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codeName="ThisWorkbook" defaultThemeVersion="124226"/>
  <mc:AlternateContent xmlns:mc="http://schemas.openxmlformats.org/markup-compatibility/2006">
    <mc:Choice Requires="x15">
      <x15ac:absPath xmlns:x15ac="http://schemas.microsoft.com/office/spreadsheetml/2010/11/ac" url="C:\Users\Owner\Desktop\経済効果推計WS2015\"/>
    </mc:Choice>
  </mc:AlternateContent>
  <xr:revisionPtr revIDLastSave="0" documentId="13_ncr:1_{7F2DE31E-96B9-4819-A4FF-4F41906B09D9}" xr6:coauthVersionLast="47" xr6:coauthVersionMax="47" xr10:uidLastSave="{00000000-0000-0000-0000-000000000000}"/>
  <bookViews>
    <workbookView xWindow="-110" yWindow="-110" windowWidth="19420" windowHeight="10300" tabRatio="852" xr2:uid="{00000000-000D-0000-FFFF-FFFF00000000}"/>
  </bookViews>
  <sheets>
    <sheet name="WS目次" sheetId="5" r:id="rId1"/>
    <sheet name="利用上の注意" sheetId="6" r:id="rId2"/>
    <sheet name="最終需要_まとめ" sheetId="7" r:id="rId3"/>
    <sheet name="部門別まとめ" sheetId="46" r:id="rId4"/>
    <sheet name="1" sheetId="8" r:id="rId5"/>
    <sheet name="2" sheetId="13" r:id="rId6"/>
    <sheet name="3" sheetId="12" r:id="rId7"/>
    <sheet name="4" sheetId="14" r:id="rId8"/>
    <sheet name="5" sheetId="15" r:id="rId9"/>
    <sheet name="6" sheetId="16" r:id="rId10"/>
    <sheet name="7" sheetId="17" r:id="rId11"/>
    <sheet name="8" sheetId="18" r:id="rId12"/>
    <sheet name="9" sheetId="19" r:id="rId13"/>
    <sheet name="10" sheetId="20" r:id="rId14"/>
    <sheet name="11" sheetId="21" r:id="rId15"/>
    <sheet name="12" sheetId="22" r:id="rId16"/>
    <sheet name="13" sheetId="23" r:id="rId17"/>
    <sheet name="14" sheetId="24" r:id="rId18"/>
    <sheet name="15" sheetId="25" r:id="rId19"/>
    <sheet name="16" sheetId="26" r:id="rId20"/>
    <sheet name="17" sheetId="27" r:id="rId21"/>
    <sheet name="18" sheetId="28" r:id="rId22"/>
    <sheet name="19" sheetId="29" r:id="rId23"/>
    <sheet name="20" sheetId="30" r:id="rId24"/>
    <sheet name="21" sheetId="31" r:id="rId25"/>
    <sheet name="22" sheetId="32" r:id="rId26"/>
    <sheet name="23" sheetId="33" r:id="rId27"/>
    <sheet name="24" sheetId="34" r:id="rId28"/>
    <sheet name="25" sheetId="35" r:id="rId29"/>
    <sheet name="26" sheetId="36" r:id="rId30"/>
    <sheet name="27" sheetId="37" r:id="rId31"/>
    <sheet name="28" sheetId="38" r:id="rId32"/>
    <sheet name="29" sheetId="39" r:id="rId33"/>
    <sheet name="30" sheetId="40" r:id="rId34"/>
    <sheet name="31" sheetId="41" r:id="rId35"/>
    <sheet name="32" sheetId="42" r:id="rId36"/>
    <sheet name="33" sheetId="44" r:id="rId37"/>
    <sheet name="34" sheetId="43" r:id="rId38"/>
    <sheet name="35" sheetId="52" r:id="rId39"/>
    <sheet name="36" sheetId="51" r:id="rId40"/>
    <sheet name="37" sheetId="50" r:id="rId41"/>
    <sheet name="38" sheetId="49" r:id="rId42"/>
    <sheet name="39" sheetId="48" r:id="rId43"/>
    <sheet name="分析係数表" sheetId="4" r:id="rId44"/>
    <sheet name="取引基本表" sheetId="1" r:id="rId45"/>
    <sheet name="投入係数表" sheetId="2" r:id="rId46"/>
    <sheet name="逆行列係数" sheetId="3" r:id="rId47"/>
    <sheet name="雇用表" sheetId="53" r:id="rId48"/>
  </sheets>
  <definedNames>
    <definedName name="_Fill" hidden="1">#REF!</definedName>
    <definedName name="_Order1" hidden="1">255</definedName>
    <definedName name="_xlnm.Print_Titles" localSheetId="46">逆行列係数!$A:$B</definedName>
    <definedName name="_xlnm.Print_Titles" localSheetId="44">取引基本表!$A:$B</definedName>
    <definedName name="_xlnm.Print_Titles" localSheetId="45">投入係数表!$A:$B</definedName>
  </definedNames>
  <calcPr calcId="191029"/>
</workbook>
</file>

<file path=xl/calcChain.xml><?xml version="1.0" encoding="utf-8"?>
<calcChain xmlns="http://schemas.openxmlformats.org/spreadsheetml/2006/main">
  <c r="B47" i="5" l="1"/>
  <c r="B46" i="5"/>
  <c r="B45" i="5"/>
  <c r="AB8" i="4" a="1"/>
  <c r="AD8" i="4" s="1"/>
  <c r="AB8" i="4"/>
  <c r="AC8" i="4"/>
  <c r="AD9" i="4"/>
  <c r="AE9" i="4"/>
  <c r="AF9" i="4"/>
  <c r="AB11" i="4"/>
  <c r="AC11" i="4"/>
  <c r="AD11" i="4"/>
  <c r="AE12" i="4"/>
  <c r="AF12" i="4"/>
  <c r="AB13" i="4"/>
  <c r="AC14" i="4"/>
  <c r="AD14" i="4"/>
  <c r="AE14" i="4"/>
  <c r="AF15" i="4"/>
  <c r="AB16" i="4"/>
  <c r="AC16" i="4"/>
  <c r="AD17" i="4"/>
  <c r="AE17" i="4"/>
  <c r="AF17" i="4"/>
  <c r="AB19" i="4"/>
  <c r="AC19" i="4"/>
  <c r="AD19" i="4"/>
  <c r="AE20" i="4"/>
  <c r="AF20" i="4"/>
  <c r="AB21" i="4"/>
  <c r="AC22" i="4"/>
  <c r="AD22" i="4"/>
  <c r="AE22" i="4"/>
  <c r="AF23" i="4"/>
  <c r="AB24" i="4"/>
  <c r="AC24" i="4"/>
  <c r="AB25" i="4"/>
  <c r="AD25" i="4"/>
  <c r="AE25" i="4"/>
  <c r="AF25" i="4"/>
  <c r="AE26" i="4"/>
  <c r="AB27" i="4"/>
  <c r="AC27" i="4"/>
  <c r="AD27" i="4"/>
  <c r="AC28" i="4"/>
  <c r="AE28" i="4"/>
  <c r="AF28" i="4"/>
  <c r="AB29" i="4"/>
  <c r="AF29" i="4"/>
  <c r="AC30" i="4"/>
  <c r="AD30" i="4"/>
  <c r="AE30" i="4"/>
  <c r="AD31" i="4"/>
  <c r="AF31" i="4"/>
  <c r="AB32" i="4"/>
  <c r="AC32" i="4"/>
  <c r="AB33" i="4"/>
  <c r="AD33" i="4"/>
  <c r="AE33" i="4"/>
  <c r="AF33" i="4"/>
  <c r="AE34" i="4"/>
  <c r="AB35" i="4"/>
  <c r="AC35" i="4"/>
  <c r="AD35" i="4"/>
  <c r="AC36" i="4"/>
  <c r="AE36" i="4"/>
  <c r="AF36" i="4"/>
  <c r="AB37" i="4"/>
  <c r="AF37" i="4"/>
  <c r="AC38" i="4"/>
  <c r="AD38" i="4"/>
  <c r="AE38" i="4"/>
  <c r="AD39" i="4"/>
  <c r="AF39" i="4"/>
  <c r="AB40" i="4"/>
  <c r="AC40" i="4"/>
  <c r="AB41" i="4"/>
  <c r="AD41" i="4"/>
  <c r="AE41" i="4"/>
  <c r="AF41" i="4"/>
  <c r="AE42" i="4"/>
  <c r="AB43" i="4"/>
  <c r="AC43" i="4"/>
  <c r="AD43" i="4"/>
  <c r="AC44" i="4"/>
  <c r="AE44" i="4"/>
  <c r="AF44" i="4"/>
  <c r="AB45" i="4"/>
  <c r="AF45" i="4"/>
  <c r="AC46" i="4"/>
  <c r="AD46" i="4"/>
  <c r="AE46" i="4"/>
  <c r="AD47" i="4"/>
  <c r="AF47" i="4"/>
  <c r="K7" i="46"/>
  <c r="U9" i="4"/>
  <c r="V9" i="4"/>
  <c r="U10" i="4"/>
  <c r="V10" i="4"/>
  <c r="U11" i="4"/>
  <c r="V11" i="4"/>
  <c r="U12" i="4"/>
  <c r="V12" i="4"/>
  <c r="U13" i="4"/>
  <c r="V13" i="4"/>
  <c r="U14" i="4"/>
  <c r="V14" i="4"/>
  <c r="U15" i="4"/>
  <c r="V15" i="4"/>
  <c r="U16" i="4"/>
  <c r="V16" i="4"/>
  <c r="U17" i="4"/>
  <c r="V17" i="4"/>
  <c r="U18" i="4"/>
  <c r="V18" i="4"/>
  <c r="U19" i="4"/>
  <c r="V19" i="4"/>
  <c r="U20" i="4"/>
  <c r="V20" i="4"/>
  <c r="U21" i="4"/>
  <c r="V21" i="4"/>
  <c r="U22" i="4"/>
  <c r="V22" i="4"/>
  <c r="U23" i="4"/>
  <c r="V23" i="4"/>
  <c r="U24" i="4"/>
  <c r="V24" i="4"/>
  <c r="U25" i="4"/>
  <c r="V25" i="4"/>
  <c r="U26" i="4"/>
  <c r="V26" i="4"/>
  <c r="U27" i="4"/>
  <c r="V27" i="4"/>
  <c r="U28" i="4"/>
  <c r="V28" i="4"/>
  <c r="U29" i="4"/>
  <c r="V29" i="4"/>
  <c r="U30" i="4"/>
  <c r="V30" i="4"/>
  <c r="U31" i="4"/>
  <c r="V31" i="4"/>
  <c r="U32" i="4"/>
  <c r="V32" i="4"/>
  <c r="U33" i="4"/>
  <c r="V33" i="4"/>
  <c r="U34" i="4"/>
  <c r="V34" i="4"/>
  <c r="U35" i="4"/>
  <c r="V35" i="4"/>
  <c r="U36" i="4"/>
  <c r="V36" i="4"/>
  <c r="U37" i="4"/>
  <c r="V37" i="4"/>
  <c r="U38" i="4"/>
  <c r="V38" i="4"/>
  <c r="U39" i="4"/>
  <c r="V39" i="4"/>
  <c r="U40" i="4"/>
  <c r="V40" i="4"/>
  <c r="U41" i="4"/>
  <c r="V41" i="4"/>
  <c r="U42" i="4"/>
  <c r="V42" i="4"/>
  <c r="U43" i="4"/>
  <c r="V43" i="4"/>
  <c r="U44" i="4"/>
  <c r="V44" i="4"/>
  <c r="U45" i="4"/>
  <c r="V45" i="4"/>
  <c r="U46" i="4"/>
  <c r="V46" i="4"/>
  <c r="U47" i="4"/>
  <c r="V47" i="4"/>
  <c r="V8" i="4"/>
  <c r="U8" i="4"/>
  <c r="AO44" i="3"/>
  <c r="AN44" i="3"/>
  <c r="AM44" i="3"/>
  <c r="AL44" i="3"/>
  <c r="AK44" i="3"/>
  <c r="AJ44" i="3"/>
  <c r="AI44" i="3"/>
  <c r="AH44" i="3"/>
  <c r="AG44" i="3"/>
  <c r="AF44" i="3"/>
  <c r="AE44" i="3"/>
  <c r="AD44" i="3"/>
  <c r="AC44" i="3"/>
  <c r="AB44" i="3"/>
  <c r="AA44" i="3"/>
  <c r="Z44" i="3"/>
  <c r="Y44" i="3"/>
  <c r="X44" i="3"/>
  <c r="W44" i="3"/>
  <c r="V44" i="3"/>
  <c r="U44" i="3"/>
  <c r="T44" i="3"/>
  <c r="S44" i="3"/>
  <c r="R44" i="3"/>
  <c r="Q44" i="3"/>
  <c r="P44" i="3"/>
  <c r="O44" i="3"/>
  <c r="N44" i="3"/>
  <c r="M44" i="3"/>
  <c r="L44" i="3"/>
  <c r="K44" i="3"/>
  <c r="J44" i="3"/>
  <c r="I44" i="3"/>
  <c r="H44" i="3"/>
  <c r="G44" i="3"/>
  <c r="F44" i="3"/>
  <c r="E44" i="3"/>
  <c r="D44" i="3"/>
  <c r="C44" i="3"/>
  <c r="AP44" i="3" s="1"/>
  <c r="AP43" i="3"/>
  <c r="AP42" i="3"/>
  <c r="AP41" i="3"/>
  <c r="AP40" i="3"/>
  <c r="AP39" i="3"/>
  <c r="AP38" i="3"/>
  <c r="AP37" i="3"/>
  <c r="AP36" i="3"/>
  <c r="AP35" i="3"/>
  <c r="AP34" i="3"/>
  <c r="AP33" i="3"/>
  <c r="AP32" i="3"/>
  <c r="AP31" i="3"/>
  <c r="AP30" i="3"/>
  <c r="AP29" i="3"/>
  <c r="AP28" i="3"/>
  <c r="AP27" i="3"/>
  <c r="AP26" i="3"/>
  <c r="AP25" i="3"/>
  <c r="AP24" i="3"/>
  <c r="AP23" i="3"/>
  <c r="AP22" i="3"/>
  <c r="AP21" i="3"/>
  <c r="AP20" i="3"/>
  <c r="AP19" i="3"/>
  <c r="AP18" i="3"/>
  <c r="AP17" i="3"/>
  <c r="AP16" i="3"/>
  <c r="AP15" i="3"/>
  <c r="AP14" i="3"/>
  <c r="AP13" i="3"/>
  <c r="AP12" i="3"/>
  <c r="AP11" i="3"/>
  <c r="AP10" i="3"/>
  <c r="AP9" i="3"/>
  <c r="AP8" i="3"/>
  <c r="AP7" i="3"/>
  <c r="AP6" i="3"/>
  <c r="AP5" i="3"/>
  <c r="BJ44" i="1"/>
  <c r="BK44" i="1" s="1"/>
  <c r="BL44" i="1" s="1"/>
  <c r="BQ44" i="1"/>
  <c r="BP44" i="1"/>
  <c r="BI44" i="1"/>
  <c r="BP43" i="1"/>
  <c r="BJ43" i="1"/>
  <c r="BI43" i="1"/>
  <c r="BP42" i="1"/>
  <c r="BR42" i="1" s="1"/>
  <c r="BJ42" i="1"/>
  <c r="BQ42" i="1"/>
  <c r="BI42" i="1"/>
  <c r="BP41" i="1"/>
  <c r="BJ41" i="1"/>
  <c r="BK41" i="1" s="1"/>
  <c r="BL41" i="1" s="1"/>
  <c r="BI41" i="1"/>
  <c r="BQ41" i="1"/>
  <c r="BR41" i="1" s="1"/>
  <c r="BJ40" i="1"/>
  <c r="BP40" i="1"/>
  <c r="BI40" i="1"/>
  <c r="BI39" i="1"/>
  <c r="BQ39" i="1"/>
  <c r="BP39" i="1"/>
  <c r="BR39" i="1" s="1"/>
  <c r="BI38" i="1"/>
  <c r="BJ38" i="1"/>
  <c r="BK38" i="1" s="1"/>
  <c r="BL38" i="1" s="1"/>
  <c r="BP38" i="1"/>
  <c r="BP37" i="1"/>
  <c r="BI37" i="1"/>
  <c r="BJ37" i="1"/>
  <c r="BK37" i="1" s="1"/>
  <c r="BL37" i="1" s="1"/>
  <c r="BJ36" i="1"/>
  <c r="BK36" i="1" s="1"/>
  <c r="BL36" i="1" s="1"/>
  <c r="BQ36" i="1"/>
  <c r="BP36" i="1"/>
  <c r="BI36" i="1"/>
  <c r="BP35" i="1"/>
  <c r="BJ35" i="1"/>
  <c r="BK35" i="1" s="1"/>
  <c r="BL35" i="1" s="1"/>
  <c r="BQ35" i="1"/>
  <c r="BR35" i="1" s="1"/>
  <c r="BI35" i="1"/>
  <c r="BP34" i="1"/>
  <c r="BJ34" i="1"/>
  <c r="BK34" i="1" s="1"/>
  <c r="BL34" i="1" s="1"/>
  <c r="BQ34" i="1"/>
  <c r="BI34" i="1"/>
  <c r="BP33" i="1"/>
  <c r="BJ33" i="1"/>
  <c r="BK33" i="1" s="1"/>
  <c r="BL33" i="1" s="1"/>
  <c r="BI33" i="1"/>
  <c r="BQ33" i="1"/>
  <c r="BR33" i="1" s="1"/>
  <c r="BJ32" i="1"/>
  <c r="BK32" i="1" s="1"/>
  <c r="BL32" i="1" s="1"/>
  <c r="BP32" i="1"/>
  <c r="BI32" i="1"/>
  <c r="BI31" i="1"/>
  <c r="BQ31" i="1"/>
  <c r="BP31" i="1"/>
  <c r="BR31" i="1" s="1"/>
  <c r="BI30" i="1"/>
  <c r="BJ30" i="1"/>
  <c r="BK30" i="1" s="1"/>
  <c r="BL30" i="1" s="1"/>
  <c r="BP30" i="1"/>
  <c r="BP29" i="1"/>
  <c r="BI29" i="1"/>
  <c r="BJ29" i="1"/>
  <c r="BK29" i="1" s="1"/>
  <c r="BL29" i="1" s="1"/>
  <c r="BJ28" i="1"/>
  <c r="BK28" i="1" s="1"/>
  <c r="BL28" i="1" s="1"/>
  <c r="BQ28" i="1"/>
  <c r="BP28" i="1"/>
  <c r="BR28" i="1" s="1"/>
  <c r="BI28" i="1"/>
  <c r="BP27" i="1"/>
  <c r="BJ27" i="1"/>
  <c r="BK27" i="1" s="1"/>
  <c r="BL27" i="1" s="1"/>
  <c r="BQ27" i="1"/>
  <c r="BR27" i="1" s="1"/>
  <c r="BI27" i="1"/>
  <c r="BP26" i="1"/>
  <c r="BR26" i="1" s="1"/>
  <c r="BJ26" i="1"/>
  <c r="BK26" i="1" s="1"/>
  <c r="BL26" i="1" s="1"/>
  <c r="BQ26" i="1"/>
  <c r="BI26" i="1"/>
  <c r="BP25" i="1"/>
  <c r="BJ25" i="1"/>
  <c r="BK25" i="1" s="1"/>
  <c r="BL25" i="1" s="1"/>
  <c r="BI25" i="1"/>
  <c r="BQ25" i="1"/>
  <c r="BR25" i="1" s="1"/>
  <c r="BP24" i="1"/>
  <c r="BI24" i="1"/>
  <c r="BJ24" i="1"/>
  <c r="BK24" i="1" s="1"/>
  <c r="BL24" i="1" s="1"/>
  <c r="BI23" i="1"/>
  <c r="BQ23" i="1"/>
  <c r="BP23" i="1"/>
  <c r="BR23" i="1" s="1"/>
  <c r="BI22" i="1"/>
  <c r="BJ22" i="1"/>
  <c r="BK22" i="1" s="1"/>
  <c r="BL22" i="1" s="1"/>
  <c r="BP22" i="1"/>
  <c r="BP21" i="1"/>
  <c r="BI21" i="1"/>
  <c r="BJ21" i="1"/>
  <c r="BK21" i="1" s="1"/>
  <c r="BL21" i="1" s="1"/>
  <c r="BJ20" i="1"/>
  <c r="BK20" i="1" s="1"/>
  <c r="BL20" i="1" s="1"/>
  <c r="BQ20" i="1"/>
  <c r="BP20" i="1"/>
  <c r="BR20" i="1" s="1"/>
  <c r="BI20" i="1"/>
  <c r="BP19" i="1"/>
  <c r="BJ19" i="1"/>
  <c r="BK19" i="1" s="1"/>
  <c r="BL19" i="1" s="1"/>
  <c r="BQ19" i="1"/>
  <c r="BR19" i="1" s="1"/>
  <c r="BI19" i="1"/>
  <c r="BP18" i="1"/>
  <c r="BJ18" i="1"/>
  <c r="BK18" i="1" s="1"/>
  <c r="BL18" i="1" s="1"/>
  <c r="BQ18" i="1"/>
  <c r="BI18" i="1"/>
  <c r="BP17" i="1"/>
  <c r="BJ17" i="1"/>
  <c r="BK17" i="1" s="1"/>
  <c r="BL17" i="1" s="1"/>
  <c r="BI17" i="1"/>
  <c r="BQ17" i="1"/>
  <c r="BR17" i="1" s="1"/>
  <c r="BI16" i="1"/>
  <c r="BJ16" i="1"/>
  <c r="BK16" i="1" s="1"/>
  <c r="BL16" i="1" s="1"/>
  <c r="BP16" i="1"/>
  <c r="BI15" i="1"/>
  <c r="BQ15" i="1"/>
  <c r="BP15" i="1"/>
  <c r="BI14" i="1"/>
  <c r="BJ14" i="1"/>
  <c r="BK14" i="1" s="1"/>
  <c r="BL14" i="1" s="1"/>
  <c r="BP14" i="1"/>
  <c r="BP13" i="1"/>
  <c r="BI13" i="1"/>
  <c r="BJ13" i="1"/>
  <c r="BK13" i="1" s="1"/>
  <c r="BL13" i="1" s="1"/>
  <c r="BJ12" i="1"/>
  <c r="BK12" i="1" s="1"/>
  <c r="BL12" i="1" s="1"/>
  <c r="BQ12" i="1"/>
  <c r="BP12" i="1"/>
  <c r="BI12" i="1"/>
  <c r="BJ11" i="1"/>
  <c r="BQ11" i="1"/>
  <c r="BP11" i="1"/>
  <c r="BR11" i="1" s="1"/>
  <c r="BI11" i="1"/>
  <c r="BP10" i="1"/>
  <c r="BJ10" i="1"/>
  <c r="BQ10" i="1"/>
  <c r="BR10" i="1" s="1"/>
  <c r="BI10" i="1"/>
  <c r="BP9" i="1"/>
  <c r="BJ9" i="1"/>
  <c r="BK9" i="1" s="1"/>
  <c r="BL9" i="1" s="1"/>
  <c r="BI9" i="1"/>
  <c r="BQ9" i="1"/>
  <c r="BQ8" i="1"/>
  <c r="BJ8" i="1"/>
  <c r="BP8" i="1"/>
  <c r="BR8" i="1" s="1"/>
  <c r="BI8" i="1"/>
  <c r="BI7" i="1"/>
  <c r="BQ7" i="1"/>
  <c r="BP7" i="1"/>
  <c r="BI6" i="1"/>
  <c r="BJ6" i="1"/>
  <c r="BK6" i="1" s="1"/>
  <c r="BL6" i="1" s="1"/>
  <c r="BP6" i="1"/>
  <c r="BP5" i="1"/>
  <c r="BI5" i="1"/>
  <c r="BJ5" i="1"/>
  <c r="BK5" i="1" s="1"/>
  <c r="BL5" i="1" s="1"/>
  <c r="AE47" i="4" l="1"/>
  <c r="AB46" i="4"/>
  <c r="AD44" i="4"/>
  <c r="AF42" i="4"/>
  <c r="AC41" i="4"/>
  <c r="AE39" i="4"/>
  <c r="AB38" i="4"/>
  <c r="AD36" i="4"/>
  <c r="AF34" i="4"/>
  <c r="AC33" i="4"/>
  <c r="AE31" i="4"/>
  <c r="AB30" i="4"/>
  <c r="AD28" i="4"/>
  <c r="AF26" i="4"/>
  <c r="AC25" i="4"/>
  <c r="AE23" i="4"/>
  <c r="AB22" i="4"/>
  <c r="AD20" i="4"/>
  <c r="AF18" i="4"/>
  <c r="AC17" i="4"/>
  <c r="AE15" i="4"/>
  <c r="AB14" i="4"/>
  <c r="AD12" i="4"/>
  <c r="AF10" i="4"/>
  <c r="AC9" i="4"/>
  <c r="AD23" i="4"/>
  <c r="AF21" i="4"/>
  <c r="AC20" i="4"/>
  <c r="AE18" i="4"/>
  <c r="AB17" i="4"/>
  <c r="AD15" i="4"/>
  <c r="AF13" i="4"/>
  <c r="AC12" i="4"/>
  <c r="AE10" i="4"/>
  <c r="AB9" i="4"/>
  <c r="AC47" i="4"/>
  <c r="AE45" i="4"/>
  <c r="AB44" i="4"/>
  <c r="AD42" i="4"/>
  <c r="AF40" i="4"/>
  <c r="AC39" i="4"/>
  <c r="AE37" i="4"/>
  <c r="AB36" i="4"/>
  <c r="AD34" i="4"/>
  <c r="AF32" i="4"/>
  <c r="AC31" i="4"/>
  <c r="AE29" i="4"/>
  <c r="AB28" i="4"/>
  <c r="AD26" i="4"/>
  <c r="AF24" i="4"/>
  <c r="AC23" i="4"/>
  <c r="AE21" i="4"/>
  <c r="AB20" i="4"/>
  <c r="AD18" i="4"/>
  <c r="AF16" i="4"/>
  <c r="AC15" i="4"/>
  <c r="AE13" i="4"/>
  <c r="AB12" i="4"/>
  <c r="AD10" i="4"/>
  <c r="AF8" i="4"/>
  <c r="AB47" i="4"/>
  <c r="AD45" i="4"/>
  <c r="AF43" i="4"/>
  <c r="AC42" i="4"/>
  <c r="AE40" i="4"/>
  <c r="AB39" i="4"/>
  <c r="AD37" i="4"/>
  <c r="AF35" i="4"/>
  <c r="AC34" i="4"/>
  <c r="AE32" i="4"/>
  <c r="AB31" i="4"/>
  <c r="AD29" i="4"/>
  <c r="AF27" i="4"/>
  <c r="AC26" i="4"/>
  <c r="AE24" i="4"/>
  <c r="AB23" i="4"/>
  <c r="AD21" i="4"/>
  <c r="AF19" i="4"/>
  <c r="AC18" i="4"/>
  <c r="AE16" i="4"/>
  <c r="AB15" i="4"/>
  <c r="AD13" i="4"/>
  <c r="AF11" i="4"/>
  <c r="AC10" i="4"/>
  <c r="AE8" i="4"/>
  <c r="AF46" i="4"/>
  <c r="AC45" i="4"/>
  <c r="AE43" i="4"/>
  <c r="AB42" i="4"/>
  <c r="AD40" i="4"/>
  <c r="AF38" i="4"/>
  <c r="AC37" i="4"/>
  <c r="AE35" i="4"/>
  <c r="AB34" i="4"/>
  <c r="AD32" i="4"/>
  <c r="AF30" i="4"/>
  <c r="AC29" i="4"/>
  <c r="AE27" i="4"/>
  <c r="AB26" i="4"/>
  <c r="AD24" i="4"/>
  <c r="AF22" i="4"/>
  <c r="AC21" i="4"/>
  <c r="AE19" i="4"/>
  <c r="AB18" i="4"/>
  <c r="AD16" i="4"/>
  <c r="AF14" i="4"/>
  <c r="AC13" i="4"/>
  <c r="AE11" i="4"/>
  <c r="AB10" i="4"/>
  <c r="BR29" i="1"/>
  <c r="BK42" i="1"/>
  <c r="BL42" i="1" s="1"/>
  <c r="BR7" i="1"/>
  <c r="BR30" i="1"/>
  <c r="BR44" i="1"/>
  <c r="BK8" i="1"/>
  <c r="BL8" i="1" s="1"/>
  <c r="BR18" i="1"/>
  <c r="BR16" i="1"/>
  <c r="BR37" i="1"/>
  <c r="BR15" i="1"/>
  <c r="BR34" i="1"/>
  <c r="BK43" i="1"/>
  <c r="BL43" i="1" s="1"/>
  <c r="BK10" i="1"/>
  <c r="BL10" i="1" s="1"/>
  <c r="BK11" i="1"/>
  <c r="BL11" i="1" s="1"/>
  <c r="BR14" i="1"/>
  <c r="BR36" i="1"/>
  <c r="BK40" i="1"/>
  <c r="BL40" i="1" s="1"/>
  <c r="BR9" i="1"/>
  <c r="BR12" i="1"/>
  <c r="BQ6" i="1"/>
  <c r="BR6" i="1" s="1"/>
  <c r="BQ14" i="1"/>
  <c r="BQ22" i="1"/>
  <c r="BR22" i="1" s="1"/>
  <c r="BQ30" i="1"/>
  <c r="BQ38" i="1"/>
  <c r="BR38" i="1" s="1"/>
  <c r="BJ7" i="1"/>
  <c r="BK7" i="1" s="1"/>
  <c r="BL7" i="1" s="1"/>
  <c r="BJ15" i="1"/>
  <c r="BK15" i="1" s="1"/>
  <c r="BL15" i="1" s="1"/>
  <c r="BJ23" i="1"/>
  <c r="BK23" i="1" s="1"/>
  <c r="BL23" i="1" s="1"/>
  <c r="BJ31" i="1"/>
  <c r="BK31" i="1" s="1"/>
  <c r="BL31" i="1" s="1"/>
  <c r="BJ39" i="1"/>
  <c r="BK39" i="1" s="1"/>
  <c r="BL39" i="1" s="1"/>
  <c r="BQ43" i="1"/>
  <c r="BR43" i="1" s="1"/>
  <c r="BQ16" i="1"/>
  <c r="BQ24" i="1"/>
  <c r="BR24" i="1" s="1"/>
  <c r="BQ5" i="1"/>
  <c r="BR5" i="1" s="1"/>
  <c r="BQ13" i="1"/>
  <c r="BR13" i="1" s="1"/>
  <c r="BQ21" i="1"/>
  <c r="BR21" i="1" s="1"/>
  <c r="BQ29" i="1"/>
  <c r="BQ37" i="1"/>
  <c r="BQ32" i="1"/>
  <c r="BR32" i="1" s="1"/>
  <c r="BQ40" i="1"/>
  <c r="BR40" i="1" s="1"/>
  <c r="A46" i="7" l="1"/>
  <c r="A46" i="46"/>
  <c r="G1" i="48"/>
  <c r="G1" i="49"/>
  <c r="G1" i="50"/>
  <c r="G1" i="51"/>
  <c r="G1" i="52"/>
  <c r="G1" i="43"/>
  <c r="G1" i="44"/>
  <c r="G1" i="42"/>
  <c r="G1" i="41"/>
  <c r="G1" i="40"/>
  <c r="G1" i="39"/>
  <c r="G1" i="38"/>
  <c r="G1" i="37"/>
  <c r="G1" i="36"/>
  <c r="G1" i="35"/>
  <c r="G1" i="33"/>
  <c r="G1" i="32"/>
  <c r="G1" i="31"/>
  <c r="G1" i="30"/>
  <c r="G1" i="29"/>
  <c r="G1" i="28"/>
  <c r="G1" i="27"/>
  <c r="G1" i="26"/>
  <c r="G1" i="25"/>
  <c r="G1" i="24"/>
  <c r="G1" i="23"/>
  <c r="G1" i="22"/>
  <c r="G1" i="21"/>
  <c r="G1" i="20"/>
  <c r="G1" i="19"/>
  <c r="G1" i="18"/>
  <c r="G1" i="17"/>
  <c r="G1" i="16"/>
  <c r="G1" i="15"/>
  <c r="G1" i="14"/>
  <c r="G1" i="12"/>
  <c r="G1" i="13"/>
  <c r="G1" i="8"/>
  <c r="AR9" i="4"/>
  <c r="AS9" i="4"/>
  <c r="AT9" i="4"/>
  <c r="AR10" i="4"/>
  <c r="AS10" i="4"/>
  <c r="AT10" i="4"/>
  <c r="AR11" i="4"/>
  <c r="AS11" i="4"/>
  <c r="AT11" i="4"/>
  <c r="AR12" i="4"/>
  <c r="AS12" i="4"/>
  <c r="AT12" i="4"/>
  <c r="AR13" i="4"/>
  <c r="AS13" i="4"/>
  <c r="AT13" i="4"/>
  <c r="AR14" i="4"/>
  <c r="AS14" i="4"/>
  <c r="AT14" i="4"/>
  <c r="AR15" i="4"/>
  <c r="AS15" i="4"/>
  <c r="AT15" i="4"/>
  <c r="AR16" i="4"/>
  <c r="AS16" i="4"/>
  <c r="AT16" i="4"/>
  <c r="AR17" i="4"/>
  <c r="AS17" i="4"/>
  <c r="AT17" i="4"/>
  <c r="AR18" i="4"/>
  <c r="AS18" i="4"/>
  <c r="AT18" i="4"/>
  <c r="AR19" i="4"/>
  <c r="AS19" i="4"/>
  <c r="AT19" i="4"/>
  <c r="AR20" i="4"/>
  <c r="AS20" i="4"/>
  <c r="AT20" i="4"/>
  <c r="AR21" i="4"/>
  <c r="AS21" i="4"/>
  <c r="AT21" i="4"/>
  <c r="AR22" i="4"/>
  <c r="AS22" i="4"/>
  <c r="AT22" i="4"/>
  <c r="AR23" i="4"/>
  <c r="AS23" i="4"/>
  <c r="AT23" i="4"/>
  <c r="AR24" i="4"/>
  <c r="AS24" i="4"/>
  <c r="AT24" i="4"/>
  <c r="AR25" i="4"/>
  <c r="AS25" i="4"/>
  <c r="AT25" i="4"/>
  <c r="AR26" i="4"/>
  <c r="AS26" i="4"/>
  <c r="AT26" i="4"/>
  <c r="AR27" i="4"/>
  <c r="AS27" i="4"/>
  <c r="AT27" i="4"/>
  <c r="AR28" i="4"/>
  <c r="AS28" i="4"/>
  <c r="AT28" i="4"/>
  <c r="AR29" i="4"/>
  <c r="AS29" i="4"/>
  <c r="AT29" i="4"/>
  <c r="AR30" i="4"/>
  <c r="AS30" i="4"/>
  <c r="AT30" i="4"/>
  <c r="AR31" i="4"/>
  <c r="AS31" i="4"/>
  <c r="AT31" i="4"/>
  <c r="AR32" i="4"/>
  <c r="AS32" i="4"/>
  <c r="AT32" i="4"/>
  <c r="AR33" i="4"/>
  <c r="AS33" i="4"/>
  <c r="AT33" i="4"/>
  <c r="AR34" i="4"/>
  <c r="AS34" i="4"/>
  <c r="AT34" i="4"/>
  <c r="AR35" i="4"/>
  <c r="AS35" i="4"/>
  <c r="AT35" i="4"/>
  <c r="AR36" i="4"/>
  <c r="AS36" i="4"/>
  <c r="AT36" i="4"/>
  <c r="AR37" i="4"/>
  <c r="AS37" i="4"/>
  <c r="AT37" i="4"/>
  <c r="AR38" i="4"/>
  <c r="AS38" i="4"/>
  <c r="AT38" i="4"/>
  <c r="AR39" i="4"/>
  <c r="AS39" i="4"/>
  <c r="AT39" i="4"/>
  <c r="AR40" i="4"/>
  <c r="AS40" i="4"/>
  <c r="AT40" i="4"/>
  <c r="AR41" i="4"/>
  <c r="AS41" i="4"/>
  <c r="AT41" i="4"/>
  <c r="AR42" i="4"/>
  <c r="AS42" i="4"/>
  <c r="AT42" i="4"/>
  <c r="AR43" i="4"/>
  <c r="AS43" i="4"/>
  <c r="AT43" i="4"/>
  <c r="AR44" i="4"/>
  <c r="AS44" i="4"/>
  <c r="AT44" i="4"/>
  <c r="AR45" i="4"/>
  <c r="AS45" i="4"/>
  <c r="AT45" i="4"/>
  <c r="AR46" i="4"/>
  <c r="AS46" i="4"/>
  <c r="AT46" i="4"/>
  <c r="AR47" i="4"/>
  <c r="AS47" i="4"/>
  <c r="AT47" i="4"/>
  <c r="AT8" i="4"/>
  <c r="AS8" i="4"/>
  <c r="AR8" i="4"/>
  <c r="M9" i="4"/>
  <c r="N9" i="4"/>
  <c r="M10" i="4"/>
  <c r="N10" i="4"/>
  <c r="M11" i="4"/>
  <c r="N11" i="4"/>
  <c r="M12" i="4"/>
  <c r="N12" i="4"/>
  <c r="M13" i="4"/>
  <c r="N13" i="4"/>
  <c r="M14" i="4"/>
  <c r="N14" i="4"/>
  <c r="M15" i="4"/>
  <c r="N15" i="4"/>
  <c r="M16" i="4"/>
  <c r="N16" i="4"/>
  <c r="M17" i="4"/>
  <c r="N17" i="4"/>
  <c r="M18" i="4"/>
  <c r="N18" i="4"/>
  <c r="M19" i="4"/>
  <c r="N19" i="4"/>
  <c r="M20" i="4"/>
  <c r="N20" i="4"/>
  <c r="M21" i="4"/>
  <c r="N21" i="4"/>
  <c r="M22" i="4"/>
  <c r="N22" i="4"/>
  <c r="M23" i="4"/>
  <c r="N23" i="4"/>
  <c r="M24" i="4"/>
  <c r="N24" i="4"/>
  <c r="M25" i="4"/>
  <c r="N25" i="4"/>
  <c r="M26" i="4"/>
  <c r="N26" i="4"/>
  <c r="M27" i="4"/>
  <c r="N27" i="4"/>
  <c r="M28" i="4"/>
  <c r="N28" i="4"/>
  <c r="M29" i="4"/>
  <c r="N29" i="4"/>
  <c r="M30" i="4"/>
  <c r="N30" i="4"/>
  <c r="M31" i="4"/>
  <c r="N31" i="4"/>
  <c r="M32" i="4"/>
  <c r="N32" i="4"/>
  <c r="M33" i="4"/>
  <c r="N33" i="4"/>
  <c r="M34" i="4"/>
  <c r="N34" i="4"/>
  <c r="M35" i="4"/>
  <c r="N35" i="4"/>
  <c r="M36" i="4"/>
  <c r="N36" i="4"/>
  <c r="M37" i="4"/>
  <c r="N37" i="4"/>
  <c r="M38" i="4"/>
  <c r="N38" i="4"/>
  <c r="M39" i="4"/>
  <c r="N39" i="4"/>
  <c r="M40" i="4"/>
  <c r="N40" i="4"/>
  <c r="M41" i="4"/>
  <c r="N41" i="4"/>
  <c r="M42" i="4"/>
  <c r="N42" i="4"/>
  <c r="M43" i="4"/>
  <c r="N43" i="4"/>
  <c r="M44" i="4"/>
  <c r="N44" i="4"/>
  <c r="M45" i="4"/>
  <c r="N45" i="4"/>
  <c r="M46" i="4"/>
  <c r="N46" i="4"/>
  <c r="M47" i="4"/>
  <c r="N47" i="4"/>
  <c r="N8" i="4"/>
  <c r="M8" i="4"/>
  <c r="AG8" i="4" l="1" a="1"/>
  <c r="AG8" i="4" s="1"/>
  <c r="T9" i="4"/>
  <c r="T10" i="4"/>
  <c r="T11" i="4"/>
  <c r="T12" i="4"/>
  <c r="T13" i="4"/>
  <c r="T14" i="4"/>
  <c r="T15" i="4"/>
  <c r="T16" i="4"/>
  <c r="T17" i="4"/>
  <c r="T18" i="4"/>
  <c r="T19" i="4"/>
  <c r="T20" i="4"/>
  <c r="T21" i="4"/>
  <c r="T22" i="4"/>
  <c r="T23" i="4"/>
  <c r="T24" i="4"/>
  <c r="T25" i="4"/>
  <c r="T26" i="4"/>
  <c r="T27" i="4"/>
  <c r="T28" i="4"/>
  <c r="T29" i="4"/>
  <c r="T30" i="4"/>
  <c r="T31" i="4"/>
  <c r="T32" i="4"/>
  <c r="T33" i="4"/>
  <c r="T34" i="4"/>
  <c r="T35" i="4"/>
  <c r="T36" i="4"/>
  <c r="T37" i="4"/>
  <c r="T38" i="4"/>
  <c r="T39" i="4"/>
  <c r="T40" i="4"/>
  <c r="T41" i="4"/>
  <c r="T42" i="4"/>
  <c r="T43" i="4"/>
  <c r="T44" i="4"/>
  <c r="T45" i="4"/>
  <c r="T46" i="4"/>
  <c r="T47" i="4"/>
  <c r="T8" i="4"/>
  <c r="AG39" i="4" l="1"/>
  <c r="AG27" i="4"/>
  <c r="AG23" i="4"/>
  <c r="AG11" i="4"/>
  <c r="AG46" i="4"/>
  <c r="AG42" i="4"/>
  <c r="AG38" i="4"/>
  <c r="AG34" i="4"/>
  <c r="AG30" i="4"/>
  <c r="AG26" i="4"/>
  <c r="AG22" i="4"/>
  <c r="AG18" i="4"/>
  <c r="AG14" i="4"/>
  <c r="AG10" i="4"/>
  <c r="AG47" i="4"/>
  <c r="AG31" i="4"/>
  <c r="AG19" i="4"/>
  <c r="AG45" i="4"/>
  <c r="AG41" i="4"/>
  <c r="AG37" i="4"/>
  <c r="AG33" i="4"/>
  <c r="AG29" i="4"/>
  <c r="AG25" i="4"/>
  <c r="AG21" i="4"/>
  <c r="AG17" i="4"/>
  <c r="AG13" i="4"/>
  <c r="AG9" i="4"/>
  <c r="AG43" i="4"/>
  <c r="AG35" i="4"/>
  <c r="AG15" i="4"/>
  <c r="AG44" i="4"/>
  <c r="AG40" i="4"/>
  <c r="AG36" i="4"/>
  <c r="AG32" i="4"/>
  <c r="AG28" i="4"/>
  <c r="AG24" i="4"/>
  <c r="AG20" i="4"/>
  <c r="AG16" i="4"/>
  <c r="AG12" i="4"/>
  <c r="C90" i="53"/>
  <c r="D89" i="53"/>
  <c r="D87" i="53"/>
  <c r="D86" i="53"/>
  <c r="D85" i="53"/>
  <c r="D84" i="53"/>
  <c r="D83" i="53"/>
  <c r="D82" i="53"/>
  <c r="D81" i="53"/>
  <c r="D80" i="53"/>
  <c r="D79" i="53"/>
  <c r="D78" i="53"/>
  <c r="D77" i="53"/>
  <c r="D76" i="53"/>
  <c r="D75" i="53"/>
  <c r="D74" i="53"/>
  <c r="D73" i="53"/>
  <c r="D72" i="53"/>
  <c r="D71" i="53"/>
  <c r="D70" i="53"/>
  <c r="D69" i="53"/>
  <c r="D68" i="53"/>
  <c r="D67" i="53"/>
  <c r="D66" i="53"/>
  <c r="D65" i="53"/>
  <c r="D64" i="53"/>
  <c r="D63" i="53"/>
  <c r="D62" i="53"/>
  <c r="D61" i="53"/>
  <c r="D60" i="53"/>
  <c r="D59" i="53"/>
  <c r="D58" i="53"/>
  <c r="D57" i="53"/>
  <c r="D56" i="53"/>
  <c r="D55" i="53"/>
  <c r="AO90" i="53"/>
  <c r="AK90" i="53"/>
  <c r="AG90" i="53"/>
  <c r="AC90" i="53"/>
  <c r="Y90" i="53"/>
  <c r="U90" i="53"/>
  <c r="Q90" i="53"/>
  <c r="M90" i="53"/>
  <c r="I90" i="53"/>
  <c r="D54" i="53"/>
  <c r="D53" i="53"/>
  <c r="D52" i="53"/>
  <c r="AR90" i="53"/>
  <c r="AQ90" i="53"/>
  <c r="AP90" i="53"/>
  <c r="AN90" i="53"/>
  <c r="AM90" i="53"/>
  <c r="AL90" i="53"/>
  <c r="AJ90" i="53"/>
  <c r="AI90" i="53"/>
  <c r="AH90" i="53"/>
  <c r="AF90" i="53"/>
  <c r="AE90" i="53"/>
  <c r="AD90" i="53"/>
  <c r="AB90" i="53"/>
  <c r="AA90" i="53"/>
  <c r="Z90" i="53"/>
  <c r="X90" i="53"/>
  <c r="W90" i="53"/>
  <c r="V90" i="53"/>
  <c r="T90" i="53"/>
  <c r="S90" i="53"/>
  <c r="R90" i="53"/>
  <c r="P90" i="53"/>
  <c r="O90" i="53"/>
  <c r="N90" i="53"/>
  <c r="L90" i="53"/>
  <c r="K90" i="53"/>
  <c r="J90" i="53"/>
  <c r="H90" i="53"/>
  <c r="G90" i="53"/>
  <c r="F90" i="53"/>
  <c r="C44" i="53"/>
  <c r="D43" i="53"/>
  <c r="D41" i="53"/>
  <c r="D40" i="53"/>
  <c r="D39" i="53"/>
  <c r="D38" i="53"/>
  <c r="D37" i="53"/>
  <c r="D36" i="53"/>
  <c r="D35" i="53"/>
  <c r="D34" i="53"/>
  <c r="D33" i="53"/>
  <c r="D32" i="53"/>
  <c r="D31" i="53"/>
  <c r="D30" i="53"/>
  <c r="D29" i="53"/>
  <c r="D28" i="53"/>
  <c r="D27" i="53"/>
  <c r="D26" i="53"/>
  <c r="D25" i="53"/>
  <c r="D24" i="53"/>
  <c r="D23" i="53"/>
  <c r="D22" i="53"/>
  <c r="D21" i="53"/>
  <c r="D20" i="53"/>
  <c r="D19" i="53"/>
  <c r="D18" i="53"/>
  <c r="D17" i="53"/>
  <c r="D16" i="53"/>
  <c r="D15" i="53"/>
  <c r="D14" i="53"/>
  <c r="D13" i="53"/>
  <c r="D12" i="53"/>
  <c r="D11" i="53"/>
  <c r="D10" i="53"/>
  <c r="D9" i="53"/>
  <c r="AR44" i="53"/>
  <c r="AN44" i="53"/>
  <c r="AJ44" i="53"/>
  <c r="AF44" i="53"/>
  <c r="AB44" i="53"/>
  <c r="X44" i="53"/>
  <c r="T44" i="53"/>
  <c r="P44" i="53"/>
  <c r="L44" i="53"/>
  <c r="H44" i="53"/>
  <c r="D8" i="53"/>
  <c r="D7" i="53"/>
  <c r="D6" i="53"/>
  <c r="AQ44" i="53"/>
  <c r="AP44" i="53"/>
  <c r="AO44" i="53"/>
  <c r="AM44" i="53"/>
  <c r="AL44" i="53"/>
  <c r="AK44" i="53"/>
  <c r="AI44" i="53"/>
  <c r="AH44" i="53"/>
  <c r="AG44" i="53"/>
  <c r="AE44" i="53"/>
  <c r="AD44" i="53"/>
  <c r="AC44" i="53"/>
  <c r="AA44" i="53"/>
  <c r="Z44" i="53"/>
  <c r="Y44" i="53"/>
  <c r="W44" i="53"/>
  <c r="V44" i="53"/>
  <c r="U44" i="53"/>
  <c r="S44" i="53"/>
  <c r="R44" i="53"/>
  <c r="Q44" i="53"/>
  <c r="O44" i="53"/>
  <c r="N44" i="53"/>
  <c r="M44" i="53"/>
  <c r="K44" i="53"/>
  <c r="J44" i="53"/>
  <c r="I44" i="53"/>
  <c r="G44" i="53"/>
  <c r="F44" i="53"/>
  <c r="E44" i="53"/>
  <c r="D44" i="53" l="1"/>
  <c r="D90" i="53"/>
  <c r="E90" i="53"/>
  <c r="AT50" i="4" l="1"/>
  <c r="AS50" i="4"/>
  <c r="AR50" i="4"/>
  <c r="AT49" i="4"/>
  <c r="AS49" i="4"/>
  <c r="AR49" i="4"/>
  <c r="AU47" i="4"/>
  <c r="AU46" i="4"/>
  <c r="AU45" i="4"/>
  <c r="AU44" i="4"/>
  <c r="AU43" i="4"/>
  <c r="AU42" i="4"/>
  <c r="AU41" i="4"/>
  <c r="AU40" i="4"/>
  <c r="AU39" i="4"/>
  <c r="AU38" i="4"/>
  <c r="AU37" i="4"/>
  <c r="AU36" i="4"/>
  <c r="AU35" i="4"/>
  <c r="AU34" i="4"/>
  <c r="AU33" i="4"/>
  <c r="AU32" i="4"/>
  <c r="AU31" i="4"/>
  <c r="AU30" i="4"/>
  <c r="AU29" i="4"/>
  <c r="AU28" i="4"/>
  <c r="AU27" i="4"/>
  <c r="AU26" i="4"/>
  <c r="AU25" i="4"/>
  <c r="AU24" i="4"/>
  <c r="AU23" i="4"/>
  <c r="AU22" i="4"/>
  <c r="AU21" i="4"/>
  <c r="AU20" i="4"/>
  <c r="AU19" i="4"/>
  <c r="AU18" i="4"/>
  <c r="AU17" i="4"/>
  <c r="AU16" i="4"/>
  <c r="AU15" i="4"/>
  <c r="AU14" i="4"/>
  <c r="AU13" i="4"/>
  <c r="AU12" i="4"/>
  <c r="AU11" i="4"/>
  <c r="AU10" i="4"/>
  <c r="AU9" i="4"/>
  <c r="AU8" i="4"/>
  <c r="AU50" i="4" l="1"/>
  <c r="AU49" i="4"/>
  <c r="AV49" i="4"/>
  <c r="AW49" i="4" s="1"/>
  <c r="AV50" i="4"/>
  <c r="AW50" i="4" s="1"/>
  <c r="W47" i="4" l="1"/>
  <c r="D47" i="4" s="1"/>
  <c r="D6" i="48"/>
  <c r="D7" i="48"/>
  <c r="D8" i="48"/>
  <c r="D9" i="48"/>
  <c r="D10" i="48"/>
  <c r="D11" i="48"/>
  <c r="D12" i="48"/>
  <c r="D13" i="48"/>
  <c r="D14" i="48"/>
  <c r="D15" i="48"/>
  <c r="D16" i="48"/>
  <c r="D17" i="48"/>
  <c r="D18" i="48"/>
  <c r="D19" i="48"/>
  <c r="D20" i="48"/>
  <c r="D21" i="48"/>
  <c r="D22" i="48"/>
  <c r="D23" i="48"/>
  <c r="D24" i="48"/>
  <c r="D25" i="48"/>
  <c r="D26" i="48"/>
  <c r="D27" i="48"/>
  <c r="D28" i="48"/>
  <c r="D29" i="48"/>
  <c r="D30" i="48"/>
  <c r="D31" i="48"/>
  <c r="D32" i="48"/>
  <c r="D33" i="48"/>
  <c r="D34" i="48"/>
  <c r="D35" i="48"/>
  <c r="D36" i="48"/>
  <c r="D37" i="48"/>
  <c r="D38" i="48"/>
  <c r="D39" i="48"/>
  <c r="D40" i="48"/>
  <c r="D41" i="48"/>
  <c r="D42" i="48"/>
  <c r="D43" i="48"/>
  <c r="D44" i="48"/>
  <c r="D5" i="48"/>
  <c r="D6" i="49"/>
  <c r="D7" i="49"/>
  <c r="D8" i="49"/>
  <c r="D9" i="49"/>
  <c r="D10" i="49"/>
  <c r="D11" i="49"/>
  <c r="D12" i="49"/>
  <c r="D13" i="49"/>
  <c r="D14" i="49"/>
  <c r="D15" i="49"/>
  <c r="D16" i="49"/>
  <c r="D17" i="49"/>
  <c r="D18" i="49"/>
  <c r="D19" i="49"/>
  <c r="D20" i="49"/>
  <c r="D21" i="49"/>
  <c r="D22" i="49"/>
  <c r="D23" i="49"/>
  <c r="D24" i="49"/>
  <c r="D25" i="49"/>
  <c r="D26" i="49"/>
  <c r="D27" i="49"/>
  <c r="D28" i="49"/>
  <c r="D29" i="49"/>
  <c r="D30" i="49"/>
  <c r="D31" i="49"/>
  <c r="D32" i="49"/>
  <c r="D33" i="49"/>
  <c r="D34" i="49"/>
  <c r="D35" i="49"/>
  <c r="D36" i="49"/>
  <c r="D37" i="49"/>
  <c r="D38" i="49"/>
  <c r="D39" i="49"/>
  <c r="D40" i="49"/>
  <c r="D41" i="49"/>
  <c r="D42" i="49"/>
  <c r="D43" i="49"/>
  <c r="D44" i="49"/>
  <c r="D5" i="49"/>
  <c r="C42" i="49"/>
  <c r="C44" i="49" s="1"/>
  <c r="C43" i="48"/>
  <c r="C44" i="48" s="1"/>
  <c r="D44" i="30"/>
  <c r="D41" i="30"/>
  <c r="D42" i="30"/>
  <c r="D43" i="30"/>
  <c r="AH11" i="4"/>
  <c r="F11" i="4" s="1"/>
  <c r="T8" i="40" s="1"/>
  <c r="AI15" i="4"/>
  <c r="G15" i="4" s="1"/>
  <c r="AH19" i="4"/>
  <c r="F19" i="4" s="1"/>
  <c r="T16" i="38" s="1"/>
  <c r="AH23" i="4"/>
  <c r="F23" i="4" s="1"/>
  <c r="T20" i="16" s="1"/>
  <c r="AH27" i="4"/>
  <c r="F27" i="4" s="1"/>
  <c r="T24" i="21" s="1"/>
  <c r="AH31" i="4"/>
  <c r="F31" i="4" s="1"/>
  <c r="T28" i="39" s="1"/>
  <c r="AI35" i="4"/>
  <c r="G35" i="4" s="1"/>
  <c r="AI39" i="4"/>
  <c r="G39" i="4" s="1"/>
  <c r="AI43" i="4"/>
  <c r="G43" i="4" s="1"/>
  <c r="AM9" i="4"/>
  <c r="AM10" i="4"/>
  <c r="AM11" i="4"/>
  <c r="AM12" i="4"/>
  <c r="AM13" i="4"/>
  <c r="AM14" i="4"/>
  <c r="AM15" i="4"/>
  <c r="AM16" i="4"/>
  <c r="AM17" i="4"/>
  <c r="AM18" i="4"/>
  <c r="AM19" i="4"/>
  <c r="AM20" i="4"/>
  <c r="AM21" i="4"/>
  <c r="AM22" i="4"/>
  <c r="AM23" i="4"/>
  <c r="AM24" i="4"/>
  <c r="AM25" i="4"/>
  <c r="AM26" i="4"/>
  <c r="AM27" i="4"/>
  <c r="AN27" i="4" s="1"/>
  <c r="H27" i="4" s="1"/>
  <c r="AM28" i="4"/>
  <c r="AM29" i="4"/>
  <c r="AM30" i="4"/>
  <c r="AM31" i="4"/>
  <c r="AM32" i="4"/>
  <c r="AM33" i="4"/>
  <c r="AM34" i="4"/>
  <c r="AM35" i="4"/>
  <c r="AM36" i="4"/>
  <c r="AM37" i="4"/>
  <c r="AM38" i="4"/>
  <c r="AN38" i="4" s="1"/>
  <c r="H38" i="4" s="1"/>
  <c r="AM39" i="4"/>
  <c r="AM40" i="4"/>
  <c r="AM41" i="4"/>
  <c r="AM42" i="4"/>
  <c r="AM43" i="4"/>
  <c r="AN43" i="4" s="1"/>
  <c r="H43" i="4" s="1"/>
  <c r="AM44" i="4"/>
  <c r="AM45" i="4"/>
  <c r="AM46" i="4"/>
  <c r="AN46" i="4" s="1"/>
  <c r="H46" i="4" s="1"/>
  <c r="AM47" i="4"/>
  <c r="AM8" i="4"/>
  <c r="W9" i="4"/>
  <c r="X9" i="4"/>
  <c r="E9" i="4" s="1"/>
  <c r="E10" i="4"/>
  <c r="W11" i="4"/>
  <c r="X11" i="4"/>
  <c r="E11" i="4" s="1"/>
  <c r="X8" i="23" s="1"/>
  <c r="W12" i="4"/>
  <c r="X12" i="4"/>
  <c r="E12" i="4" s="1"/>
  <c r="X9" i="37" s="1"/>
  <c r="W13" i="4"/>
  <c r="X13" i="4"/>
  <c r="E13" i="4" s="1"/>
  <c r="W14" i="4"/>
  <c r="X14" i="4"/>
  <c r="E14" i="4" s="1"/>
  <c r="X11" i="32" s="1"/>
  <c r="W15" i="4"/>
  <c r="D15" i="4" s="1"/>
  <c r="X15" i="4"/>
  <c r="E15" i="4" s="1"/>
  <c r="X12" i="31" s="1"/>
  <c r="W16" i="4"/>
  <c r="D16" i="4" s="1"/>
  <c r="X16" i="4"/>
  <c r="E16" i="4" s="1"/>
  <c r="X13" i="18" s="1"/>
  <c r="W17" i="4"/>
  <c r="X17" i="4"/>
  <c r="W18" i="4"/>
  <c r="X18" i="4"/>
  <c r="E18" i="4" s="1"/>
  <c r="W19" i="4"/>
  <c r="D19" i="4" s="1"/>
  <c r="X19" i="4"/>
  <c r="E19" i="4" s="1"/>
  <c r="W20" i="4"/>
  <c r="D20" i="4" s="1"/>
  <c r="X20" i="4"/>
  <c r="E20" i="4" s="1"/>
  <c r="W21" i="4"/>
  <c r="D21" i="4" s="1"/>
  <c r="X21" i="4"/>
  <c r="E21" i="4" s="1"/>
  <c r="W22" i="4"/>
  <c r="X22" i="4"/>
  <c r="E22" i="4" s="1"/>
  <c r="X19" i="20" s="1"/>
  <c r="W23" i="4"/>
  <c r="X23" i="4"/>
  <c r="E23" i="4" s="1"/>
  <c r="W24" i="4"/>
  <c r="D24" i="4" s="1"/>
  <c r="X24" i="4"/>
  <c r="E24" i="4" s="1"/>
  <c r="X21" i="23" s="1"/>
  <c r="W25" i="4"/>
  <c r="X25" i="4"/>
  <c r="W26" i="4"/>
  <c r="X26" i="4"/>
  <c r="E26" i="4" s="1"/>
  <c r="X23" i="52" s="1"/>
  <c r="W27" i="4"/>
  <c r="D27" i="4" s="1"/>
  <c r="X27" i="4"/>
  <c r="E27" i="4" s="1"/>
  <c r="W28" i="4"/>
  <c r="D28" i="4" s="1"/>
  <c r="X28" i="4"/>
  <c r="E28" i="4" s="1"/>
  <c r="X25" i="15" s="1"/>
  <c r="W29" i="4"/>
  <c r="D29" i="4" s="1"/>
  <c r="X29" i="4"/>
  <c r="E29" i="4" s="1"/>
  <c r="W30" i="4"/>
  <c r="D30" i="4" s="1"/>
  <c r="V27" i="28" s="1"/>
  <c r="X30" i="4"/>
  <c r="E30" i="4" s="1"/>
  <c r="X27" i="22" s="1"/>
  <c r="W31" i="4"/>
  <c r="D31" i="4" s="1"/>
  <c r="X31" i="4"/>
  <c r="E31" i="4" s="1"/>
  <c r="X28" i="35" s="1"/>
  <c r="W32" i="4"/>
  <c r="X32" i="4"/>
  <c r="E32" i="4" s="1"/>
  <c r="X29" i="50" s="1"/>
  <c r="W33" i="4"/>
  <c r="X33" i="4"/>
  <c r="E33" i="4" s="1"/>
  <c r="W34" i="4"/>
  <c r="D34" i="4" s="1"/>
  <c r="X34" i="4"/>
  <c r="E34" i="4" s="1"/>
  <c r="W35" i="4"/>
  <c r="D35" i="4" s="1"/>
  <c r="X35" i="4"/>
  <c r="E35" i="4" s="1"/>
  <c r="X32" i="19" s="1"/>
  <c r="W36" i="4"/>
  <c r="X36" i="4"/>
  <c r="E36" i="4" s="1"/>
  <c r="X33" i="29" s="1"/>
  <c r="W37" i="4"/>
  <c r="X37" i="4"/>
  <c r="E37" i="4" s="1"/>
  <c r="W38" i="4"/>
  <c r="D38" i="4" s="1"/>
  <c r="V35" i="36" s="1"/>
  <c r="X38" i="4"/>
  <c r="E38" i="4" s="1"/>
  <c r="W39" i="4"/>
  <c r="X39" i="4"/>
  <c r="E39" i="4" s="1"/>
  <c r="X36" i="39" s="1"/>
  <c r="W40" i="4"/>
  <c r="X40" i="4"/>
  <c r="E40" i="4" s="1"/>
  <c r="X37" i="34" s="1"/>
  <c r="W41" i="4"/>
  <c r="D41" i="4" s="1"/>
  <c r="X41" i="4"/>
  <c r="W42" i="4"/>
  <c r="D42" i="4" s="1"/>
  <c r="X42" i="4"/>
  <c r="E42" i="4" s="1"/>
  <c r="W43" i="4"/>
  <c r="D43" i="4" s="1"/>
  <c r="X43" i="4"/>
  <c r="E43" i="4" s="1"/>
  <c r="W44" i="4"/>
  <c r="D44" i="4" s="1"/>
  <c r="V41" i="30" s="1"/>
  <c r="X44" i="4"/>
  <c r="E44" i="4" s="1"/>
  <c r="X41" i="21" s="1"/>
  <c r="W45" i="4"/>
  <c r="D45" i="4" s="1"/>
  <c r="V42" i="30" s="1"/>
  <c r="X45" i="4"/>
  <c r="W46" i="4"/>
  <c r="D46" i="4" s="1"/>
  <c r="V43" i="30" s="1"/>
  <c r="X46" i="4"/>
  <c r="E46" i="4" s="1"/>
  <c r="X47" i="4"/>
  <c r="E47" i="4" s="1"/>
  <c r="X8" i="4"/>
  <c r="E8" i="4" s="1"/>
  <c r="W8" i="4"/>
  <c r="D8" i="4" s="1"/>
  <c r="D6" i="50"/>
  <c r="E6" i="50" s="1"/>
  <c r="D7" i="50"/>
  <c r="D8" i="50"/>
  <c r="D9" i="50"/>
  <c r="D10" i="50"/>
  <c r="D11" i="50"/>
  <c r="D12" i="50"/>
  <c r="D13" i="50"/>
  <c r="D14" i="50"/>
  <c r="E14" i="50" s="1"/>
  <c r="D15" i="50"/>
  <c r="D16" i="50"/>
  <c r="D17" i="50"/>
  <c r="D18" i="50"/>
  <c r="D19" i="50"/>
  <c r="D20" i="50"/>
  <c r="D21" i="50"/>
  <c r="E21" i="50" s="1"/>
  <c r="D22" i="50"/>
  <c r="E22" i="50" s="1"/>
  <c r="D23" i="50"/>
  <c r="D24" i="50"/>
  <c r="D25" i="50"/>
  <c r="D26" i="50"/>
  <c r="D27" i="50"/>
  <c r="D28" i="50"/>
  <c r="D29" i="50"/>
  <c r="E29" i="50" s="1"/>
  <c r="D30" i="50"/>
  <c r="E30" i="50" s="1"/>
  <c r="D31" i="50"/>
  <c r="D32" i="50"/>
  <c r="D33" i="50"/>
  <c r="D34" i="50"/>
  <c r="D35" i="50"/>
  <c r="D36" i="50"/>
  <c r="D37" i="50"/>
  <c r="D38" i="50"/>
  <c r="E38" i="50" s="1"/>
  <c r="D39" i="50"/>
  <c r="D40" i="50"/>
  <c r="D41" i="50"/>
  <c r="D42" i="50"/>
  <c r="D43" i="50"/>
  <c r="D44" i="50"/>
  <c r="D5" i="50"/>
  <c r="E5" i="50" s="1"/>
  <c r="C41" i="50"/>
  <c r="C44" i="50" s="1"/>
  <c r="G45" i="4"/>
  <c r="J42" i="19" s="1"/>
  <c r="D41" i="8"/>
  <c r="D42" i="8"/>
  <c r="D43" i="8"/>
  <c r="D44" i="8"/>
  <c r="D33" i="13"/>
  <c r="D34" i="13"/>
  <c r="D35" i="13"/>
  <c r="E35" i="13" s="1"/>
  <c r="D36" i="13"/>
  <c r="D37" i="13"/>
  <c r="D38" i="13"/>
  <c r="D39" i="13"/>
  <c r="D40" i="13"/>
  <c r="D41" i="13"/>
  <c r="D42" i="13"/>
  <c r="E42" i="13" s="1"/>
  <c r="D43" i="13"/>
  <c r="E43" i="13" s="1"/>
  <c r="D44" i="13"/>
  <c r="D41" i="12"/>
  <c r="D42" i="12"/>
  <c r="D43" i="12"/>
  <c r="D44" i="12"/>
  <c r="D41" i="14"/>
  <c r="D42" i="14"/>
  <c r="E42" i="14" s="1"/>
  <c r="D43" i="14"/>
  <c r="E43" i="14" s="1"/>
  <c r="D44" i="14"/>
  <c r="D41" i="15"/>
  <c r="D42" i="15"/>
  <c r="D43" i="15"/>
  <c r="D44" i="15"/>
  <c r="D41" i="16"/>
  <c r="D42" i="16"/>
  <c r="E42" i="16" s="1"/>
  <c r="D43" i="16"/>
  <c r="E43" i="16" s="1"/>
  <c r="D44" i="16"/>
  <c r="D41" i="17"/>
  <c r="D42" i="17"/>
  <c r="D43" i="17"/>
  <c r="D44" i="17"/>
  <c r="D41" i="18"/>
  <c r="D42" i="18"/>
  <c r="E42" i="18" s="1"/>
  <c r="D43" i="18"/>
  <c r="E43" i="18" s="1"/>
  <c r="D44" i="18"/>
  <c r="D41" i="19"/>
  <c r="D42" i="19"/>
  <c r="D43" i="19"/>
  <c r="D44" i="19"/>
  <c r="D41" i="20"/>
  <c r="D42" i="20"/>
  <c r="E42" i="20" s="1"/>
  <c r="D43" i="20"/>
  <c r="E43" i="20" s="1"/>
  <c r="D44" i="20"/>
  <c r="D41" i="21"/>
  <c r="D42" i="21"/>
  <c r="D43" i="21"/>
  <c r="D44" i="21"/>
  <c r="D41" i="22"/>
  <c r="D42" i="22"/>
  <c r="E42" i="22" s="1"/>
  <c r="D43" i="22"/>
  <c r="E43" i="22" s="1"/>
  <c r="D44" i="22"/>
  <c r="D41" i="23"/>
  <c r="D42" i="23"/>
  <c r="D43" i="23"/>
  <c r="D44" i="23"/>
  <c r="D41" i="24"/>
  <c r="D42" i="24"/>
  <c r="E42" i="24" s="1"/>
  <c r="D43" i="24"/>
  <c r="E43" i="24" s="1"/>
  <c r="D44" i="24"/>
  <c r="D41" i="25"/>
  <c r="D42" i="25"/>
  <c r="D43" i="25"/>
  <c r="D44" i="25"/>
  <c r="D41" i="26"/>
  <c r="D42" i="26"/>
  <c r="D43" i="26"/>
  <c r="E43" i="26" s="1"/>
  <c r="D44" i="26"/>
  <c r="D41" i="27"/>
  <c r="D42" i="27"/>
  <c r="D43" i="27"/>
  <c r="D44" i="27"/>
  <c r="D41" i="28"/>
  <c r="D42" i="28"/>
  <c r="E42" i="28" s="1"/>
  <c r="D43" i="28"/>
  <c r="E43" i="28" s="1"/>
  <c r="D44" i="28"/>
  <c r="D41" i="29"/>
  <c r="D42" i="29"/>
  <c r="D43" i="29"/>
  <c r="D44" i="29"/>
  <c r="D41" i="31"/>
  <c r="D42" i="31"/>
  <c r="E42" i="31" s="1"/>
  <c r="D43" i="31"/>
  <c r="E43" i="31" s="1"/>
  <c r="D44" i="31"/>
  <c r="D41" i="32"/>
  <c r="D42" i="32"/>
  <c r="D43" i="32"/>
  <c r="D44" i="32"/>
  <c r="D41" i="33"/>
  <c r="D42" i="33"/>
  <c r="E42" i="33" s="1"/>
  <c r="D43" i="33"/>
  <c r="E43" i="33" s="1"/>
  <c r="D44" i="33"/>
  <c r="D41" i="34"/>
  <c r="D42" i="34"/>
  <c r="D43" i="34"/>
  <c r="D44" i="34"/>
  <c r="D41" i="35"/>
  <c r="D42" i="35"/>
  <c r="E42" i="35" s="1"/>
  <c r="D43" i="35"/>
  <c r="D44" i="35"/>
  <c r="D41" i="36"/>
  <c r="D42" i="36"/>
  <c r="D43" i="36"/>
  <c r="D44" i="36"/>
  <c r="D34" i="37"/>
  <c r="D35" i="37"/>
  <c r="D36" i="37"/>
  <c r="D37" i="37"/>
  <c r="D38" i="37"/>
  <c r="D39" i="37"/>
  <c r="D40" i="37"/>
  <c r="D41" i="37"/>
  <c r="D42" i="37"/>
  <c r="D43" i="37"/>
  <c r="E43" i="37" s="1"/>
  <c r="D44" i="37"/>
  <c r="D41" i="38"/>
  <c r="D42" i="38"/>
  <c r="D43" i="38"/>
  <c r="D44" i="38"/>
  <c r="D41" i="39"/>
  <c r="D42" i="39"/>
  <c r="D43" i="39"/>
  <c r="D44" i="39"/>
  <c r="D41" i="40"/>
  <c r="D42" i="40"/>
  <c r="D43" i="40"/>
  <c r="D44" i="40"/>
  <c r="D41" i="41"/>
  <c r="D42" i="41"/>
  <c r="D43" i="41"/>
  <c r="D44" i="41"/>
  <c r="D41" i="42"/>
  <c r="D42" i="42"/>
  <c r="D43" i="42"/>
  <c r="D44" i="42"/>
  <c r="D41" i="44"/>
  <c r="D42" i="44"/>
  <c r="D43" i="44"/>
  <c r="E43" i="44" s="1"/>
  <c r="D44" i="44"/>
  <c r="D31" i="52"/>
  <c r="D32" i="52"/>
  <c r="D33" i="52"/>
  <c r="D34" i="52"/>
  <c r="D35" i="52"/>
  <c r="D36" i="52"/>
  <c r="D37" i="52"/>
  <c r="D38" i="52"/>
  <c r="D39" i="52"/>
  <c r="D40" i="52"/>
  <c r="D41" i="52"/>
  <c r="D42" i="52"/>
  <c r="D43" i="52"/>
  <c r="D44" i="52"/>
  <c r="D44" i="51"/>
  <c r="D6" i="51"/>
  <c r="E6" i="51" s="1"/>
  <c r="D7" i="51"/>
  <c r="D8" i="51"/>
  <c r="D9" i="51"/>
  <c r="D10" i="51"/>
  <c r="D11" i="51"/>
  <c r="D12" i="51"/>
  <c r="D13" i="51"/>
  <c r="E13" i="51" s="1"/>
  <c r="D14" i="51"/>
  <c r="E14" i="51" s="1"/>
  <c r="D15" i="51"/>
  <c r="D16" i="51"/>
  <c r="D17" i="51"/>
  <c r="D18" i="51"/>
  <c r="D19" i="51"/>
  <c r="D20" i="51"/>
  <c r="D21" i="51"/>
  <c r="D22" i="51"/>
  <c r="D23" i="51"/>
  <c r="D24" i="51"/>
  <c r="D25" i="51"/>
  <c r="D26" i="51"/>
  <c r="D27" i="51"/>
  <c r="D28" i="51"/>
  <c r="D29" i="51"/>
  <c r="E29" i="51" s="1"/>
  <c r="D30" i="51"/>
  <c r="E30" i="51" s="1"/>
  <c r="D31" i="51"/>
  <c r="D32" i="51"/>
  <c r="D33" i="51"/>
  <c r="D34" i="51"/>
  <c r="D35" i="51"/>
  <c r="D36" i="51"/>
  <c r="D37" i="51"/>
  <c r="D38" i="51"/>
  <c r="D39" i="51"/>
  <c r="D40" i="51"/>
  <c r="D41" i="51"/>
  <c r="D42" i="51"/>
  <c r="D43" i="51"/>
  <c r="D5" i="51"/>
  <c r="D6" i="52"/>
  <c r="D7" i="52"/>
  <c r="E7" i="52" s="1"/>
  <c r="D8" i="52"/>
  <c r="D9" i="52"/>
  <c r="D10" i="52"/>
  <c r="D11" i="52"/>
  <c r="D12" i="52"/>
  <c r="D13" i="52"/>
  <c r="D14" i="52"/>
  <c r="E14" i="52" s="1"/>
  <c r="D15" i="52"/>
  <c r="E15" i="52" s="1"/>
  <c r="D16" i="52"/>
  <c r="D17" i="52"/>
  <c r="D18" i="52"/>
  <c r="D19" i="52"/>
  <c r="D20" i="52"/>
  <c r="D21" i="52"/>
  <c r="D22" i="52"/>
  <c r="E22" i="52" s="1"/>
  <c r="D23" i="52"/>
  <c r="E23" i="52" s="1"/>
  <c r="D24" i="52"/>
  <c r="D25" i="52"/>
  <c r="D26" i="52"/>
  <c r="D27" i="52"/>
  <c r="D28" i="52"/>
  <c r="D29" i="52"/>
  <c r="D30" i="52"/>
  <c r="D5" i="52"/>
  <c r="E5" i="52" s="1"/>
  <c r="D41" i="43"/>
  <c r="D42" i="43"/>
  <c r="D43" i="43"/>
  <c r="C40" i="51"/>
  <c r="C44" i="51" s="1"/>
  <c r="C39" i="52"/>
  <c r="C44" i="52" s="1"/>
  <c r="D32" i="4"/>
  <c r="V29" i="22" s="1"/>
  <c r="D26" i="4"/>
  <c r="D18" i="4"/>
  <c r="V15" i="22" s="1"/>
  <c r="F45" i="4"/>
  <c r="T42" i="30" s="1"/>
  <c r="C45" i="7"/>
  <c r="L44" i="52"/>
  <c r="C5" i="8"/>
  <c r="C44" i="8" s="1"/>
  <c r="D5" i="8"/>
  <c r="D6" i="8"/>
  <c r="E6" i="8" s="1"/>
  <c r="D7" i="8"/>
  <c r="O10" i="4"/>
  <c r="P10" i="4" s="1"/>
  <c r="C10" i="4" s="1"/>
  <c r="D8" i="8"/>
  <c r="O11" i="4"/>
  <c r="P11" i="4" s="1"/>
  <c r="C11" i="4" s="1"/>
  <c r="F8" i="13" s="1"/>
  <c r="AN11" i="4"/>
  <c r="H11" i="4" s="1"/>
  <c r="D9" i="8"/>
  <c r="D10" i="8"/>
  <c r="E10" i="8" s="1"/>
  <c r="O13" i="4"/>
  <c r="P13" i="4" s="1"/>
  <c r="C13" i="4" s="1"/>
  <c r="AN13" i="4"/>
  <c r="H13" i="4" s="1"/>
  <c r="D11" i="8"/>
  <c r="D12" i="8"/>
  <c r="D13" i="8"/>
  <c r="D14" i="8"/>
  <c r="O17" i="4"/>
  <c r="P17" i="4" s="1"/>
  <c r="C17" i="4" s="1"/>
  <c r="P14" i="43" s="1"/>
  <c r="D15" i="8"/>
  <c r="E15" i="8" s="1"/>
  <c r="O18" i="4"/>
  <c r="P18" i="4" s="1"/>
  <c r="C18" i="4" s="1"/>
  <c r="D16" i="8"/>
  <c r="D17" i="8"/>
  <c r="D18" i="8"/>
  <c r="E18" i="8" s="1"/>
  <c r="AN21" i="4"/>
  <c r="H21" i="4" s="1"/>
  <c r="D19" i="8"/>
  <c r="E19" i="8" s="1"/>
  <c r="D20" i="8"/>
  <c r="AN23" i="4"/>
  <c r="H23" i="4" s="1"/>
  <c r="D21" i="8"/>
  <c r="E21" i="8" s="1"/>
  <c r="D22" i="8"/>
  <c r="D23" i="8"/>
  <c r="D24" i="8"/>
  <c r="D25" i="8"/>
  <c r="D26" i="8"/>
  <c r="AN29" i="4"/>
  <c r="H29" i="4" s="1"/>
  <c r="N26" i="15" s="1"/>
  <c r="D27" i="8"/>
  <c r="D28" i="8"/>
  <c r="E28" i="8" s="1"/>
  <c r="O31" i="4"/>
  <c r="P31" i="4" s="1"/>
  <c r="C31" i="4" s="1"/>
  <c r="F28" i="17" s="1"/>
  <c r="AN31" i="4"/>
  <c r="H31" i="4" s="1"/>
  <c r="D29" i="8"/>
  <c r="D30" i="8"/>
  <c r="AN33" i="4"/>
  <c r="H33" i="4" s="1"/>
  <c r="D31" i="8"/>
  <c r="D32" i="8"/>
  <c r="E32" i="8" s="1"/>
  <c r="D33" i="8"/>
  <c r="E33" i="8" s="1"/>
  <c r="O36" i="4"/>
  <c r="P36" i="4" s="1"/>
  <c r="C36" i="4" s="1"/>
  <c r="D34" i="8"/>
  <c r="AN37" i="4"/>
  <c r="H37" i="4" s="1"/>
  <c r="N34" i="12" s="1"/>
  <c r="D35" i="8"/>
  <c r="D36" i="8"/>
  <c r="AN39" i="4"/>
  <c r="H39" i="4" s="1"/>
  <c r="D37" i="8"/>
  <c r="D38" i="8"/>
  <c r="D39" i="8"/>
  <c r="E39" i="8" s="1"/>
  <c r="D40" i="8"/>
  <c r="O43" i="4"/>
  <c r="P43" i="4" s="1"/>
  <c r="C43" i="4" s="1"/>
  <c r="L44" i="8"/>
  <c r="AN47" i="4"/>
  <c r="H47" i="4" s="1"/>
  <c r="N44" i="15" s="1"/>
  <c r="D5" i="13"/>
  <c r="C6" i="13"/>
  <c r="C44" i="13" s="1"/>
  <c r="D6" i="13"/>
  <c r="E6" i="13" s="1"/>
  <c r="D7" i="13"/>
  <c r="D8" i="13"/>
  <c r="D9" i="13"/>
  <c r="D10" i="13"/>
  <c r="D11" i="13"/>
  <c r="D12" i="13"/>
  <c r="D13" i="13"/>
  <c r="D14" i="13"/>
  <c r="E14" i="13" s="1"/>
  <c r="D15" i="13"/>
  <c r="D16" i="13"/>
  <c r="D17" i="13"/>
  <c r="D18" i="13"/>
  <c r="D19" i="13"/>
  <c r="D20" i="13"/>
  <c r="D21" i="13"/>
  <c r="E21" i="13" s="1"/>
  <c r="D22" i="13"/>
  <c r="E22" i="13" s="1"/>
  <c r="D23" i="13"/>
  <c r="D24" i="13"/>
  <c r="D25" i="13"/>
  <c r="D26" i="13"/>
  <c r="D27" i="13"/>
  <c r="D28" i="13"/>
  <c r="D29" i="13"/>
  <c r="D30" i="13"/>
  <c r="E30" i="13" s="1"/>
  <c r="D31" i="13"/>
  <c r="D32" i="13"/>
  <c r="L44" i="13"/>
  <c r="D5" i="12"/>
  <c r="C7" i="12"/>
  <c r="C44" i="12" s="1"/>
  <c r="D6" i="12"/>
  <c r="D7" i="12"/>
  <c r="E7" i="12" s="1"/>
  <c r="D8" i="12"/>
  <c r="E8" i="12" s="1"/>
  <c r="D9" i="12"/>
  <c r="D10" i="12"/>
  <c r="D11" i="12"/>
  <c r="D12" i="12"/>
  <c r="D13" i="12"/>
  <c r="D14" i="12"/>
  <c r="D15" i="12"/>
  <c r="D16" i="12"/>
  <c r="E16" i="12" s="1"/>
  <c r="D17" i="12"/>
  <c r="D18" i="12"/>
  <c r="D19" i="12"/>
  <c r="D20" i="12"/>
  <c r="D21" i="12"/>
  <c r="E21" i="12" s="1"/>
  <c r="D22" i="12"/>
  <c r="D23" i="12"/>
  <c r="D24" i="12"/>
  <c r="E24" i="12" s="1"/>
  <c r="D25" i="12"/>
  <c r="D26" i="12"/>
  <c r="D27" i="12"/>
  <c r="D28" i="12"/>
  <c r="D29" i="12"/>
  <c r="D30" i="12"/>
  <c r="D31" i="12"/>
  <c r="D32" i="12"/>
  <c r="E32" i="12" s="1"/>
  <c r="D33" i="12"/>
  <c r="D34" i="12"/>
  <c r="D35" i="12"/>
  <c r="E35" i="12" s="1"/>
  <c r="D36" i="12"/>
  <c r="D37" i="12"/>
  <c r="D38" i="12"/>
  <c r="D39" i="12"/>
  <c r="E39" i="12" s="1"/>
  <c r="D40" i="12"/>
  <c r="E40" i="12" s="1"/>
  <c r="D5" i="14"/>
  <c r="C8" i="14"/>
  <c r="C44" i="14" s="1"/>
  <c r="D6" i="14"/>
  <c r="D7" i="14"/>
  <c r="D8" i="14"/>
  <c r="D9" i="14"/>
  <c r="D10" i="14"/>
  <c r="D11" i="14"/>
  <c r="D12" i="14"/>
  <c r="D13" i="14"/>
  <c r="D14" i="14"/>
  <c r="D15" i="14"/>
  <c r="E15" i="14" s="1"/>
  <c r="D16" i="14"/>
  <c r="D17" i="14"/>
  <c r="D18" i="14"/>
  <c r="E18" i="14" s="1"/>
  <c r="D19" i="14"/>
  <c r="E19" i="14" s="1"/>
  <c r="D20" i="14"/>
  <c r="D21" i="14"/>
  <c r="D22" i="14"/>
  <c r="D23" i="14"/>
  <c r="D24" i="14"/>
  <c r="D25" i="14"/>
  <c r="D26" i="14"/>
  <c r="E26" i="14" s="1"/>
  <c r="D27" i="14"/>
  <c r="E27" i="14" s="1"/>
  <c r="D28" i="14"/>
  <c r="E28" i="14" s="1"/>
  <c r="D29" i="14"/>
  <c r="D30" i="14"/>
  <c r="D31" i="14"/>
  <c r="E31" i="14" s="1"/>
  <c r="D32" i="14"/>
  <c r="D33" i="14"/>
  <c r="D34" i="14"/>
  <c r="E34" i="14" s="1"/>
  <c r="D35" i="14"/>
  <c r="E35" i="14" s="1"/>
  <c r="D36" i="14"/>
  <c r="D37" i="14"/>
  <c r="D38" i="14"/>
  <c r="D39" i="14"/>
  <c r="D40" i="14"/>
  <c r="L44" i="14"/>
  <c r="D5" i="15"/>
  <c r="E5" i="15" s="1"/>
  <c r="C9" i="15"/>
  <c r="C44" i="15" s="1"/>
  <c r="D6" i="15"/>
  <c r="D7" i="15"/>
  <c r="D8" i="15"/>
  <c r="D9" i="15"/>
  <c r="D10" i="15"/>
  <c r="D11" i="15"/>
  <c r="D12" i="15"/>
  <c r="D13" i="15"/>
  <c r="E13" i="15" s="1"/>
  <c r="D14" i="15"/>
  <c r="D15" i="15"/>
  <c r="D16" i="15"/>
  <c r="D17" i="15"/>
  <c r="D18" i="15"/>
  <c r="D19" i="15"/>
  <c r="D20" i="15"/>
  <c r="D21" i="15"/>
  <c r="D22" i="15"/>
  <c r="D23" i="15"/>
  <c r="D24" i="15"/>
  <c r="D25" i="15"/>
  <c r="D26" i="15"/>
  <c r="D27" i="15"/>
  <c r="D28" i="15"/>
  <c r="E28" i="15" s="1"/>
  <c r="D29" i="15"/>
  <c r="D30" i="15"/>
  <c r="D31" i="15"/>
  <c r="D32" i="15"/>
  <c r="D33" i="15"/>
  <c r="D34" i="15"/>
  <c r="D35" i="15"/>
  <c r="D36" i="15"/>
  <c r="D37" i="15"/>
  <c r="E37" i="15" s="1"/>
  <c r="D38" i="15"/>
  <c r="D39" i="15"/>
  <c r="D40" i="15"/>
  <c r="L44" i="15"/>
  <c r="D5" i="16"/>
  <c r="C10" i="16"/>
  <c r="C44" i="16" s="1"/>
  <c r="D6" i="16"/>
  <c r="D7" i="16"/>
  <c r="D8" i="16"/>
  <c r="D9" i="16"/>
  <c r="D10" i="16"/>
  <c r="D11" i="16"/>
  <c r="D12" i="16"/>
  <c r="D13" i="16"/>
  <c r="D14" i="16"/>
  <c r="E14" i="16" s="1"/>
  <c r="D15" i="16"/>
  <c r="D16" i="16"/>
  <c r="D17" i="16"/>
  <c r="D18" i="16"/>
  <c r="D19" i="16"/>
  <c r="D20" i="16"/>
  <c r="D21" i="16"/>
  <c r="D22" i="16"/>
  <c r="D23" i="16"/>
  <c r="E23" i="16" s="1"/>
  <c r="D24" i="16"/>
  <c r="D25" i="16"/>
  <c r="D26" i="16"/>
  <c r="D27" i="16"/>
  <c r="D28" i="16"/>
  <c r="D29" i="16"/>
  <c r="D30" i="16"/>
  <c r="D31" i="16"/>
  <c r="E31" i="16" s="1"/>
  <c r="D32" i="16"/>
  <c r="D33" i="16"/>
  <c r="D34" i="16"/>
  <c r="E34" i="16" s="1"/>
  <c r="D35" i="16"/>
  <c r="D36" i="16"/>
  <c r="D37" i="16"/>
  <c r="D38" i="16"/>
  <c r="D39" i="16"/>
  <c r="E39" i="16" s="1"/>
  <c r="D40" i="16"/>
  <c r="L44" i="16"/>
  <c r="D5" i="17"/>
  <c r="E5" i="17" s="1"/>
  <c r="C11" i="17"/>
  <c r="C44" i="17" s="1"/>
  <c r="D6" i="17"/>
  <c r="D7" i="17"/>
  <c r="D8" i="17"/>
  <c r="D9" i="17"/>
  <c r="E9" i="17" s="1"/>
  <c r="D10" i="17"/>
  <c r="D11" i="17"/>
  <c r="D12" i="17"/>
  <c r="D13" i="17"/>
  <c r="D14" i="17"/>
  <c r="D15" i="17"/>
  <c r="D16" i="17"/>
  <c r="E16" i="17" s="1"/>
  <c r="D17" i="17"/>
  <c r="E17" i="17" s="1"/>
  <c r="D18" i="17"/>
  <c r="D19" i="17"/>
  <c r="D20" i="17"/>
  <c r="E20" i="17" s="1"/>
  <c r="D21" i="17"/>
  <c r="D22" i="17"/>
  <c r="D23" i="17"/>
  <c r="D24" i="17"/>
  <c r="D25" i="17"/>
  <c r="E25" i="17" s="1"/>
  <c r="D26" i="17"/>
  <c r="D27" i="17"/>
  <c r="D28" i="17"/>
  <c r="D29" i="17"/>
  <c r="D30" i="17"/>
  <c r="D31" i="17"/>
  <c r="D32" i="17"/>
  <c r="E32" i="17" s="1"/>
  <c r="D33" i="17"/>
  <c r="E33" i="17" s="1"/>
  <c r="D34" i="17"/>
  <c r="D35" i="17"/>
  <c r="D36" i="17"/>
  <c r="E36" i="17" s="1"/>
  <c r="D37" i="17"/>
  <c r="D38" i="17"/>
  <c r="E38" i="17" s="1"/>
  <c r="D39" i="17"/>
  <c r="D40" i="17"/>
  <c r="L44" i="17"/>
  <c r="D5" i="18"/>
  <c r="C12" i="18"/>
  <c r="C44" i="18" s="1"/>
  <c r="D6" i="18"/>
  <c r="D7" i="18"/>
  <c r="D8" i="18"/>
  <c r="D9" i="18"/>
  <c r="D10" i="18"/>
  <c r="E10" i="18" s="1"/>
  <c r="G10" i="18" s="1"/>
  <c r="D11" i="18"/>
  <c r="E11" i="18" s="1"/>
  <c r="D12" i="18"/>
  <c r="D13" i="18"/>
  <c r="D14" i="18"/>
  <c r="D15" i="18"/>
  <c r="D16" i="18"/>
  <c r="D17" i="18"/>
  <c r="D18" i="18"/>
  <c r="D19" i="18"/>
  <c r="E19" i="18" s="1"/>
  <c r="D20" i="18"/>
  <c r="D21" i="18"/>
  <c r="D22" i="18"/>
  <c r="D23" i="18"/>
  <c r="D24" i="18"/>
  <c r="D25" i="18"/>
  <c r="D26" i="18"/>
  <c r="E26" i="18" s="1"/>
  <c r="D27" i="18"/>
  <c r="E27" i="18" s="1"/>
  <c r="D28" i="18"/>
  <c r="D29" i="18"/>
  <c r="D30" i="18"/>
  <c r="D31" i="18"/>
  <c r="D32" i="18"/>
  <c r="D33" i="18"/>
  <c r="D34" i="18"/>
  <c r="D35" i="18"/>
  <c r="E35" i="18" s="1"/>
  <c r="D36" i="18"/>
  <c r="D37" i="18"/>
  <c r="E37" i="18" s="1"/>
  <c r="D38" i="18"/>
  <c r="D39" i="18"/>
  <c r="D40" i="18"/>
  <c r="L44" i="18"/>
  <c r="D5" i="19"/>
  <c r="E5" i="19" s="1"/>
  <c r="C13" i="19"/>
  <c r="D6" i="19"/>
  <c r="D7" i="19"/>
  <c r="D8" i="19"/>
  <c r="D9" i="19"/>
  <c r="D10" i="19"/>
  <c r="D11" i="19"/>
  <c r="D12" i="19"/>
  <c r="E12" i="19" s="1"/>
  <c r="D13" i="19"/>
  <c r="D14" i="19"/>
  <c r="D15" i="19"/>
  <c r="D16" i="19"/>
  <c r="D17" i="19"/>
  <c r="D18" i="19"/>
  <c r="D19" i="19"/>
  <c r="D20" i="19"/>
  <c r="D21" i="19"/>
  <c r="E21" i="19" s="1"/>
  <c r="D22" i="19"/>
  <c r="D23" i="19"/>
  <c r="D24" i="19"/>
  <c r="D25" i="19"/>
  <c r="D26" i="19"/>
  <c r="D27" i="19"/>
  <c r="D28" i="19"/>
  <c r="D29" i="19"/>
  <c r="E29" i="19" s="1"/>
  <c r="D30" i="19"/>
  <c r="D31" i="19"/>
  <c r="D32" i="19"/>
  <c r="D33" i="19"/>
  <c r="D34" i="19"/>
  <c r="D35" i="19"/>
  <c r="D36" i="19"/>
  <c r="E36" i="19" s="1"/>
  <c r="D37" i="19"/>
  <c r="D38" i="19"/>
  <c r="D39" i="19"/>
  <c r="D40" i="19"/>
  <c r="L44" i="19"/>
  <c r="D5" i="20"/>
  <c r="C14" i="20"/>
  <c r="D6" i="20"/>
  <c r="E6" i="20" s="1"/>
  <c r="D7" i="20"/>
  <c r="E7" i="20" s="1"/>
  <c r="D8" i="20"/>
  <c r="D9" i="20"/>
  <c r="E9" i="20" s="1"/>
  <c r="D10" i="20"/>
  <c r="D11" i="20"/>
  <c r="D12" i="20"/>
  <c r="D13" i="20"/>
  <c r="E13" i="20" s="1"/>
  <c r="D14" i="20"/>
  <c r="D15" i="20"/>
  <c r="E15" i="20" s="1"/>
  <c r="D16" i="20"/>
  <c r="D17" i="20"/>
  <c r="D18" i="20"/>
  <c r="D19" i="20"/>
  <c r="D20" i="20"/>
  <c r="D21" i="20"/>
  <c r="E21" i="20" s="1"/>
  <c r="D22" i="20"/>
  <c r="D23" i="20"/>
  <c r="D24" i="20"/>
  <c r="D25" i="20"/>
  <c r="E25" i="20" s="1"/>
  <c r="D26" i="20"/>
  <c r="D27" i="20"/>
  <c r="D28" i="20"/>
  <c r="D29" i="20"/>
  <c r="E29" i="20" s="1"/>
  <c r="D30" i="20"/>
  <c r="E30" i="20" s="1"/>
  <c r="D31" i="20"/>
  <c r="E31" i="20" s="1"/>
  <c r="D32" i="20"/>
  <c r="D33" i="20"/>
  <c r="D34" i="20"/>
  <c r="D35" i="20"/>
  <c r="D36" i="20"/>
  <c r="D37" i="20"/>
  <c r="E37" i="20" s="1"/>
  <c r="D38" i="20"/>
  <c r="D39" i="20"/>
  <c r="E39" i="20" s="1"/>
  <c r="D40" i="20"/>
  <c r="L44" i="20"/>
  <c r="D5" i="21"/>
  <c r="C15" i="21"/>
  <c r="C44" i="21" s="1"/>
  <c r="D6" i="21"/>
  <c r="D7" i="21"/>
  <c r="D8" i="21"/>
  <c r="E8" i="21" s="1"/>
  <c r="D9" i="21"/>
  <c r="E9" i="21" s="1"/>
  <c r="D10" i="21"/>
  <c r="D11" i="21"/>
  <c r="D12" i="21"/>
  <c r="D13" i="21"/>
  <c r="D14" i="21"/>
  <c r="D15" i="21"/>
  <c r="D16" i="21"/>
  <c r="E16" i="21" s="1"/>
  <c r="D17" i="21"/>
  <c r="E17" i="21" s="1"/>
  <c r="D18" i="21"/>
  <c r="D19" i="21"/>
  <c r="D20" i="21"/>
  <c r="D21" i="21"/>
  <c r="D22" i="21"/>
  <c r="D23" i="21"/>
  <c r="D24" i="21"/>
  <c r="D25" i="21"/>
  <c r="D26" i="21"/>
  <c r="D27" i="21"/>
  <c r="D28" i="21"/>
  <c r="D29" i="21"/>
  <c r="D30" i="21"/>
  <c r="D31" i="21"/>
  <c r="D32" i="21"/>
  <c r="E32" i="21" s="1"/>
  <c r="D33" i="21"/>
  <c r="E33" i="21" s="1"/>
  <c r="D34" i="21"/>
  <c r="D35" i="21"/>
  <c r="D36" i="21"/>
  <c r="D37" i="21"/>
  <c r="D38" i="21"/>
  <c r="D39" i="21"/>
  <c r="D40" i="21"/>
  <c r="L44" i="21"/>
  <c r="D5" i="22"/>
  <c r="C16" i="22"/>
  <c r="D6" i="22"/>
  <c r="D7" i="22"/>
  <c r="D8" i="22"/>
  <c r="D9" i="22"/>
  <c r="D10" i="22"/>
  <c r="E10" i="22" s="1"/>
  <c r="D11" i="22"/>
  <c r="D12" i="22"/>
  <c r="D13" i="22"/>
  <c r="D14" i="22"/>
  <c r="D15" i="22"/>
  <c r="D16" i="22"/>
  <c r="D17" i="22"/>
  <c r="D18" i="22"/>
  <c r="E18" i="22" s="1"/>
  <c r="D19" i="22"/>
  <c r="E19" i="22" s="1"/>
  <c r="D20" i="22"/>
  <c r="D21" i="22"/>
  <c r="E21" i="22" s="1"/>
  <c r="D22" i="22"/>
  <c r="D23" i="22"/>
  <c r="D24" i="22"/>
  <c r="D25" i="22"/>
  <c r="D26" i="22"/>
  <c r="D27" i="22"/>
  <c r="E27" i="22" s="1"/>
  <c r="D28" i="22"/>
  <c r="D29" i="22"/>
  <c r="D30" i="22"/>
  <c r="D31" i="22"/>
  <c r="D32" i="22"/>
  <c r="D33" i="22"/>
  <c r="D34" i="22"/>
  <c r="D35" i="22"/>
  <c r="E35" i="22" s="1"/>
  <c r="D36" i="22"/>
  <c r="D37" i="22"/>
  <c r="E37" i="22" s="1"/>
  <c r="D38" i="22"/>
  <c r="D39" i="22"/>
  <c r="D40" i="22"/>
  <c r="L44" i="22"/>
  <c r="D5" i="23"/>
  <c r="E5" i="23" s="1"/>
  <c r="C17" i="23"/>
  <c r="C44" i="23" s="1"/>
  <c r="D6" i="23"/>
  <c r="D7" i="23"/>
  <c r="D8" i="23"/>
  <c r="E8" i="23" s="1"/>
  <c r="D9" i="23"/>
  <c r="D10" i="23"/>
  <c r="D11" i="23"/>
  <c r="D12" i="23"/>
  <c r="E12" i="23" s="1"/>
  <c r="D13" i="23"/>
  <c r="E13" i="23" s="1"/>
  <c r="D14" i="23"/>
  <c r="D15" i="23"/>
  <c r="D16" i="23"/>
  <c r="D17" i="23"/>
  <c r="D18" i="23"/>
  <c r="D19" i="23"/>
  <c r="D20" i="23"/>
  <c r="E20" i="23" s="1"/>
  <c r="D21" i="23"/>
  <c r="E21" i="23" s="1"/>
  <c r="D22" i="23"/>
  <c r="D23" i="23"/>
  <c r="D24" i="23"/>
  <c r="D25" i="23"/>
  <c r="D26" i="23"/>
  <c r="D27" i="23"/>
  <c r="D28" i="23"/>
  <c r="D29" i="23"/>
  <c r="E29" i="23" s="1"/>
  <c r="D30" i="23"/>
  <c r="D31" i="23"/>
  <c r="D32" i="23"/>
  <c r="D33" i="23"/>
  <c r="D34" i="23"/>
  <c r="E34" i="23" s="1"/>
  <c r="D35" i="23"/>
  <c r="D36" i="23"/>
  <c r="E36" i="23" s="1"/>
  <c r="D37" i="23"/>
  <c r="E37" i="23" s="1"/>
  <c r="D38" i="23"/>
  <c r="D39" i="23"/>
  <c r="D40" i="23"/>
  <c r="L44" i="23"/>
  <c r="D5" i="24"/>
  <c r="C18" i="24"/>
  <c r="D6" i="24"/>
  <c r="E6" i="24" s="1"/>
  <c r="D7" i="24"/>
  <c r="E7" i="24" s="1"/>
  <c r="D8" i="24"/>
  <c r="D9" i="24"/>
  <c r="D10" i="24"/>
  <c r="D11" i="24"/>
  <c r="D12" i="24"/>
  <c r="D13" i="24"/>
  <c r="D14" i="24"/>
  <c r="E14" i="24" s="1"/>
  <c r="D15" i="24"/>
  <c r="E15" i="24" s="1"/>
  <c r="D16" i="24"/>
  <c r="D17" i="24"/>
  <c r="D18" i="24"/>
  <c r="D19" i="24"/>
  <c r="D20" i="24"/>
  <c r="D21" i="24"/>
  <c r="E21" i="24" s="1"/>
  <c r="D22" i="24"/>
  <c r="E22" i="24" s="1"/>
  <c r="D23" i="24"/>
  <c r="E23" i="24" s="1"/>
  <c r="D24" i="24"/>
  <c r="D25" i="24"/>
  <c r="D26" i="24"/>
  <c r="D27" i="24"/>
  <c r="D28" i="24"/>
  <c r="D29" i="24"/>
  <c r="D30" i="24"/>
  <c r="E30" i="24" s="1"/>
  <c r="D31" i="24"/>
  <c r="E31" i="24" s="1"/>
  <c r="D32" i="24"/>
  <c r="D33" i="24"/>
  <c r="D34" i="24"/>
  <c r="D35" i="24"/>
  <c r="D36" i="24"/>
  <c r="D37" i="24"/>
  <c r="E37" i="24" s="1"/>
  <c r="D38" i="24"/>
  <c r="E38" i="24" s="1"/>
  <c r="D39" i="24"/>
  <c r="E39" i="24" s="1"/>
  <c r="D40" i="24"/>
  <c r="L44" i="24"/>
  <c r="D5" i="25"/>
  <c r="C19" i="25"/>
  <c r="C44" i="25" s="1"/>
  <c r="D6" i="25"/>
  <c r="D7" i="25"/>
  <c r="D8" i="25"/>
  <c r="E8" i="25" s="1"/>
  <c r="D9" i="25"/>
  <c r="E9" i="25" s="1"/>
  <c r="D10" i="25"/>
  <c r="D11" i="25"/>
  <c r="D12" i="25"/>
  <c r="D13" i="25"/>
  <c r="D14" i="25"/>
  <c r="D15" i="25"/>
  <c r="D16" i="25"/>
  <c r="E16" i="25" s="1"/>
  <c r="D17" i="25"/>
  <c r="D18" i="25"/>
  <c r="D19" i="25"/>
  <c r="D20" i="25"/>
  <c r="D21" i="25"/>
  <c r="D22" i="25"/>
  <c r="D23" i="25"/>
  <c r="D24" i="25"/>
  <c r="D25" i="25"/>
  <c r="E25" i="25" s="1"/>
  <c r="D26" i="25"/>
  <c r="D27" i="25"/>
  <c r="D28" i="25"/>
  <c r="D29" i="25"/>
  <c r="D30" i="25"/>
  <c r="D31" i="25"/>
  <c r="E31" i="25" s="1"/>
  <c r="D32" i="25"/>
  <c r="D33" i="25"/>
  <c r="E33" i="25" s="1"/>
  <c r="G33" i="25" s="1"/>
  <c r="D34" i="25"/>
  <c r="D35" i="25"/>
  <c r="D36" i="25"/>
  <c r="D37" i="25"/>
  <c r="D38" i="25"/>
  <c r="D39" i="25"/>
  <c r="D40" i="25"/>
  <c r="E40" i="25" s="1"/>
  <c r="L44" i="25"/>
  <c r="D5" i="26"/>
  <c r="C20" i="26"/>
  <c r="C44" i="26" s="1"/>
  <c r="D6" i="26"/>
  <c r="D7" i="26"/>
  <c r="D8" i="26"/>
  <c r="D9" i="26"/>
  <c r="E9" i="26" s="1"/>
  <c r="D10" i="26"/>
  <c r="E10" i="26" s="1"/>
  <c r="D11" i="26"/>
  <c r="D12" i="26"/>
  <c r="D13" i="26"/>
  <c r="D14" i="26"/>
  <c r="D15" i="26"/>
  <c r="D16" i="26"/>
  <c r="D17" i="26"/>
  <c r="D18" i="26"/>
  <c r="E18" i="26" s="1"/>
  <c r="D19" i="26"/>
  <c r="D20" i="26"/>
  <c r="D21" i="26"/>
  <c r="D22" i="26"/>
  <c r="D23" i="26"/>
  <c r="D24" i="26"/>
  <c r="D25" i="26"/>
  <c r="E25" i="26" s="1"/>
  <c r="D26" i="26"/>
  <c r="E26" i="26" s="1"/>
  <c r="D27" i="26"/>
  <c r="D28" i="26"/>
  <c r="D29" i="26"/>
  <c r="D30" i="26"/>
  <c r="D31" i="26"/>
  <c r="D32" i="26"/>
  <c r="D33" i="26"/>
  <c r="D34" i="26"/>
  <c r="E34" i="26" s="1"/>
  <c r="D35" i="26"/>
  <c r="D36" i="26"/>
  <c r="D37" i="26"/>
  <c r="D38" i="26"/>
  <c r="D39" i="26"/>
  <c r="D40" i="26"/>
  <c r="L44" i="26"/>
  <c r="D5" i="27"/>
  <c r="C21" i="27"/>
  <c r="D6" i="27"/>
  <c r="D7" i="27"/>
  <c r="D8" i="27"/>
  <c r="D9" i="27"/>
  <c r="D10" i="27"/>
  <c r="D11" i="27"/>
  <c r="D12" i="27"/>
  <c r="D13" i="27"/>
  <c r="D14" i="27"/>
  <c r="D15" i="27"/>
  <c r="D16" i="27"/>
  <c r="D17" i="27"/>
  <c r="D18" i="27"/>
  <c r="D19" i="27"/>
  <c r="D20" i="27"/>
  <c r="D21" i="27"/>
  <c r="D22" i="27"/>
  <c r="D23" i="27"/>
  <c r="D24" i="27"/>
  <c r="D25" i="27"/>
  <c r="D26" i="27"/>
  <c r="D27" i="27"/>
  <c r="D28" i="27"/>
  <c r="D29" i="27"/>
  <c r="D30" i="27"/>
  <c r="D31" i="27"/>
  <c r="D32" i="27"/>
  <c r="D33" i="27"/>
  <c r="D34" i="27"/>
  <c r="D35" i="27"/>
  <c r="D36" i="27"/>
  <c r="D37" i="27"/>
  <c r="D38" i="27"/>
  <c r="D39" i="27"/>
  <c r="D40" i="27"/>
  <c r="L44" i="27"/>
  <c r="D5" i="28"/>
  <c r="C22" i="28"/>
  <c r="D6" i="28"/>
  <c r="E6" i="28" s="1"/>
  <c r="D7" i="28"/>
  <c r="D8" i="28"/>
  <c r="D9" i="28"/>
  <c r="D10" i="28"/>
  <c r="D11" i="28"/>
  <c r="D12" i="28"/>
  <c r="D13" i="28"/>
  <c r="D14" i="28"/>
  <c r="E14" i="28" s="1"/>
  <c r="D15" i="28"/>
  <c r="E15" i="28" s="1"/>
  <c r="D16" i="28"/>
  <c r="D17" i="28"/>
  <c r="D18" i="28"/>
  <c r="D19" i="28"/>
  <c r="D20" i="28"/>
  <c r="D21" i="28"/>
  <c r="D22" i="28"/>
  <c r="E22" i="28" s="1"/>
  <c r="D23" i="28"/>
  <c r="E23" i="28" s="1"/>
  <c r="D24" i="28"/>
  <c r="E24" i="28" s="1"/>
  <c r="D25" i="28"/>
  <c r="D26" i="28"/>
  <c r="D27" i="28"/>
  <c r="D28" i="28"/>
  <c r="D29" i="28"/>
  <c r="D30" i="28"/>
  <c r="E30" i="28" s="1"/>
  <c r="D31" i="28"/>
  <c r="D32" i="28"/>
  <c r="D33" i="28"/>
  <c r="D34" i="28"/>
  <c r="D35" i="28"/>
  <c r="D36" i="28"/>
  <c r="D37" i="28"/>
  <c r="D38" i="28"/>
  <c r="E38" i="28" s="1"/>
  <c r="D39" i="28"/>
  <c r="E39" i="28" s="1"/>
  <c r="D40" i="28"/>
  <c r="E40" i="28" s="1"/>
  <c r="L44" i="28"/>
  <c r="D5" i="29"/>
  <c r="C23" i="29"/>
  <c r="C44" i="29" s="1"/>
  <c r="D6" i="29"/>
  <c r="D7" i="29"/>
  <c r="D8" i="29"/>
  <c r="E8" i="29" s="1"/>
  <c r="D9" i="29"/>
  <c r="D10" i="29"/>
  <c r="D11" i="29"/>
  <c r="D12" i="29"/>
  <c r="D13" i="29"/>
  <c r="D14" i="29"/>
  <c r="D15" i="29"/>
  <c r="D16" i="29"/>
  <c r="D17" i="29"/>
  <c r="D18" i="29"/>
  <c r="D19" i="29"/>
  <c r="D20" i="29"/>
  <c r="D21" i="29"/>
  <c r="D22" i="29"/>
  <c r="D23" i="29"/>
  <c r="D24" i="29"/>
  <c r="E24" i="29" s="1"/>
  <c r="D25" i="29"/>
  <c r="D26" i="29"/>
  <c r="D27" i="29"/>
  <c r="D28" i="29"/>
  <c r="D29" i="29"/>
  <c r="D30" i="29"/>
  <c r="D31" i="29"/>
  <c r="D32" i="29"/>
  <c r="D33" i="29"/>
  <c r="D34" i="29"/>
  <c r="D35" i="29"/>
  <c r="D36" i="29"/>
  <c r="D37" i="29"/>
  <c r="D38" i="29"/>
  <c r="D39" i="29"/>
  <c r="D40" i="29"/>
  <c r="E40" i="29" s="1"/>
  <c r="L44" i="29"/>
  <c r="D5" i="31"/>
  <c r="C25" i="31"/>
  <c r="D6" i="31"/>
  <c r="D7" i="31"/>
  <c r="D8" i="31"/>
  <c r="D9" i="31"/>
  <c r="D10" i="31"/>
  <c r="E10" i="31" s="1"/>
  <c r="D11" i="31"/>
  <c r="E11" i="31" s="1"/>
  <c r="D12" i="31"/>
  <c r="D13" i="31"/>
  <c r="D14" i="31"/>
  <c r="D15" i="31"/>
  <c r="D16" i="31"/>
  <c r="D17" i="31"/>
  <c r="D18" i="31"/>
  <c r="D19" i="31"/>
  <c r="E19" i="31" s="1"/>
  <c r="D20" i="31"/>
  <c r="D21" i="31"/>
  <c r="D22" i="31"/>
  <c r="D23" i="31"/>
  <c r="D24" i="31"/>
  <c r="D25" i="31"/>
  <c r="D26" i="31"/>
  <c r="D27" i="31"/>
  <c r="E27" i="31" s="1"/>
  <c r="D28" i="31"/>
  <c r="D29" i="31"/>
  <c r="D30" i="31"/>
  <c r="D31" i="31"/>
  <c r="D32" i="31"/>
  <c r="D33" i="31"/>
  <c r="D34" i="31"/>
  <c r="E34" i="31" s="1"/>
  <c r="D35" i="31"/>
  <c r="E35" i="31" s="1"/>
  <c r="D36" i="31"/>
  <c r="D37" i="31"/>
  <c r="D38" i="31"/>
  <c r="D39" i="31"/>
  <c r="D40" i="31"/>
  <c r="L44" i="31"/>
  <c r="D5" i="30"/>
  <c r="E5" i="30" s="1"/>
  <c r="C24" i="30"/>
  <c r="C44" i="30" s="1"/>
  <c r="D6" i="30"/>
  <c r="D7" i="30"/>
  <c r="D8" i="30"/>
  <c r="D9" i="30"/>
  <c r="D10" i="30"/>
  <c r="D11" i="30"/>
  <c r="D12" i="30"/>
  <c r="E12" i="30" s="1"/>
  <c r="D13" i="30"/>
  <c r="E13" i="30" s="1"/>
  <c r="D14" i="30"/>
  <c r="D15" i="30"/>
  <c r="D16" i="30"/>
  <c r="D17" i="30"/>
  <c r="D18" i="30"/>
  <c r="E18" i="30" s="1"/>
  <c r="D19" i="30"/>
  <c r="D20" i="30"/>
  <c r="E20" i="30" s="1"/>
  <c r="D21" i="30"/>
  <c r="E21" i="30" s="1"/>
  <c r="D22" i="30"/>
  <c r="D23" i="30"/>
  <c r="D24" i="30"/>
  <c r="D25" i="30"/>
  <c r="D26" i="30"/>
  <c r="D27" i="30"/>
  <c r="D28" i="30"/>
  <c r="E28" i="30" s="1"/>
  <c r="D29" i="30"/>
  <c r="D30" i="30"/>
  <c r="D31" i="30"/>
  <c r="D32" i="30"/>
  <c r="D33" i="30"/>
  <c r="D34" i="30"/>
  <c r="E34" i="30" s="1"/>
  <c r="D35" i="30"/>
  <c r="D36" i="30"/>
  <c r="E36" i="30" s="1"/>
  <c r="D37" i="30"/>
  <c r="E37" i="30" s="1"/>
  <c r="D38" i="30"/>
  <c r="D39" i="30"/>
  <c r="E39" i="30" s="1"/>
  <c r="D40" i="30"/>
  <c r="L44" i="30"/>
  <c r="D5" i="32"/>
  <c r="C26" i="32"/>
  <c r="C44" i="32" s="1"/>
  <c r="D6" i="32"/>
  <c r="D7" i="32"/>
  <c r="E7" i="32" s="1"/>
  <c r="D8" i="32"/>
  <c r="D9" i="32"/>
  <c r="D10" i="32"/>
  <c r="D11" i="32"/>
  <c r="D12" i="32"/>
  <c r="D13" i="32"/>
  <c r="D14" i="32"/>
  <c r="D15" i="32"/>
  <c r="E15" i="32" s="1"/>
  <c r="D16" i="32"/>
  <c r="D17" i="32"/>
  <c r="D18" i="32"/>
  <c r="D19" i="32"/>
  <c r="D20" i="32"/>
  <c r="D21" i="32"/>
  <c r="D22" i="32"/>
  <c r="D23" i="32"/>
  <c r="E23" i="32" s="1"/>
  <c r="D24" i="32"/>
  <c r="D25" i="32"/>
  <c r="D26" i="32"/>
  <c r="D27" i="32"/>
  <c r="D28" i="32"/>
  <c r="D29" i="32"/>
  <c r="D30" i="32"/>
  <c r="D31" i="32"/>
  <c r="E31" i="32" s="1"/>
  <c r="D32" i="32"/>
  <c r="D33" i="32"/>
  <c r="D34" i="32"/>
  <c r="D35" i="32"/>
  <c r="D36" i="32"/>
  <c r="D37" i="32"/>
  <c r="D38" i="32"/>
  <c r="D39" i="32"/>
  <c r="E39" i="32" s="1"/>
  <c r="D40" i="32"/>
  <c r="L44" i="32"/>
  <c r="D5" i="33"/>
  <c r="C27" i="33"/>
  <c r="C44" i="33" s="1"/>
  <c r="D6" i="33"/>
  <c r="D7" i="33"/>
  <c r="D8" i="33"/>
  <c r="E8" i="33" s="1"/>
  <c r="D9" i="33"/>
  <c r="E9" i="33" s="1"/>
  <c r="D10" i="33"/>
  <c r="D11" i="33"/>
  <c r="D12" i="33"/>
  <c r="D13" i="33"/>
  <c r="D14" i="33"/>
  <c r="D15" i="33"/>
  <c r="D16" i="33"/>
  <c r="E16" i="33" s="1"/>
  <c r="D17" i="33"/>
  <c r="E17" i="33" s="1"/>
  <c r="D18" i="33"/>
  <c r="D19" i="33"/>
  <c r="D20" i="33"/>
  <c r="D21" i="33"/>
  <c r="D22" i="33"/>
  <c r="D23" i="33"/>
  <c r="D24" i="33"/>
  <c r="D25" i="33"/>
  <c r="E25" i="33" s="1"/>
  <c r="D26" i="33"/>
  <c r="D27" i="33"/>
  <c r="D28" i="33"/>
  <c r="D29" i="33"/>
  <c r="D30" i="33"/>
  <c r="D31" i="33"/>
  <c r="D32" i="33"/>
  <c r="E32" i="33" s="1"/>
  <c r="D33" i="33"/>
  <c r="E33" i="33" s="1"/>
  <c r="D34" i="33"/>
  <c r="D35" i="33"/>
  <c r="D36" i="33"/>
  <c r="D37" i="33"/>
  <c r="D38" i="33"/>
  <c r="D39" i="33"/>
  <c r="D40" i="33"/>
  <c r="L44" i="33"/>
  <c r="D5" i="34"/>
  <c r="C28" i="34"/>
  <c r="D6" i="34"/>
  <c r="D7" i="34"/>
  <c r="D8" i="34"/>
  <c r="D9" i="34"/>
  <c r="D10" i="34"/>
  <c r="D11" i="34"/>
  <c r="D12" i="34"/>
  <c r="D13" i="34"/>
  <c r="D14" i="34"/>
  <c r="D15" i="34"/>
  <c r="D16" i="34"/>
  <c r="D17" i="34"/>
  <c r="D18" i="34"/>
  <c r="E18" i="34" s="1"/>
  <c r="D19" i="34"/>
  <c r="E19" i="34" s="1"/>
  <c r="D20" i="34"/>
  <c r="D21" i="34"/>
  <c r="D22" i="34"/>
  <c r="D23" i="34"/>
  <c r="D24" i="34"/>
  <c r="D25" i="34"/>
  <c r="D26" i="34"/>
  <c r="E26" i="34" s="1"/>
  <c r="D27" i="34"/>
  <c r="D28" i="34"/>
  <c r="D29" i="34"/>
  <c r="D30" i="34"/>
  <c r="D31" i="34"/>
  <c r="D32" i="34"/>
  <c r="D33" i="34"/>
  <c r="D34" i="34"/>
  <c r="D35" i="34"/>
  <c r="D36" i="34"/>
  <c r="D37" i="34"/>
  <c r="D38" i="34"/>
  <c r="D39" i="34"/>
  <c r="D40" i="34"/>
  <c r="L44" i="34"/>
  <c r="D5" i="35"/>
  <c r="E5" i="35" s="1"/>
  <c r="C29" i="35"/>
  <c r="C44" i="35" s="1"/>
  <c r="D6" i="35"/>
  <c r="D7" i="35"/>
  <c r="D8" i="35"/>
  <c r="D9" i="35"/>
  <c r="D10" i="35"/>
  <c r="D11" i="35"/>
  <c r="D12" i="35"/>
  <c r="E12" i="35" s="1"/>
  <c r="D13" i="35"/>
  <c r="E13" i="35" s="1"/>
  <c r="D14" i="35"/>
  <c r="D15" i="35"/>
  <c r="D16" i="35"/>
  <c r="D17" i="35"/>
  <c r="D18" i="35"/>
  <c r="D19" i="35"/>
  <c r="D20" i="35"/>
  <c r="D21" i="35"/>
  <c r="E21" i="35" s="1"/>
  <c r="D22" i="35"/>
  <c r="D23" i="35"/>
  <c r="D24" i="35"/>
  <c r="D25" i="35"/>
  <c r="D26" i="35"/>
  <c r="D27" i="35"/>
  <c r="D28" i="35"/>
  <c r="E28" i="35" s="1"/>
  <c r="D29" i="35"/>
  <c r="E29" i="35" s="1"/>
  <c r="D30" i="35"/>
  <c r="D31" i="35"/>
  <c r="D32" i="35"/>
  <c r="D33" i="35"/>
  <c r="D34" i="35"/>
  <c r="D35" i="35"/>
  <c r="D36" i="35"/>
  <c r="E36" i="35" s="1"/>
  <c r="D37" i="35"/>
  <c r="E37" i="35" s="1"/>
  <c r="D38" i="35"/>
  <c r="D39" i="35"/>
  <c r="D40" i="35"/>
  <c r="L44" i="35"/>
  <c r="D5" i="36"/>
  <c r="E5" i="36" s="1"/>
  <c r="C30" i="36"/>
  <c r="C44" i="36" s="1"/>
  <c r="D6" i="36"/>
  <c r="D7" i="36"/>
  <c r="D8" i="36"/>
  <c r="D9" i="36"/>
  <c r="D10" i="36"/>
  <c r="D11" i="36"/>
  <c r="D12" i="36"/>
  <c r="D13" i="36"/>
  <c r="E13" i="36" s="1"/>
  <c r="D14" i="36"/>
  <c r="E14" i="36" s="1"/>
  <c r="D15" i="36"/>
  <c r="E15" i="36" s="1"/>
  <c r="D16" i="36"/>
  <c r="D17" i="36"/>
  <c r="D18" i="36"/>
  <c r="D19" i="36"/>
  <c r="D20" i="36"/>
  <c r="E20" i="36" s="1"/>
  <c r="D21" i="36"/>
  <c r="D22" i="36"/>
  <c r="D23" i="36"/>
  <c r="E23" i="36" s="1"/>
  <c r="D24" i="36"/>
  <c r="D25" i="36"/>
  <c r="D26" i="36"/>
  <c r="D27" i="36"/>
  <c r="D28" i="36"/>
  <c r="D29" i="36"/>
  <c r="D30" i="36"/>
  <c r="E30" i="36" s="1"/>
  <c r="D31" i="36"/>
  <c r="E31" i="36" s="1"/>
  <c r="D32" i="36"/>
  <c r="D33" i="36"/>
  <c r="D34" i="36"/>
  <c r="D35" i="36"/>
  <c r="D36" i="36"/>
  <c r="D37" i="36"/>
  <c r="D38" i="36"/>
  <c r="E38" i="36" s="1"/>
  <c r="D39" i="36"/>
  <c r="E39" i="36" s="1"/>
  <c r="D40" i="36"/>
  <c r="L44" i="36"/>
  <c r="D5" i="37"/>
  <c r="C31" i="37"/>
  <c r="C44" i="37" s="1"/>
  <c r="D6" i="37"/>
  <c r="D7" i="37"/>
  <c r="D8" i="37"/>
  <c r="E8" i="37" s="1"/>
  <c r="D9" i="37"/>
  <c r="D10" i="37"/>
  <c r="D11" i="37"/>
  <c r="D12" i="37"/>
  <c r="D13" i="37"/>
  <c r="D14" i="37"/>
  <c r="D15" i="37"/>
  <c r="D16" i="37"/>
  <c r="D17" i="37"/>
  <c r="D18" i="37"/>
  <c r="D19" i="37"/>
  <c r="D20" i="37"/>
  <c r="D21" i="37"/>
  <c r="D22" i="37"/>
  <c r="D23" i="37"/>
  <c r="D24" i="37"/>
  <c r="E24" i="37" s="1"/>
  <c r="D25" i="37"/>
  <c r="D26" i="37"/>
  <c r="D27" i="37"/>
  <c r="D28" i="37"/>
  <c r="D29" i="37"/>
  <c r="D30" i="37"/>
  <c r="D31" i="37"/>
  <c r="D32" i="37"/>
  <c r="E32" i="37" s="1"/>
  <c r="D33" i="37"/>
  <c r="L44" i="37"/>
  <c r="D5" i="38"/>
  <c r="C32" i="38"/>
  <c r="C44" i="38" s="1"/>
  <c r="D6" i="38"/>
  <c r="D7" i="38"/>
  <c r="D8" i="38"/>
  <c r="D9" i="38"/>
  <c r="E9" i="38" s="1"/>
  <c r="D10" i="38"/>
  <c r="D11" i="38"/>
  <c r="D12" i="38"/>
  <c r="D13" i="38"/>
  <c r="D14" i="38"/>
  <c r="D15" i="38"/>
  <c r="E15" i="38" s="1"/>
  <c r="D16" i="38"/>
  <c r="D17" i="38"/>
  <c r="D18" i="38"/>
  <c r="E18" i="38" s="1"/>
  <c r="D19" i="38"/>
  <c r="D20" i="38"/>
  <c r="D21" i="38"/>
  <c r="D22" i="38"/>
  <c r="D23" i="38"/>
  <c r="D24" i="38"/>
  <c r="D25" i="38"/>
  <c r="E25" i="38" s="1"/>
  <c r="D26" i="38"/>
  <c r="D27" i="38"/>
  <c r="D28" i="38"/>
  <c r="D29" i="38"/>
  <c r="D30" i="38"/>
  <c r="D31" i="38"/>
  <c r="E31" i="38" s="1"/>
  <c r="D32" i="38"/>
  <c r="D33" i="38"/>
  <c r="D34" i="38"/>
  <c r="E34" i="38" s="1"/>
  <c r="D35" i="38"/>
  <c r="D36" i="38"/>
  <c r="D37" i="38"/>
  <c r="D38" i="38"/>
  <c r="D39" i="38"/>
  <c r="D40" i="38"/>
  <c r="L44" i="38"/>
  <c r="D5" i="39"/>
  <c r="C33" i="39"/>
  <c r="C44" i="39" s="1"/>
  <c r="D6" i="39"/>
  <c r="D7" i="39"/>
  <c r="D8" i="39"/>
  <c r="D9" i="39"/>
  <c r="D10" i="39"/>
  <c r="D11" i="39"/>
  <c r="D12" i="39"/>
  <c r="D13" i="39"/>
  <c r="D14" i="39"/>
  <c r="D15" i="39"/>
  <c r="D16" i="39"/>
  <c r="D17" i="39"/>
  <c r="D18" i="39"/>
  <c r="D19" i="39"/>
  <c r="D20" i="39"/>
  <c r="D21" i="39"/>
  <c r="D22" i="39"/>
  <c r="D23" i="39"/>
  <c r="D24" i="39"/>
  <c r="D25" i="39"/>
  <c r="D26" i="39"/>
  <c r="D27" i="39"/>
  <c r="D28" i="39"/>
  <c r="D29" i="39"/>
  <c r="D30" i="39"/>
  <c r="D31" i="39"/>
  <c r="D32" i="39"/>
  <c r="D33" i="39"/>
  <c r="D34" i="39"/>
  <c r="D35" i="39"/>
  <c r="D36" i="39"/>
  <c r="D37" i="39"/>
  <c r="D38" i="39"/>
  <c r="D39" i="39"/>
  <c r="D40" i="39"/>
  <c r="L44" i="39"/>
  <c r="D5" i="40"/>
  <c r="C34" i="40"/>
  <c r="C44" i="40" s="1"/>
  <c r="D6" i="40"/>
  <c r="D7" i="40"/>
  <c r="D8" i="40"/>
  <c r="D9" i="40"/>
  <c r="D10" i="40"/>
  <c r="D11" i="40"/>
  <c r="D12" i="40"/>
  <c r="D13" i="40"/>
  <c r="D14" i="40"/>
  <c r="D15" i="40"/>
  <c r="D16" i="40"/>
  <c r="D17" i="40"/>
  <c r="D18" i="40"/>
  <c r="D19" i="40"/>
  <c r="D20" i="40"/>
  <c r="D21" i="40"/>
  <c r="E21" i="40" s="1"/>
  <c r="D22" i="40"/>
  <c r="E22" i="40" s="1"/>
  <c r="D23" i="40"/>
  <c r="D24" i="40"/>
  <c r="D25" i="40"/>
  <c r="D26" i="40"/>
  <c r="E26" i="40" s="1"/>
  <c r="D27" i="40"/>
  <c r="D28" i="40"/>
  <c r="D29" i="40"/>
  <c r="D30" i="40"/>
  <c r="D31" i="40"/>
  <c r="D32" i="40"/>
  <c r="D33" i="40"/>
  <c r="D34" i="40"/>
  <c r="D35" i="40"/>
  <c r="D36" i="40"/>
  <c r="D37" i="40"/>
  <c r="E37" i="40" s="1"/>
  <c r="D38" i="40"/>
  <c r="D39" i="40"/>
  <c r="D40" i="40"/>
  <c r="L44" i="40"/>
  <c r="D5" i="41"/>
  <c r="C35" i="41"/>
  <c r="C44" i="41" s="1"/>
  <c r="D6" i="41"/>
  <c r="D7" i="41"/>
  <c r="D8" i="41"/>
  <c r="D9" i="41"/>
  <c r="D10" i="41"/>
  <c r="D11" i="41"/>
  <c r="D12" i="41"/>
  <c r="E12" i="41" s="1"/>
  <c r="D13" i="41"/>
  <c r="D14" i="41"/>
  <c r="D15" i="41"/>
  <c r="D16" i="41"/>
  <c r="E16" i="41" s="1"/>
  <c r="D17" i="41"/>
  <c r="D18" i="41"/>
  <c r="D19" i="41"/>
  <c r="D20" i="41"/>
  <c r="D21" i="41"/>
  <c r="D22" i="41"/>
  <c r="D23" i="41"/>
  <c r="D24" i="41"/>
  <c r="D25" i="41"/>
  <c r="D26" i="41"/>
  <c r="D27" i="41"/>
  <c r="D28" i="41"/>
  <c r="D29" i="41"/>
  <c r="D30" i="41"/>
  <c r="D31" i="41"/>
  <c r="E31" i="41" s="1"/>
  <c r="D32" i="41"/>
  <c r="D33" i="41"/>
  <c r="D34" i="41"/>
  <c r="D35" i="41"/>
  <c r="D36" i="41"/>
  <c r="D37" i="41"/>
  <c r="D38" i="41"/>
  <c r="D39" i="41"/>
  <c r="D40" i="41"/>
  <c r="L44" i="41"/>
  <c r="D5" i="42"/>
  <c r="C36" i="42"/>
  <c r="D6" i="42"/>
  <c r="D7" i="42"/>
  <c r="D8" i="42"/>
  <c r="D9" i="42"/>
  <c r="D10" i="42"/>
  <c r="E10" i="42" s="1"/>
  <c r="G10" i="42" s="1"/>
  <c r="D11" i="42"/>
  <c r="D12" i="42"/>
  <c r="D13" i="42"/>
  <c r="D14" i="42"/>
  <c r="D15" i="42"/>
  <c r="D16" i="42"/>
  <c r="D17" i="42"/>
  <c r="D18" i="42"/>
  <c r="E18" i="42" s="1"/>
  <c r="D19" i="42"/>
  <c r="D20" i="42"/>
  <c r="D21" i="42"/>
  <c r="E21" i="42" s="1"/>
  <c r="D22" i="42"/>
  <c r="D23" i="42"/>
  <c r="D24" i="42"/>
  <c r="D25" i="42"/>
  <c r="D26" i="42"/>
  <c r="D27" i="42"/>
  <c r="D28" i="42"/>
  <c r="D29" i="42"/>
  <c r="D30" i="42"/>
  <c r="D31" i="42"/>
  <c r="D32" i="42"/>
  <c r="D33" i="42"/>
  <c r="D34" i="42"/>
  <c r="D35" i="42"/>
  <c r="D36" i="42"/>
  <c r="D37" i="42"/>
  <c r="E37" i="42" s="1"/>
  <c r="D38" i="42"/>
  <c r="D39" i="42"/>
  <c r="D40" i="42"/>
  <c r="L44" i="42"/>
  <c r="D5" i="44"/>
  <c r="C37" i="44"/>
  <c r="C44" i="44" s="1"/>
  <c r="D6" i="44"/>
  <c r="D7" i="44"/>
  <c r="D8" i="44"/>
  <c r="D9" i="44"/>
  <c r="D10" i="44"/>
  <c r="D11" i="44"/>
  <c r="D12" i="44"/>
  <c r="E12" i="44" s="1"/>
  <c r="D13" i="44"/>
  <c r="E13" i="44" s="1"/>
  <c r="D14" i="44"/>
  <c r="D15" i="44"/>
  <c r="E15" i="44" s="1"/>
  <c r="D16" i="44"/>
  <c r="D17" i="44"/>
  <c r="E17" i="44" s="1"/>
  <c r="D18" i="44"/>
  <c r="D19" i="44"/>
  <c r="D20" i="44"/>
  <c r="D21" i="44"/>
  <c r="D22" i="44"/>
  <c r="D23" i="44"/>
  <c r="V23" i="44"/>
  <c r="D24" i="44"/>
  <c r="D25" i="44"/>
  <c r="D26" i="44"/>
  <c r="D27" i="44"/>
  <c r="D28" i="44"/>
  <c r="D29" i="44"/>
  <c r="D30" i="44"/>
  <c r="D31" i="44"/>
  <c r="D32" i="44"/>
  <c r="E32" i="44" s="1"/>
  <c r="D33" i="44"/>
  <c r="D34" i="44"/>
  <c r="D35" i="44"/>
  <c r="E35" i="44" s="1"/>
  <c r="D36" i="44"/>
  <c r="D37" i="44"/>
  <c r="D38" i="44"/>
  <c r="D39" i="44"/>
  <c r="D40" i="44"/>
  <c r="L44" i="44"/>
  <c r="D5" i="43"/>
  <c r="C38" i="43"/>
  <c r="C44" i="43" s="1"/>
  <c r="D6" i="43"/>
  <c r="D7" i="43"/>
  <c r="D8" i="43"/>
  <c r="D9" i="43"/>
  <c r="D10" i="43"/>
  <c r="D11" i="43"/>
  <c r="D12" i="43"/>
  <c r="D13" i="43"/>
  <c r="D14" i="43"/>
  <c r="D15" i="43"/>
  <c r="D16" i="43"/>
  <c r="D17" i="43"/>
  <c r="D18" i="43"/>
  <c r="D19" i="43"/>
  <c r="D20" i="43"/>
  <c r="D21" i="43"/>
  <c r="D22" i="43"/>
  <c r="D23" i="43"/>
  <c r="D24" i="43"/>
  <c r="D25" i="43"/>
  <c r="D26" i="43"/>
  <c r="D27" i="43"/>
  <c r="D28" i="43"/>
  <c r="D29" i="43"/>
  <c r="D30" i="43"/>
  <c r="D31" i="43"/>
  <c r="D32" i="43"/>
  <c r="D33" i="43"/>
  <c r="D34" i="43"/>
  <c r="D35" i="43"/>
  <c r="D36" i="43"/>
  <c r="D37" i="43"/>
  <c r="E37" i="43" s="1"/>
  <c r="D38" i="43"/>
  <c r="D39" i="43"/>
  <c r="D40" i="43"/>
  <c r="D44" i="43"/>
  <c r="L44" i="43"/>
  <c r="O28" i="4"/>
  <c r="P28" i="4" s="1"/>
  <c r="C28" i="4" s="1"/>
  <c r="P25" i="24" s="1"/>
  <c r="O8" i="4"/>
  <c r="P8" i="4" s="1"/>
  <c r="C8" i="4" s="1"/>
  <c r="F5" i="32" s="1"/>
  <c r="O30" i="4"/>
  <c r="P30" i="4" s="1"/>
  <c r="C30" i="4" s="1"/>
  <c r="O14" i="4"/>
  <c r="P14" i="4" s="1"/>
  <c r="C14" i="4" s="1"/>
  <c r="F11" i="33" s="1"/>
  <c r="O15" i="4"/>
  <c r="P15" i="4" s="1"/>
  <c r="C15" i="4" s="1"/>
  <c r="F12" i="14" s="1"/>
  <c r="X34" i="15"/>
  <c r="X34" i="32"/>
  <c r="V29" i="12"/>
  <c r="V26" i="51"/>
  <c r="V26" i="18"/>
  <c r="V26" i="22"/>
  <c r="V26" i="30"/>
  <c r="V26" i="37"/>
  <c r="V26" i="43"/>
  <c r="V26" i="17"/>
  <c r="V26" i="27"/>
  <c r="V26" i="31"/>
  <c r="V26" i="40"/>
  <c r="X34" i="49"/>
  <c r="V24" i="50"/>
  <c r="V23" i="49"/>
  <c r="V23" i="8"/>
  <c r="E6" i="44"/>
  <c r="E31" i="34"/>
  <c r="E18" i="28"/>
  <c r="E6" i="26"/>
  <c r="E33" i="26"/>
  <c r="E37" i="26"/>
  <c r="E17" i="26"/>
  <c r="E22" i="26"/>
  <c r="E19" i="25"/>
  <c r="E6" i="25"/>
  <c r="E35" i="25"/>
  <c r="E39" i="25"/>
  <c r="E36" i="25"/>
  <c r="E14" i="25"/>
  <c r="E38" i="25"/>
  <c r="E17" i="23"/>
  <c r="E16" i="23"/>
  <c r="E22" i="23"/>
  <c r="E6" i="23"/>
  <c r="E33" i="23"/>
  <c r="E9" i="23"/>
  <c r="E17" i="19"/>
  <c r="E40" i="18"/>
  <c r="E29" i="18"/>
  <c r="E13" i="18"/>
  <c r="E31" i="18"/>
  <c r="E36" i="18"/>
  <c r="E20" i="18"/>
  <c r="E27" i="17"/>
  <c r="E39" i="17"/>
  <c r="E7" i="17"/>
  <c r="E13" i="16"/>
  <c r="E8" i="16"/>
  <c r="E21" i="16"/>
  <c r="E39" i="15"/>
  <c r="E10" i="15"/>
  <c r="E35" i="15"/>
  <c r="E6" i="15"/>
  <c r="E5" i="12"/>
  <c r="E12" i="12"/>
  <c r="E29" i="12"/>
  <c r="E14" i="12"/>
  <c r="E37" i="13"/>
  <c r="E33" i="13"/>
  <c r="E24" i="13"/>
  <c r="E18" i="13"/>
  <c r="E9" i="13"/>
  <c r="E28" i="13"/>
  <c r="E17" i="13"/>
  <c r="E29" i="8"/>
  <c r="E16" i="8"/>
  <c r="E31" i="8"/>
  <c r="E20" i="8"/>
  <c r="E40" i="8"/>
  <c r="E30" i="8"/>
  <c r="D36" i="4"/>
  <c r="V33" i="42" s="1"/>
  <c r="E29" i="41"/>
  <c r="F25" i="29"/>
  <c r="F25" i="21"/>
  <c r="P25" i="42"/>
  <c r="F25" i="44"/>
  <c r="F25" i="30"/>
  <c r="P25" i="38"/>
  <c r="F25" i="28"/>
  <c r="P25" i="27"/>
  <c r="F25" i="19"/>
  <c r="P25" i="30"/>
  <c r="F25" i="14"/>
  <c r="P25" i="36"/>
  <c r="E24" i="30"/>
  <c r="E33" i="30"/>
  <c r="E32" i="30"/>
  <c r="X34" i="8"/>
  <c r="X34" i="31"/>
  <c r="X34" i="44"/>
  <c r="X34" i="23"/>
  <c r="X34" i="38"/>
  <c r="F12" i="21"/>
  <c r="F12" i="30"/>
  <c r="F12" i="35"/>
  <c r="F12" i="41"/>
  <c r="F12" i="15"/>
  <c r="F12" i="25"/>
  <c r="F12" i="34"/>
  <c r="F12" i="39"/>
  <c r="P12" i="42"/>
  <c r="F12" i="18"/>
  <c r="P12" i="21"/>
  <c r="P12" i="31"/>
  <c r="P12" i="37"/>
  <c r="F12" i="44"/>
  <c r="E40" i="40"/>
  <c r="E28" i="40"/>
  <c r="E16" i="40"/>
  <c r="E23" i="40"/>
  <c r="E11" i="40"/>
  <c r="E8" i="22"/>
  <c r="X12" i="34"/>
  <c r="E8" i="44"/>
  <c r="E14" i="44"/>
  <c r="E16" i="44"/>
  <c r="E18" i="44"/>
  <c r="E21" i="44"/>
  <c r="E22" i="44"/>
  <c r="E24" i="44"/>
  <c r="E25" i="44"/>
  <c r="E28" i="44"/>
  <c r="E31" i="44"/>
  <c r="E36" i="44"/>
  <c r="E40" i="44"/>
  <c r="E33" i="44"/>
  <c r="G33" i="44" s="1"/>
  <c r="E14" i="34"/>
  <c r="E12" i="33"/>
  <c r="E15" i="33"/>
  <c r="E21" i="33"/>
  <c r="E30" i="33"/>
  <c r="E18" i="24"/>
  <c r="E28" i="16"/>
  <c r="E33" i="16"/>
  <c r="E35" i="16"/>
  <c r="E32" i="16"/>
  <c r="E40" i="16"/>
  <c r="E37" i="16"/>
  <c r="E24" i="16"/>
  <c r="E20" i="16"/>
  <c r="E16" i="16"/>
  <c r="E19" i="16"/>
  <c r="E15" i="16"/>
  <c r="E28" i="29"/>
  <c r="N8" i="14"/>
  <c r="N8" i="15"/>
  <c r="N8" i="17"/>
  <c r="N8" i="20"/>
  <c r="N8" i="19"/>
  <c r="N8" i="21"/>
  <c r="N8" i="23"/>
  <c r="N8" i="25"/>
  <c r="N8" i="35"/>
  <c r="N8" i="41"/>
  <c r="N8" i="44"/>
  <c r="N8" i="18"/>
  <c r="N8" i="27"/>
  <c r="N8" i="30"/>
  <c r="N8" i="33"/>
  <c r="N8" i="38"/>
  <c r="N8" i="12"/>
  <c r="N8" i="31"/>
  <c r="N8" i="39"/>
  <c r="N8" i="43"/>
  <c r="N28" i="12"/>
  <c r="N28" i="24"/>
  <c r="N28" i="16"/>
  <c r="V23" i="13"/>
  <c r="V23" i="19"/>
  <c r="V23" i="31"/>
  <c r="V23" i="38"/>
  <c r="E38" i="15"/>
  <c r="V24" i="14"/>
  <c r="V24" i="15"/>
  <c r="V24" i="21"/>
  <c r="V24" i="24"/>
  <c r="E26" i="23"/>
  <c r="E26" i="15"/>
  <c r="E30" i="15"/>
  <c r="E12" i="15"/>
  <c r="G12" i="15" s="1"/>
  <c r="E15" i="15"/>
  <c r="E18" i="15"/>
  <c r="E19" i="15"/>
  <c r="E23" i="15"/>
  <c r="E25" i="15"/>
  <c r="E27" i="15"/>
  <c r="E34" i="15"/>
  <c r="E31" i="15"/>
  <c r="N18" i="16"/>
  <c r="E14" i="17"/>
  <c r="E15" i="17"/>
  <c r="E18" i="17"/>
  <c r="E22" i="17"/>
  <c r="E23" i="17"/>
  <c r="L44" i="50"/>
  <c r="L44" i="12"/>
  <c r="E13" i="12"/>
  <c r="E22" i="12"/>
  <c r="N28" i="31"/>
  <c r="N28" i="37"/>
  <c r="N28" i="44"/>
  <c r="N28" i="13"/>
  <c r="N20" i="29"/>
  <c r="N20" i="16"/>
  <c r="N20" i="22"/>
  <c r="N20" i="25"/>
  <c r="N20" i="31"/>
  <c r="N20" i="14"/>
  <c r="N20" i="20"/>
  <c r="N20" i="26"/>
  <c r="N20" i="27"/>
  <c r="N20" i="33"/>
  <c r="N20" i="37"/>
  <c r="N20" i="44"/>
  <c r="N20" i="43"/>
  <c r="N20" i="15"/>
  <c r="N20" i="18"/>
  <c r="N20" i="34"/>
  <c r="N20" i="40"/>
  <c r="N20" i="42"/>
  <c r="N20" i="21"/>
  <c r="N20" i="23"/>
  <c r="N20" i="24"/>
  <c r="N20" i="32"/>
  <c r="N20" i="38"/>
  <c r="N20" i="39"/>
  <c r="N20" i="8"/>
  <c r="N20" i="28"/>
  <c r="N20" i="30"/>
  <c r="N20" i="36"/>
  <c r="N20" i="12"/>
  <c r="N20" i="50"/>
  <c r="N20" i="52"/>
  <c r="N30" i="23"/>
  <c r="N30" i="30"/>
  <c r="N30" i="20"/>
  <c r="N30" i="42"/>
  <c r="N30" i="19"/>
  <c r="N8" i="24"/>
  <c r="N8" i="28"/>
  <c r="N8" i="29"/>
  <c r="N8" i="32"/>
  <c r="N18" i="24"/>
  <c r="N18" i="32"/>
  <c r="N18" i="30"/>
  <c r="X32" i="37"/>
  <c r="X8" i="44"/>
  <c r="X28" i="26"/>
  <c r="X28" i="22"/>
  <c r="X28" i="24"/>
  <c r="X28" i="52"/>
  <c r="X36" i="21"/>
  <c r="X28" i="21"/>
  <c r="X7" i="37"/>
  <c r="V13" i="16"/>
  <c r="V13" i="20"/>
  <c r="V13" i="26"/>
  <c r="V13" i="35"/>
  <c r="V13" i="37"/>
  <c r="V13" i="42"/>
  <c r="V13" i="17"/>
  <c r="V13" i="24"/>
  <c r="V13" i="30"/>
  <c r="V13" i="27"/>
  <c r="V13" i="38"/>
  <c r="V13" i="43"/>
  <c r="V13" i="49"/>
  <c r="V13" i="33"/>
  <c r="V13" i="48"/>
  <c r="X36" i="29"/>
  <c r="V16" i="21"/>
  <c r="V13" i="50"/>
  <c r="X12" i="14"/>
  <c r="X12" i="23"/>
  <c r="V27" i="31"/>
  <c r="V12" i="20"/>
  <c r="V12" i="26"/>
  <c r="V12" i="28"/>
  <c r="V12" i="35"/>
  <c r="V12" i="36"/>
  <c r="V12" i="37"/>
  <c r="V12" i="41"/>
  <c r="V12" i="42"/>
  <c r="V28" i="25"/>
  <c r="V28" i="27"/>
  <c r="V28" i="28"/>
  <c r="V28" i="29"/>
  <c r="V23" i="29"/>
  <c r="V18" i="24"/>
  <c r="V18" i="29"/>
  <c r="E41" i="4"/>
  <c r="X38" i="14" s="1"/>
  <c r="N30" i="33"/>
  <c r="N28" i="35"/>
  <c r="N20" i="17"/>
  <c r="N20" i="19"/>
  <c r="N20" i="35"/>
  <c r="N18" i="20"/>
  <c r="N18" i="35"/>
  <c r="N18" i="34"/>
  <c r="N8" i="22"/>
  <c r="N8" i="26"/>
  <c r="N8" i="34"/>
  <c r="N8" i="16"/>
  <c r="N8" i="36"/>
  <c r="N8" i="37"/>
  <c r="D10" i="4"/>
  <c r="D11" i="4"/>
  <c r="D12" i="4"/>
  <c r="D13" i="4"/>
  <c r="V10" i="30" s="1"/>
  <c r="D14" i="4"/>
  <c r="V11" i="33" s="1"/>
  <c r="D37" i="4"/>
  <c r="D39" i="4"/>
  <c r="V36" i="23" s="1"/>
  <c r="X36" i="38"/>
  <c r="X36" i="23"/>
  <c r="X8" i="15"/>
  <c r="V33" i="15"/>
  <c r="V32" i="23"/>
  <c r="V32" i="31"/>
  <c r="V32" i="32"/>
  <c r="V32" i="21"/>
  <c r="V32" i="29"/>
  <c r="V32" i="41"/>
  <c r="V32" i="44"/>
  <c r="V32" i="13"/>
  <c r="V32" i="42"/>
  <c r="V32" i="8"/>
  <c r="V32" i="43"/>
  <c r="V32" i="48"/>
  <c r="V32" i="51"/>
  <c r="V32" i="49"/>
  <c r="V32" i="50"/>
  <c r="V32" i="17"/>
  <c r="V32" i="28"/>
  <c r="V32" i="39"/>
  <c r="V32" i="52"/>
  <c r="V32" i="25"/>
  <c r="V32" i="37"/>
  <c r="V32" i="12"/>
  <c r="V32" i="26"/>
  <c r="V24" i="26"/>
  <c r="V24" i="36"/>
  <c r="V24" i="23"/>
  <c r="V24" i="27"/>
  <c r="V24" i="29"/>
  <c r="V24" i="37"/>
  <c r="V24" i="43"/>
  <c r="V24" i="8"/>
  <c r="V24" i="33"/>
  <c r="V24" i="38"/>
  <c r="V24" i="39"/>
  <c r="V24" i="42"/>
  <c r="V24" i="16"/>
  <c r="V24" i="25"/>
  <c r="V24" i="30"/>
  <c r="V24" i="40"/>
  <c r="V24" i="41"/>
  <c r="V24" i="44"/>
  <c r="V24" i="34"/>
  <c r="V24" i="13"/>
  <c r="V24" i="31"/>
  <c r="V24" i="28"/>
  <c r="V24" i="35"/>
  <c r="V24" i="49"/>
  <c r="V24" i="52"/>
  <c r="V24" i="48"/>
  <c r="V24" i="51"/>
  <c r="V24" i="17"/>
  <c r="V24" i="22"/>
  <c r="V24" i="18"/>
  <c r="V24" i="12"/>
  <c r="V24" i="19"/>
  <c r="E21" i="18"/>
  <c r="E24" i="18"/>
  <c r="E28" i="18"/>
  <c r="E9" i="18"/>
  <c r="E39" i="18"/>
  <c r="E17" i="18"/>
  <c r="E38" i="18"/>
  <c r="E16" i="18"/>
  <c r="E30" i="14"/>
  <c r="E17" i="14"/>
  <c r="V38" i="8"/>
  <c r="V38" i="49"/>
  <c r="V38" i="12"/>
  <c r="V38" i="21"/>
  <c r="V38" i="31"/>
  <c r="V38" i="38"/>
  <c r="V38" i="43"/>
  <c r="V38" i="19"/>
  <c r="V38" i="25"/>
  <c r="V38" i="33"/>
  <c r="V38" i="40"/>
  <c r="V38" i="50"/>
  <c r="V38" i="16"/>
  <c r="V38" i="28"/>
  <c r="V38" i="41"/>
  <c r="V38" i="14"/>
  <c r="V38" i="23"/>
  <c r="V38" i="36"/>
  <c r="V38" i="52"/>
  <c r="V38" i="24"/>
  <c r="V38" i="34"/>
  <c r="V38" i="44"/>
  <c r="V38" i="20"/>
  <c r="V38" i="29"/>
  <c r="V38" i="39"/>
  <c r="D40" i="4"/>
  <c r="P10" i="8"/>
  <c r="P10" i="20"/>
  <c r="P10" i="38"/>
  <c r="F10" i="42"/>
  <c r="F10" i="52"/>
  <c r="F10" i="49"/>
  <c r="P10" i="24"/>
  <c r="F10" i="16"/>
  <c r="N8" i="8"/>
  <c r="N8" i="42"/>
  <c r="N8" i="40"/>
  <c r="F25" i="38"/>
  <c r="V9" i="26"/>
  <c r="V9" i="39"/>
  <c r="P27" i="8"/>
  <c r="F27" i="8"/>
  <c r="P5" i="42"/>
  <c r="F5" i="40"/>
  <c r="N30" i="15"/>
  <c r="E25" i="4"/>
  <c r="X22" i="13" s="1"/>
  <c r="D25" i="4"/>
  <c r="V22" i="34" s="1"/>
  <c r="E38" i="34"/>
  <c r="E19" i="29"/>
  <c r="E20" i="19"/>
  <c r="O35" i="4"/>
  <c r="P35" i="4" s="1"/>
  <c r="C35" i="4" s="1"/>
  <c r="F32" i="42" s="1"/>
  <c r="V28" i="18"/>
  <c r="V28" i="24"/>
  <c r="V28" i="31"/>
  <c r="V28" i="35"/>
  <c r="V28" i="20"/>
  <c r="V28" i="21"/>
  <c r="V28" i="34"/>
  <c r="V28" i="36"/>
  <c r="V28" i="30"/>
  <c r="V28" i="33"/>
  <c r="V28" i="42"/>
  <c r="V28" i="43"/>
  <c r="V28" i="13"/>
  <c r="V23" i="18"/>
  <c r="V23" i="27"/>
  <c r="V23" i="17"/>
  <c r="V23" i="24"/>
  <c r="V23" i="30"/>
  <c r="V23" i="35"/>
  <c r="V18" i="21"/>
  <c r="V18" i="25"/>
  <c r="V18" i="32"/>
  <c r="V18" i="37"/>
  <c r="V18" i="31"/>
  <c r="V18" i="35"/>
  <c r="V18" i="15"/>
  <c r="V18" i="30"/>
  <c r="V18" i="33"/>
  <c r="V13" i="51"/>
  <c r="V12" i="23"/>
  <c r="V12" i="31"/>
  <c r="V12" i="38"/>
  <c r="V12" i="13"/>
  <c r="E40" i="38"/>
  <c r="E12" i="16"/>
  <c r="E6" i="36"/>
  <c r="E29" i="36"/>
  <c r="E20" i="25"/>
  <c r="E11" i="25"/>
  <c r="E8" i="15"/>
  <c r="E45" i="4"/>
  <c r="X42" i="30" s="1"/>
  <c r="E24" i="35"/>
  <c r="E27" i="16"/>
  <c r="L44" i="49"/>
  <c r="V37" i="21"/>
  <c r="V37" i="36"/>
  <c r="V37" i="42"/>
  <c r="V37" i="37"/>
  <c r="V37" i="43"/>
  <c r="V37" i="30"/>
  <c r="V37" i="8"/>
  <c r="V37" i="52"/>
  <c r="V37" i="14"/>
  <c r="V37" i="22"/>
  <c r="V17" i="27"/>
  <c r="V17" i="37"/>
  <c r="V17" i="26"/>
  <c r="V17" i="22"/>
  <c r="V22" i="22"/>
  <c r="V22" i="24"/>
  <c r="V40" i="13"/>
  <c r="V40" i="24"/>
  <c r="V40" i="37"/>
  <c r="E22" i="42"/>
  <c r="E23" i="42"/>
  <c r="E38" i="42"/>
  <c r="E7" i="42"/>
  <c r="E8" i="42"/>
  <c r="E27" i="42"/>
  <c r="E42" i="42"/>
  <c r="E6" i="42"/>
  <c r="E24" i="42"/>
  <c r="E11" i="42"/>
  <c r="E12" i="42"/>
  <c r="E43" i="42"/>
  <c r="E19" i="42"/>
  <c r="E5" i="42"/>
  <c r="E14" i="42"/>
  <c r="E15" i="42"/>
  <c r="E17" i="42"/>
  <c r="E20" i="42"/>
  <c r="E28" i="42"/>
  <c r="E13" i="42"/>
  <c r="E30" i="41"/>
  <c r="E21" i="41"/>
  <c r="E13" i="41"/>
  <c r="E43" i="41"/>
  <c r="E40" i="41"/>
  <c r="E22" i="41"/>
  <c r="E28" i="41"/>
  <c r="E6" i="41"/>
  <c r="E33" i="41"/>
  <c r="E10" i="41"/>
  <c r="E37" i="41"/>
  <c r="E17" i="41"/>
  <c r="E20" i="41"/>
  <c r="E7" i="40"/>
  <c r="E27" i="40"/>
  <c r="E39" i="40"/>
  <c r="E24" i="40"/>
  <c r="E36" i="40"/>
  <c r="E32" i="39"/>
  <c r="E43" i="38"/>
  <c r="E20" i="38"/>
  <c r="E42" i="38"/>
  <c r="E21" i="38"/>
  <c r="E35" i="38"/>
  <c r="E24" i="38"/>
  <c r="E9" i="37"/>
  <c r="E31" i="37"/>
  <c r="E13" i="37"/>
  <c r="E5" i="37"/>
  <c r="E12" i="37"/>
  <c r="E39" i="37"/>
  <c r="E35" i="36"/>
  <c r="E27" i="36"/>
  <c r="E25" i="36"/>
  <c r="E17" i="36"/>
  <c r="E17" i="35"/>
  <c r="E16" i="35"/>
  <c r="E39" i="35"/>
  <c r="E33" i="35"/>
  <c r="E23" i="35"/>
  <c r="E31" i="35"/>
  <c r="E41" i="35"/>
  <c r="E19" i="35"/>
  <c r="E34" i="35"/>
  <c r="E8" i="35"/>
  <c r="E9" i="35"/>
  <c r="E15" i="35"/>
  <c r="E32" i="35"/>
  <c r="E35" i="35"/>
  <c r="E40" i="35"/>
  <c r="E25" i="35"/>
  <c r="E43" i="35"/>
  <c r="E42" i="34"/>
  <c r="E25" i="34"/>
  <c r="E39" i="34"/>
  <c r="E23" i="34"/>
  <c r="E39" i="33"/>
  <c r="E24" i="33"/>
  <c r="E29" i="33"/>
  <c r="E7" i="33"/>
  <c r="E31" i="33"/>
  <c r="E23" i="33"/>
  <c r="E20" i="33"/>
  <c r="E13" i="33"/>
  <c r="E11" i="33"/>
  <c r="E27" i="33"/>
  <c r="E43" i="32"/>
  <c r="E37" i="32"/>
  <c r="E29" i="32"/>
  <c r="E21" i="32"/>
  <c r="E27" i="32"/>
  <c r="E9" i="32"/>
  <c r="E32" i="32"/>
  <c r="E17" i="32"/>
  <c r="E11" i="32"/>
  <c r="E41" i="32"/>
  <c r="E28" i="32"/>
  <c r="E35" i="32"/>
  <c r="E25" i="32"/>
  <c r="E19" i="32"/>
  <c r="E33" i="32"/>
  <c r="E13" i="32"/>
  <c r="E34" i="32"/>
  <c r="E14" i="32"/>
  <c r="E42" i="32"/>
  <c r="E38" i="31"/>
  <c r="E30" i="31"/>
  <c r="E9" i="31"/>
  <c r="E33" i="31"/>
  <c r="E14" i="31"/>
  <c r="E17" i="31"/>
  <c r="E6" i="31"/>
  <c r="E41" i="31"/>
  <c r="E26" i="31"/>
  <c r="E13" i="31"/>
  <c r="E7" i="31"/>
  <c r="E23" i="31"/>
  <c r="E15" i="31"/>
  <c r="E39" i="31"/>
  <c r="E31" i="31"/>
  <c r="E37" i="31"/>
  <c r="E29" i="31"/>
  <c r="E22" i="31"/>
  <c r="E41" i="30"/>
  <c r="E40" i="30"/>
  <c r="E31" i="30"/>
  <c r="E23" i="30"/>
  <c r="E16" i="30"/>
  <c r="E27" i="30"/>
  <c r="E8" i="30"/>
  <c r="E6" i="30"/>
  <c r="E19" i="30"/>
  <c r="E11" i="30"/>
  <c r="E35" i="30"/>
  <c r="E7" i="30"/>
  <c r="E25" i="30"/>
  <c r="E15" i="30"/>
  <c r="E29" i="30"/>
  <c r="E43" i="29"/>
  <c r="E11" i="29"/>
  <c r="E35" i="29"/>
  <c r="E9" i="28"/>
  <c r="E19" i="28"/>
  <c r="E10" i="28"/>
  <c r="E29" i="28"/>
  <c r="E13" i="28"/>
  <c r="E27" i="28"/>
  <c r="E7" i="28"/>
  <c r="E37" i="28"/>
  <c r="E11" i="28"/>
  <c r="E41" i="28"/>
  <c r="E34" i="28"/>
  <c r="E35" i="28"/>
  <c r="E21" i="28"/>
  <c r="E25" i="28"/>
  <c r="E27" i="27"/>
  <c r="E27" i="25"/>
  <c r="E5" i="25"/>
  <c r="E43" i="25"/>
  <c r="E24" i="24"/>
  <c r="E35" i="24"/>
  <c r="E28" i="24"/>
  <c r="E27" i="24"/>
  <c r="E16" i="24"/>
  <c r="E26" i="24"/>
  <c r="E10" i="24"/>
  <c r="E41" i="24"/>
  <c r="E40" i="24"/>
  <c r="E12" i="24"/>
  <c r="E32" i="24"/>
  <c r="E5" i="24"/>
  <c r="E34" i="24"/>
  <c r="E8" i="24"/>
  <c r="E11" i="24"/>
  <c r="E20" i="24"/>
  <c r="E42" i="23"/>
  <c r="E30" i="23"/>
  <c r="E32" i="23"/>
  <c r="E24" i="23"/>
  <c r="E28" i="23"/>
  <c r="E18" i="23"/>
  <c r="E41" i="23"/>
  <c r="E25" i="23"/>
  <c r="E10" i="23"/>
  <c r="E41" i="22"/>
  <c r="E14" i="22"/>
  <c r="E22" i="22"/>
  <c r="E32" i="22"/>
  <c r="E16" i="22"/>
  <c r="E11" i="22"/>
  <c r="E28" i="22"/>
  <c r="E12" i="22"/>
  <c r="E34" i="22"/>
  <c r="E38" i="22"/>
  <c r="E7" i="22"/>
  <c r="E23" i="22"/>
  <c r="E6" i="22"/>
  <c r="E39" i="22"/>
  <c r="E24" i="22"/>
  <c r="E5" i="22"/>
  <c r="E26" i="22"/>
  <c r="E20" i="22"/>
  <c r="E40" i="22"/>
  <c r="E36" i="22"/>
  <c r="E31" i="22"/>
  <c r="E30" i="22"/>
  <c r="E42" i="21"/>
  <c r="E18" i="21"/>
  <c r="E10" i="21"/>
  <c r="E20" i="21"/>
  <c r="E34" i="21"/>
  <c r="E43" i="21"/>
  <c r="E12" i="21"/>
  <c r="E36" i="21"/>
  <c r="E13" i="21"/>
  <c r="E38" i="21"/>
  <c r="E21" i="21"/>
  <c r="E41" i="21"/>
  <c r="E22" i="21"/>
  <c r="E30" i="21"/>
  <c r="E14" i="21"/>
  <c r="E28" i="21"/>
  <c r="E29" i="21"/>
  <c r="E6" i="21"/>
  <c r="E27" i="20"/>
  <c r="E18" i="20"/>
  <c r="E20" i="20"/>
  <c r="E32" i="20"/>
  <c r="E35" i="20"/>
  <c r="E14" i="20"/>
  <c r="E5" i="20"/>
  <c r="E16" i="20"/>
  <c r="E41" i="20"/>
  <c r="E11" i="20"/>
  <c r="E40" i="20"/>
  <c r="E8" i="20"/>
  <c r="E23" i="20"/>
  <c r="E26" i="20"/>
  <c r="E10" i="20"/>
  <c r="E12" i="20"/>
  <c r="E25" i="19"/>
  <c r="E37" i="19"/>
  <c r="E11" i="19"/>
  <c r="E14" i="19"/>
  <c r="E38" i="19"/>
  <c r="E41" i="19"/>
  <c r="E32" i="19"/>
  <c r="E40" i="19"/>
  <c r="E16" i="19"/>
  <c r="E9" i="19"/>
  <c r="E6" i="19"/>
  <c r="E34" i="19"/>
  <c r="E24" i="19"/>
  <c r="E42" i="19"/>
  <c r="E22" i="19"/>
  <c r="E13" i="19"/>
  <c r="E30" i="19"/>
  <c r="E43" i="19"/>
  <c r="E15" i="18"/>
  <c r="E23" i="18"/>
  <c r="E11" i="17"/>
  <c r="E31" i="17"/>
  <c r="E34" i="17"/>
  <c r="E29" i="17"/>
  <c r="E30" i="17"/>
  <c r="E43" i="17"/>
  <c r="E21" i="17"/>
  <c r="E19" i="17"/>
  <c r="E13" i="17"/>
  <c r="E35" i="17"/>
  <c r="E6" i="17"/>
  <c r="E37" i="17"/>
  <c r="E40" i="15"/>
  <c r="E22" i="15"/>
  <c r="E14" i="15"/>
  <c r="E11" i="15"/>
  <c r="E41" i="15"/>
  <c r="E6" i="14"/>
  <c r="E10" i="14"/>
  <c r="E22" i="14"/>
  <c r="E13" i="14"/>
  <c r="E16" i="14"/>
  <c r="E23" i="14"/>
  <c r="E7" i="14"/>
  <c r="E38" i="14"/>
  <c r="E25" i="14"/>
  <c r="G25" i="14" s="1"/>
  <c r="E29" i="14"/>
  <c r="E41" i="14"/>
  <c r="E36" i="14"/>
  <c r="E9" i="14"/>
  <c r="E14" i="14"/>
  <c r="E21" i="14"/>
  <c r="E37" i="14"/>
  <c r="E41" i="12"/>
  <c r="E18" i="12"/>
  <c r="E20" i="12"/>
  <c r="E30" i="12"/>
  <c r="E19" i="12"/>
  <c r="E6" i="12"/>
  <c r="E10" i="13"/>
  <c r="E39" i="13"/>
  <c r="E42" i="8"/>
  <c r="E22" i="8"/>
  <c r="E36" i="8"/>
  <c r="E14" i="8"/>
  <c r="E24" i="8"/>
  <c r="E8" i="8"/>
  <c r="E41" i="8"/>
  <c r="E37" i="8"/>
  <c r="E7" i="8"/>
  <c r="E17" i="8"/>
  <c r="E25" i="8"/>
  <c r="L44" i="51"/>
  <c r="E9" i="8"/>
  <c r="L44" i="48"/>
  <c r="E18" i="36"/>
  <c r="E9" i="16"/>
  <c r="E9" i="36"/>
  <c r="E43" i="36"/>
  <c r="E43" i="40"/>
  <c r="E28" i="17"/>
  <c r="E10" i="12"/>
  <c r="E28" i="12"/>
  <c r="E6" i="52"/>
  <c r="E11" i="52"/>
  <c r="E17" i="52"/>
  <c r="E18" i="52"/>
  <c r="E27" i="52"/>
  <c r="E29" i="52"/>
  <c r="E30" i="52"/>
  <c r="E32" i="52"/>
  <c r="E41" i="52"/>
  <c r="E9" i="52"/>
  <c r="E10" i="52"/>
  <c r="E13" i="52"/>
  <c r="E19" i="52"/>
  <c r="E21" i="52"/>
  <c r="E25" i="52"/>
  <c r="E26" i="52"/>
  <c r="E33" i="52"/>
  <c r="E34" i="52"/>
  <c r="E36" i="52"/>
  <c r="E37" i="52"/>
  <c r="E38" i="52"/>
  <c r="E40" i="52"/>
  <c r="E42" i="52"/>
  <c r="E8" i="51"/>
  <c r="E12" i="51"/>
  <c r="E20" i="51"/>
  <c r="E24" i="51"/>
  <c r="E25" i="51"/>
  <c r="E26" i="51"/>
  <c r="E33" i="51"/>
  <c r="E36" i="51"/>
  <c r="E37" i="51"/>
  <c r="E38" i="51"/>
  <c r="E40" i="51"/>
  <c r="E41" i="51"/>
  <c r="E42" i="51"/>
  <c r="E5" i="51"/>
  <c r="E9" i="51"/>
  <c r="E17" i="51"/>
  <c r="E22" i="51"/>
  <c r="E32" i="51"/>
  <c r="E7" i="51"/>
  <c r="E10" i="51"/>
  <c r="E16" i="51"/>
  <c r="E18" i="51"/>
  <c r="E21" i="51"/>
  <c r="E28" i="51"/>
  <c r="E34" i="51"/>
  <c r="E38" i="13"/>
  <c r="E43" i="34"/>
  <c r="E42" i="36"/>
  <c r="E42" i="40"/>
  <c r="E42" i="29"/>
  <c r="E30" i="26"/>
  <c r="E41" i="26"/>
  <c r="E42" i="25"/>
  <c r="E43" i="12"/>
  <c r="E42" i="12"/>
  <c r="E43" i="15"/>
  <c r="E41" i="16"/>
  <c r="E41" i="17"/>
  <c r="E41" i="25"/>
  <c r="E42" i="26"/>
  <c r="E41" i="29"/>
  <c r="E41" i="33"/>
  <c r="X42" i="48"/>
  <c r="X42" i="50"/>
  <c r="X42" i="43"/>
  <c r="X42" i="42"/>
  <c r="X42" i="49"/>
  <c r="X42" i="51"/>
  <c r="X42" i="52"/>
  <c r="X42" i="44"/>
  <c r="X42" i="41"/>
  <c r="X42" i="39"/>
  <c r="X42" i="37"/>
  <c r="X42" i="33"/>
  <c r="X42" i="31"/>
  <c r="X42" i="29"/>
  <c r="X42" i="27"/>
  <c r="X42" i="25"/>
  <c r="X42" i="40"/>
  <c r="X42" i="38"/>
  <c r="X42" i="36"/>
  <c r="X42" i="35"/>
  <c r="X42" i="34"/>
  <c r="X42" i="32"/>
  <c r="X42" i="28"/>
  <c r="X42" i="26"/>
  <c r="V42" i="49"/>
  <c r="V42" i="51"/>
  <c r="V42" i="44"/>
  <c r="V42" i="48"/>
  <c r="V42" i="50"/>
  <c r="V42" i="52"/>
  <c r="V42" i="43"/>
  <c r="V42" i="42"/>
  <c r="V42" i="40"/>
  <c r="V42" i="38"/>
  <c r="V42" i="36"/>
  <c r="V42" i="34"/>
  <c r="V42" i="32"/>
  <c r="V42" i="28"/>
  <c r="V42" i="26"/>
  <c r="V42" i="41"/>
  <c r="V42" i="39"/>
  <c r="V42" i="37"/>
  <c r="V42" i="35"/>
  <c r="V42" i="33"/>
  <c r="V42" i="31"/>
  <c r="V42" i="29"/>
  <c r="V42" i="27"/>
  <c r="V42" i="25"/>
  <c r="V43" i="48"/>
  <c r="V43" i="50"/>
  <c r="V43" i="52"/>
  <c r="V43" i="43"/>
  <c r="V43" i="42"/>
  <c r="V43" i="49"/>
  <c r="V43" i="51"/>
  <c r="V43" i="44"/>
  <c r="V43" i="41"/>
  <c r="V43" i="39"/>
  <c r="V43" i="37"/>
  <c r="V43" i="35"/>
  <c r="V43" i="33"/>
  <c r="V43" i="31"/>
  <c r="V43" i="29"/>
  <c r="V43" i="27"/>
  <c r="V43" i="25"/>
  <c r="V43" i="40"/>
  <c r="V43" i="38"/>
  <c r="V43" i="36"/>
  <c r="V43" i="34"/>
  <c r="V43" i="32"/>
  <c r="V43" i="28"/>
  <c r="V43" i="26"/>
  <c r="V42" i="8"/>
  <c r="X42" i="8"/>
  <c r="V42" i="13"/>
  <c r="V43" i="12"/>
  <c r="X42" i="12"/>
  <c r="V42" i="14"/>
  <c r="V42" i="15"/>
  <c r="V43" i="16"/>
  <c r="X42" i="16"/>
  <c r="V43" i="17"/>
  <c r="V43" i="18"/>
  <c r="X42" i="18"/>
  <c r="V42" i="19"/>
  <c r="V43" i="20"/>
  <c r="X42" i="20"/>
  <c r="V42" i="21"/>
  <c r="V43" i="22"/>
  <c r="X42" i="22"/>
  <c r="V42" i="23"/>
  <c r="V42" i="24"/>
  <c r="X42" i="24"/>
  <c r="V43" i="8"/>
  <c r="V43" i="13"/>
  <c r="X42" i="13"/>
  <c r="V42" i="12"/>
  <c r="V43" i="14"/>
  <c r="X42" i="14"/>
  <c r="V43" i="15"/>
  <c r="X42" i="15"/>
  <c r="V42" i="16"/>
  <c r="V42" i="17"/>
  <c r="X42" i="17"/>
  <c r="V42" i="18"/>
  <c r="V43" i="19"/>
  <c r="X42" i="19"/>
  <c r="V42" i="20"/>
  <c r="V43" i="21"/>
  <c r="X42" i="21"/>
  <c r="V42" i="22"/>
  <c r="V43" i="23"/>
  <c r="X42" i="23"/>
  <c r="V43" i="24"/>
  <c r="V36" i="38"/>
  <c r="V36" i="22"/>
  <c r="V36" i="48"/>
  <c r="V36" i="43"/>
  <c r="X18" i="26"/>
  <c r="X18" i="35"/>
  <c r="X18" i="14"/>
  <c r="X18" i="27"/>
  <c r="V10" i="28"/>
  <c r="V10" i="51"/>
  <c r="V10" i="18"/>
  <c r="V10" i="22"/>
  <c r="V10" i="37"/>
  <c r="V10" i="43"/>
  <c r="V10" i="40"/>
  <c r="V10" i="29"/>
  <c r="V10" i="32"/>
  <c r="V10" i="23"/>
  <c r="V10" i="24"/>
  <c r="V10" i="38"/>
  <c r="V10" i="16"/>
  <c r="V10" i="33"/>
  <c r="V10" i="44"/>
  <c r="V10" i="50"/>
  <c r="V10" i="39"/>
  <c r="V8" i="13"/>
  <c r="V8" i="18"/>
  <c r="X38" i="20"/>
  <c r="X38" i="36"/>
  <c r="X38" i="31"/>
  <c r="X38" i="44"/>
  <c r="V9" i="31"/>
  <c r="X18" i="43"/>
  <c r="X18" i="52"/>
  <c r="X18" i="21"/>
  <c r="X18" i="41"/>
  <c r="X18" i="25"/>
  <c r="X18" i="44"/>
  <c r="X18" i="28"/>
  <c r="X38" i="12"/>
  <c r="V36" i="25"/>
  <c r="V7" i="24"/>
  <c r="V7" i="25"/>
  <c r="V7" i="38"/>
  <c r="X38" i="34"/>
  <c r="X38" i="24"/>
  <c r="X38" i="48"/>
  <c r="X38" i="16"/>
  <c r="X38" i="40"/>
  <c r="X38" i="51"/>
  <c r="V34" i="27"/>
  <c r="V34" i="14"/>
  <c r="V9" i="51"/>
  <c r="V9" i="50"/>
  <c r="V9" i="44"/>
  <c r="V9" i="21"/>
  <c r="V7" i="16"/>
  <c r="V7" i="12"/>
  <c r="V9" i="27"/>
  <c r="V10" i="36"/>
  <c r="X18" i="50"/>
  <c r="X18" i="30"/>
  <c r="X18" i="48"/>
  <c r="X18" i="37"/>
  <c r="X18" i="22"/>
  <c r="X18" i="32"/>
  <c r="X18" i="18"/>
  <c r="X18" i="12"/>
  <c r="X18" i="38"/>
  <c r="X18" i="36"/>
  <c r="X18" i="20"/>
  <c r="X38" i="22"/>
  <c r="V10" i="48"/>
  <c r="V8" i="50"/>
  <c r="V7" i="43"/>
  <c r="V7" i="44"/>
  <c r="V7" i="34"/>
  <c r="V7" i="32"/>
  <c r="V7" i="37"/>
  <c r="V7" i="27"/>
  <c r="X38" i="28"/>
  <c r="X38" i="17"/>
  <c r="X38" i="52"/>
  <c r="X38" i="41"/>
  <c r="X38" i="25"/>
  <c r="X38" i="21"/>
  <c r="X38" i="35"/>
  <c r="V36" i="42"/>
  <c r="V12" i="32"/>
  <c r="V12" i="39"/>
  <c r="V12" i="40"/>
  <c r="V12" i="34"/>
  <c r="V24" i="20"/>
  <c r="V24" i="32"/>
  <c r="V18" i="22"/>
  <c r="V18" i="23"/>
  <c r="V18" i="34"/>
  <c r="V18" i="38"/>
  <c r="V18" i="40"/>
  <c r="V18" i="17"/>
  <c r="V18" i="27"/>
  <c r="V18" i="36"/>
  <c r="V18" i="39"/>
  <c r="V18" i="41"/>
  <c r="V23" i="23"/>
  <c r="V23" i="39"/>
  <c r="V27" i="21"/>
  <c r="V28" i="14"/>
  <c r="V28" i="19"/>
  <c r="V28" i="32"/>
  <c r="V28" i="38"/>
  <c r="V28" i="39"/>
  <c r="V28" i="40"/>
  <c r="V28" i="22"/>
  <c r="V28" i="26"/>
  <c r="V28" i="37"/>
  <c r="D9" i="4"/>
  <c r="V6" i="24" s="1"/>
  <c r="D17" i="4"/>
  <c r="V14" i="15" s="1"/>
  <c r="D23" i="4"/>
  <c r="D33" i="4"/>
  <c r="V30" i="52" s="1"/>
  <c r="E17" i="4"/>
  <c r="D22" i="4"/>
  <c r="V30" i="29"/>
  <c r="V30" i="8"/>
  <c r="V30" i="49"/>
  <c r="V30" i="24"/>
  <c r="V30" i="39"/>
  <c r="V30" i="30"/>
  <c r="V30" i="41"/>
  <c r="V6" i="27"/>
  <c r="V6" i="41"/>
  <c r="V6" i="12"/>
  <c r="V6" i="15"/>
  <c r="V6" i="16"/>
  <c r="V6" i="31"/>
  <c r="V6" i="49"/>
  <c r="V6" i="8"/>
  <c r="V6" i="51"/>
  <c r="V6" i="14"/>
  <c r="V6" i="21"/>
  <c r="V6" i="22"/>
  <c r="V6" i="33"/>
  <c r="V6" i="20"/>
  <c r="V6" i="40"/>
  <c r="V6" i="43"/>
  <c r="V6" i="38"/>
  <c r="V6" i="42"/>
  <c r="V6" i="35"/>
  <c r="V6" i="29"/>
  <c r="V6" i="23"/>
  <c r="X29" i="24"/>
  <c r="V20" i="41"/>
  <c r="V20" i="49"/>
  <c r="V20" i="15"/>
  <c r="V20" i="21"/>
  <c r="V20" i="27"/>
  <c r="V20" i="44"/>
  <c r="V14" i="14"/>
  <c r="V14" i="12"/>
  <c r="V14" i="36"/>
  <c r="V14" i="29"/>
  <c r="V14" i="43"/>
  <c r="V14" i="32"/>
  <c r="V14" i="44"/>
  <c r="X41" i="27"/>
  <c r="X19" i="52"/>
  <c r="X19" i="43"/>
  <c r="V7" i="28"/>
  <c r="V7" i="48"/>
  <c r="X18" i="42"/>
  <c r="X18" i="24"/>
  <c r="V13" i="13"/>
  <c r="V13" i="52"/>
  <c r="V13" i="14"/>
  <c r="V27" i="8"/>
  <c r="V27" i="17"/>
  <c r="V12" i="43"/>
  <c r="V12" i="12"/>
  <c r="V12" i="50"/>
  <c r="V12" i="52"/>
  <c r="V12" i="17"/>
  <c r="V12" i="19"/>
  <c r="V12" i="22"/>
  <c r="V12" i="44"/>
  <c r="V12" i="48"/>
  <c r="V12" i="49"/>
  <c r="V12" i="51"/>
  <c r="V12" i="15"/>
  <c r="V12" i="18"/>
  <c r="V12" i="21"/>
  <c r="V12" i="24"/>
  <c r="V16" i="17"/>
  <c r="V16" i="22"/>
  <c r="V16" i="42"/>
  <c r="V16" i="29"/>
  <c r="V16" i="30"/>
  <c r="V16" i="33"/>
  <c r="V16" i="35"/>
  <c r="V16" i="39"/>
  <c r="V16" i="26"/>
  <c r="V16" i="13"/>
  <c r="V16" i="25"/>
  <c r="V16" i="41"/>
  <c r="V16" i="51"/>
  <c r="V16" i="8"/>
  <c r="V16" i="12"/>
  <c r="V16" i="24"/>
  <c r="V16" i="27"/>
  <c r="V16" i="49"/>
  <c r="V16" i="14"/>
  <c r="V16" i="19"/>
  <c r="V16" i="20"/>
  <c r="V16" i="28"/>
  <c r="V16" i="23"/>
  <c r="V16" i="32"/>
  <c r="V16" i="34"/>
  <c r="V16" i="38"/>
  <c r="V16" i="40"/>
  <c r="V16" i="44"/>
  <c r="V16" i="16"/>
  <c r="V16" i="37"/>
  <c r="V16" i="31"/>
  <c r="V16" i="50"/>
  <c r="V16" i="18"/>
  <c r="V16" i="48"/>
  <c r="V25" i="50"/>
  <c r="V25" i="48"/>
  <c r="V25" i="24"/>
  <c r="V25" i="27"/>
  <c r="V25" i="15"/>
  <c r="V25" i="18"/>
  <c r="V25" i="29"/>
  <c r="V25" i="26"/>
  <c r="V25" i="34"/>
  <c r="V25" i="40"/>
  <c r="V25" i="44"/>
  <c r="V25" i="30"/>
  <c r="V25" i="12"/>
  <c r="V25" i="17"/>
  <c r="V25" i="8"/>
  <c r="V25" i="20"/>
  <c r="V25" i="25"/>
  <c r="V25" i="14"/>
  <c r="V25" i="16"/>
  <c r="V25" i="19"/>
  <c r="V25" i="36"/>
  <c r="V25" i="32"/>
  <c r="V25" i="37"/>
  <c r="V25" i="41"/>
  <c r="V25" i="21"/>
  <c r="V25" i="43"/>
  <c r="V38" i="51"/>
  <c r="V38" i="17"/>
  <c r="V38" i="32"/>
  <c r="V38" i="42"/>
  <c r="V38" i="18"/>
  <c r="V38" i="27"/>
  <c r="V38" i="37"/>
  <c r="V38" i="48"/>
  <c r="V38" i="15"/>
  <c r="V38" i="26"/>
  <c r="V38" i="35"/>
  <c r="V38" i="13"/>
  <c r="V38" i="22"/>
  <c r="V38" i="30"/>
  <c r="E10" i="40"/>
  <c r="E42" i="30"/>
  <c r="E31" i="28"/>
  <c r="E43" i="23"/>
  <c r="E34" i="20"/>
  <c r="E28" i="20"/>
  <c r="E42" i="17"/>
  <c r="E42" i="15"/>
  <c r="E23" i="12"/>
  <c r="E11" i="12"/>
  <c r="J7" i="46"/>
  <c r="E11" i="27"/>
  <c r="E41" i="18"/>
  <c r="E16" i="13"/>
  <c r="E8" i="38"/>
  <c r="E38" i="23"/>
  <c r="E20" i="13"/>
  <c r="V31" i="21"/>
  <c r="V31" i="28"/>
  <c r="V31" i="39"/>
  <c r="V31" i="14"/>
  <c r="V31" i="38"/>
  <c r="V31" i="36"/>
  <c r="V31" i="35"/>
  <c r="V31" i="26"/>
  <c r="V31" i="32"/>
  <c r="V31" i="43"/>
  <c r="V21" i="16"/>
  <c r="V21" i="20"/>
  <c r="V21" i="12"/>
  <c r="V21" i="17"/>
  <c r="V21" i="24"/>
  <c r="V21" i="26"/>
  <c r="V21" i="30"/>
  <c r="V21" i="38"/>
  <c r="V21" i="21"/>
  <c r="V21" i="31"/>
  <c r="V21" i="39"/>
  <c r="V21" i="42"/>
  <c r="V21" i="27"/>
  <c r="V21" i="35"/>
  <c r="V21" i="44"/>
  <c r="V21" i="34"/>
  <c r="V21" i="48"/>
  <c r="V21" i="49"/>
  <c r="V21" i="51"/>
  <c r="V21" i="50"/>
  <c r="V21" i="13"/>
  <c r="V21" i="19"/>
  <c r="V21" i="18"/>
  <c r="V21" i="14"/>
  <c r="V21" i="22"/>
  <c r="V21" i="25"/>
  <c r="V21" i="28"/>
  <c r="V21" i="33"/>
  <c r="V21" i="15"/>
  <c r="V21" i="29"/>
  <c r="V21" i="36"/>
  <c r="V21" i="41"/>
  <c r="V21" i="43"/>
  <c r="V21" i="32"/>
  <c r="V21" i="40"/>
  <c r="V21" i="23"/>
  <c r="V21" i="37"/>
  <c r="V21" i="52"/>
  <c r="V21" i="8"/>
  <c r="N44" i="39"/>
  <c r="N28" i="43"/>
  <c r="F5" i="28"/>
  <c r="P5" i="31"/>
  <c r="F5" i="33"/>
  <c r="F5" i="36"/>
  <c r="P5" i="39"/>
  <c r="P5" i="41"/>
  <c r="P5" i="43"/>
  <c r="P5" i="29"/>
  <c r="F5" i="30"/>
  <c r="P5" i="33"/>
  <c r="P5" i="36"/>
  <c r="F5" i="39"/>
  <c r="F5" i="42"/>
  <c r="G5" i="42" s="1"/>
  <c r="P5" i="26"/>
  <c r="F5" i="29"/>
  <c r="P5" i="30"/>
  <c r="P5" i="34"/>
  <c r="F5" i="37"/>
  <c r="P5" i="40"/>
  <c r="P5" i="44"/>
  <c r="P5" i="27"/>
  <c r="F5" i="31"/>
  <c r="P5" i="32"/>
  <c r="F5" i="34"/>
  <c r="P5" i="37"/>
  <c r="F5" i="41"/>
  <c r="F5" i="43"/>
  <c r="N30" i="12"/>
  <c r="N30" i="14"/>
  <c r="N18" i="41"/>
  <c r="X6" i="19"/>
  <c r="X6" i="48"/>
  <c r="X6" i="33"/>
  <c r="X6" i="38"/>
  <c r="X6" i="28"/>
  <c r="X6" i="51"/>
  <c r="X6" i="23"/>
  <c r="X6" i="49"/>
  <c r="X6" i="31"/>
  <c r="X6" i="50"/>
  <c r="X6" i="20"/>
  <c r="X6" i="15"/>
  <c r="X6" i="27"/>
  <c r="X6" i="16"/>
  <c r="X6" i="37"/>
  <c r="X6" i="26"/>
  <c r="X6" i="42"/>
  <c r="X6" i="14"/>
  <c r="X6" i="22"/>
  <c r="X6" i="18"/>
  <c r="X6" i="39"/>
  <c r="X6" i="17"/>
  <c r="X6" i="34"/>
  <c r="X6" i="21"/>
  <c r="X6" i="36"/>
  <c r="X6" i="12"/>
  <c r="X6" i="44"/>
  <c r="X6" i="29"/>
  <c r="X6" i="8"/>
  <c r="X6" i="25"/>
  <c r="X6" i="52"/>
  <c r="X6" i="24"/>
  <c r="X6" i="41"/>
  <c r="X6" i="30"/>
  <c r="X6" i="13"/>
  <c r="X6" i="32"/>
  <c r="X6" i="35"/>
  <c r="X6" i="40"/>
  <c r="X6" i="43"/>
  <c r="T42" i="8"/>
  <c r="T42" i="12"/>
  <c r="T42" i="15"/>
  <c r="T42" i="17"/>
  <c r="T42" i="19"/>
  <c r="T42" i="21"/>
  <c r="T42" i="23"/>
  <c r="T42" i="25"/>
  <c r="T42" i="27"/>
  <c r="T42" i="29"/>
  <c r="T42" i="31"/>
  <c r="T42" i="33"/>
  <c r="T42" i="35"/>
  <c r="T42" i="37"/>
  <c r="T42" i="39"/>
  <c r="T42" i="41"/>
  <c r="T42" i="44"/>
  <c r="T42" i="51"/>
  <c r="T42" i="49"/>
  <c r="J42" i="13"/>
  <c r="J42" i="14"/>
  <c r="J42" i="16"/>
  <c r="J42" i="18"/>
  <c r="J42" i="21"/>
  <c r="J42" i="23"/>
  <c r="J42" i="25"/>
  <c r="J42" i="27"/>
  <c r="J42" i="29"/>
  <c r="J42" i="31"/>
  <c r="J42" i="33"/>
  <c r="J42" i="35"/>
  <c r="J42" i="37"/>
  <c r="J42" i="39"/>
  <c r="J42" i="41"/>
  <c r="J42" i="44"/>
  <c r="J42" i="52"/>
  <c r="J42" i="50"/>
  <c r="J42" i="48"/>
  <c r="AN9" i="4"/>
  <c r="H9" i="4" s="1"/>
  <c r="T42" i="13"/>
  <c r="T42" i="14"/>
  <c r="T42" i="16"/>
  <c r="T42" i="18"/>
  <c r="T42" i="20"/>
  <c r="T42" i="22"/>
  <c r="T42" i="24"/>
  <c r="T42" i="26"/>
  <c r="T42" i="28"/>
  <c r="T42" i="32"/>
  <c r="T42" i="34"/>
  <c r="T42" i="36"/>
  <c r="T42" i="38"/>
  <c r="T42" i="40"/>
  <c r="T42" i="42"/>
  <c r="T42" i="43"/>
  <c r="T42" i="50"/>
  <c r="J42" i="12"/>
  <c r="J42" i="15"/>
  <c r="J42" i="17"/>
  <c r="J42" i="20"/>
  <c r="J42" i="22"/>
  <c r="J42" i="24"/>
  <c r="J42" i="26"/>
  <c r="J42" i="28"/>
  <c r="J42" i="32"/>
  <c r="J42" i="34"/>
  <c r="J42" i="36"/>
  <c r="J42" i="38"/>
  <c r="J42" i="40"/>
  <c r="J42" i="42"/>
  <c r="J42" i="43"/>
  <c r="J42" i="51"/>
  <c r="J42" i="49"/>
  <c r="V41" i="50"/>
  <c r="V41" i="43"/>
  <c r="V41" i="49"/>
  <c r="V41" i="44"/>
  <c r="V41" i="39"/>
  <c r="V41" i="35"/>
  <c r="V41" i="31"/>
  <c r="V41" i="27"/>
  <c r="V41" i="40"/>
  <c r="V41" i="36"/>
  <c r="V41" i="32"/>
  <c r="V41" i="28"/>
  <c r="V41" i="12"/>
  <c r="V41" i="16"/>
  <c r="V41" i="17"/>
  <c r="V41" i="18"/>
  <c r="V41" i="22"/>
  <c r="V41" i="8"/>
  <c r="V41" i="13"/>
  <c r="V41" i="19"/>
  <c r="V41" i="23"/>
  <c r="V41" i="24"/>
  <c r="V41" i="48"/>
  <c r="V41" i="52"/>
  <c r="V41" i="42"/>
  <c r="V41" i="51"/>
  <c r="V41" i="41"/>
  <c r="V41" i="37"/>
  <c r="V41" i="33"/>
  <c r="V41" i="29"/>
  <c r="V41" i="25"/>
  <c r="V41" i="38"/>
  <c r="V41" i="34"/>
  <c r="V41" i="26"/>
  <c r="V41" i="20"/>
  <c r="V41" i="14"/>
  <c r="V41" i="15"/>
  <c r="V41" i="21"/>
  <c r="X31" i="29"/>
  <c r="X31" i="15"/>
  <c r="X31" i="23"/>
  <c r="X31" i="36"/>
  <c r="X31" i="25"/>
  <c r="N18" i="51"/>
  <c r="F27" i="31"/>
  <c r="F27" i="30"/>
  <c r="F27" i="32"/>
  <c r="F27" i="33"/>
  <c r="G27" i="33" s="1"/>
  <c r="F27" i="34"/>
  <c r="F27" i="35"/>
  <c r="F27" i="36"/>
  <c r="G27" i="36" s="1"/>
  <c r="F27" i="37"/>
  <c r="F27" i="38"/>
  <c r="F27" i="39"/>
  <c r="F27" i="40"/>
  <c r="G27" i="40" s="1"/>
  <c r="F27" i="41"/>
  <c r="F27" i="42"/>
  <c r="G27" i="42" s="1"/>
  <c r="F27" i="44"/>
  <c r="F27" i="43"/>
  <c r="P27" i="31"/>
  <c r="P27" i="30"/>
  <c r="P27" i="32"/>
  <c r="P27" i="33"/>
  <c r="P27" i="34"/>
  <c r="P27" i="35"/>
  <c r="P27" i="36"/>
  <c r="P27" i="37"/>
  <c r="P27" i="38"/>
  <c r="P27" i="39"/>
  <c r="P27" i="40"/>
  <c r="P27" i="41"/>
  <c r="P27" i="42"/>
  <c r="P27" i="44"/>
  <c r="P27" i="43"/>
  <c r="F27" i="48"/>
  <c r="F27" i="49"/>
  <c r="P27" i="49"/>
  <c r="P27" i="51"/>
  <c r="F27" i="51"/>
  <c r="F27" i="13"/>
  <c r="N28" i="52"/>
  <c r="O42" i="4"/>
  <c r="P42" i="4" s="1"/>
  <c r="C42" i="4" s="1"/>
  <c r="F39" i="39" s="1"/>
  <c r="O37" i="4"/>
  <c r="P37" i="4" s="1"/>
  <c r="C37" i="4" s="1"/>
  <c r="F34" i="13" s="1"/>
  <c r="O22" i="4"/>
  <c r="P22" i="4" s="1"/>
  <c r="C22" i="4" s="1"/>
  <c r="P19" i="41" s="1"/>
  <c r="O16" i="4"/>
  <c r="P16" i="4" s="1"/>
  <c r="C16" i="4" s="1"/>
  <c r="F13" i="36" s="1"/>
  <c r="F10" i="15"/>
  <c r="G10" i="15" s="1"/>
  <c r="P10" i="15"/>
  <c r="P10" i="18"/>
  <c r="F10" i="20"/>
  <c r="G10" i="20" s="1"/>
  <c r="P10" i="29"/>
  <c r="P10" i="28"/>
  <c r="F10" i="35"/>
  <c r="F10" i="34"/>
  <c r="F10" i="40"/>
  <c r="F10" i="43"/>
  <c r="F10" i="12"/>
  <c r="P10" i="16"/>
  <c r="F10" i="18"/>
  <c r="F10" i="23"/>
  <c r="F10" i="26"/>
  <c r="F10" i="31"/>
  <c r="F10" i="30"/>
  <c r="F10" i="41"/>
  <c r="G10" i="41" s="1"/>
  <c r="P10" i="39"/>
  <c r="P10" i="44"/>
  <c r="F28" i="28"/>
  <c r="P28" i="21"/>
  <c r="O39" i="4"/>
  <c r="P39" i="4" s="1"/>
  <c r="C39" i="4" s="1"/>
  <c r="F36" i="19" s="1"/>
  <c r="O32" i="4"/>
  <c r="P32" i="4" s="1"/>
  <c r="C32" i="4" s="1"/>
  <c r="P29" i="14" s="1"/>
  <c r="AN45" i="4"/>
  <c r="H45" i="4" s="1"/>
  <c r="N42" i="31" s="1"/>
  <c r="F27" i="12"/>
  <c r="P27" i="12"/>
  <c r="P27" i="14"/>
  <c r="P27" i="15"/>
  <c r="P27" i="16"/>
  <c r="F27" i="21"/>
  <c r="F27" i="22"/>
  <c r="F27" i="17"/>
  <c r="G27" i="17" s="1"/>
  <c r="P27" i="18"/>
  <c r="P27" i="19"/>
  <c r="P27" i="20"/>
  <c r="P27" i="23"/>
  <c r="P27" i="24"/>
  <c r="P27" i="25"/>
  <c r="P27" i="26"/>
  <c r="P27" i="27"/>
  <c r="P27" i="28"/>
  <c r="P27" i="29"/>
  <c r="F27" i="14"/>
  <c r="F27" i="15"/>
  <c r="G27" i="15" s="1"/>
  <c r="F27" i="16"/>
  <c r="P27" i="17"/>
  <c r="P27" i="21"/>
  <c r="P27" i="22"/>
  <c r="F27" i="18"/>
  <c r="F27" i="19"/>
  <c r="F27" i="20"/>
  <c r="F27" i="23"/>
  <c r="F27" i="24"/>
  <c r="F27" i="25"/>
  <c r="G27" i="25" s="1"/>
  <c r="F27" i="26"/>
  <c r="F27" i="27"/>
  <c r="G27" i="27" s="1"/>
  <c r="F27" i="28"/>
  <c r="G27" i="28" s="1"/>
  <c r="F27" i="29"/>
  <c r="F11" i="43"/>
  <c r="F15" i="41"/>
  <c r="F34" i="17"/>
  <c r="P36" i="44"/>
  <c r="P36" i="28"/>
  <c r="F36" i="35"/>
  <c r="F36" i="41"/>
  <c r="O38" i="4"/>
  <c r="P38" i="4" s="1"/>
  <c r="C38" i="4" s="1"/>
  <c r="O26" i="4"/>
  <c r="P26" i="4" s="1"/>
  <c r="C26" i="4" s="1"/>
  <c r="F33" i="28"/>
  <c r="F33" i="19"/>
  <c r="F33" i="26"/>
  <c r="P33" i="16"/>
  <c r="F33" i="33"/>
  <c r="F33" i="20"/>
  <c r="F33" i="34"/>
  <c r="F33" i="27"/>
  <c r="P33" i="32"/>
  <c r="F33" i="36"/>
  <c r="P33" i="49"/>
  <c r="F10" i="48"/>
  <c r="P10" i="50"/>
  <c r="F10" i="51"/>
  <c r="P10" i="51"/>
  <c r="P10" i="48"/>
  <c r="P10" i="49"/>
  <c r="P10" i="52"/>
  <c r="N40" i="50"/>
  <c r="N40" i="17"/>
  <c r="N40" i="29"/>
  <c r="N40" i="32"/>
  <c r="N40" i="36"/>
  <c r="N40" i="34"/>
  <c r="N40" i="42"/>
  <c r="N40" i="49"/>
  <c r="N40" i="18"/>
  <c r="N40" i="23"/>
  <c r="N40" i="27"/>
  <c r="N40" i="31"/>
  <c r="N40" i="21"/>
  <c r="N40" i="28"/>
  <c r="N40" i="37"/>
  <c r="O41" i="4"/>
  <c r="P41" i="4" s="1"/>
  <c r="C41" i="4" s="1"/>
  <c r="O46" i="4"/>
  <c r="P46" i="4" s="1"/>
  <c r="C46" i="4" s="1"/>
  <c r="P43" i="17" s="1"/>
  <c r="P19" i="15"/>
  <c r="P32" i="52"/>
  <c r="P32" i="48"/>
  <c r="P32" i="32"/>
  <c r="F32" i="41"/>
  <c r="P12" i="13"/>
  <c r="F12" i="17"/>
  <c r="P12" i="16"/>
  <c r="F12" i="19"/>
  <c r="F12" i="12"/>
  <c r="P12" i="15"/>
  <c r="P12" i="18"/>
  <c r="AI28" i="4"/>
  <c r="G28" i="4" s="1"/>
  <c r="AI26" i="4"/>
  <c r="G26" i="4" s="1"/>
  <c r="J23" i="25" s="1"/>
  <c r="AI24" i="4"/>
  <c r="G24" i="4" s="1"/>
  <c r="J21" i="13" s="1"/>
  <c r="AI20" i="4"/>
  <c r="G20" i="4" s="1"/>
  <c r="AI18" i="4"/>
  <c r="G18" i="4" s="1"/>
  <c r="AI16" i="4"/>
  <c r="G16" i="4" s="1"/>
  <c r="AI12" i="4"/>
  <c r="G12" i="4" s="1"/>
  <c r="J9" i="28" s="1"/>
  <c r="G10" i="4"/>
  <c r="J7" i="50" s="1"/>
  <c r="P29" i="34"/>
  <c r="P32" i="15"/>
  <c r="F32" i="27"/>
  <c r="F32" i="13"/>
  <c r="P32" i="39"/>
  <c r="F32" i="8"/>
  <c r="F40" i="13"/>
  <c r="F40" i="14"/>
  <c r="P40" i="15"/>
  <c r="P40" i="16"/>
  <c r="P40" i="17"/>
  <c r="F40" i="19"/>
  <c r="F40" i="20"/>
  <c r="G40" i="20" s="1"/>
  <c r="P40" i="20"/>
  <c r="F40" i="22"/>
  <c r="P40" i="23"/>
  <c r="P40" i="31"/>
  <c r="P40" i="25"/>
  <c r="F40" i="27"/>
  <c r="P40" i="29"/>
  <c r="F40" i="32"/>
  <c r="P40" i="33"/>
  <c r="F40" i="36"/>
  <c r="P40" i="37"/>
  <c r="F40" i="39"/>
  <c r="P40" i="41"/>
  <c r="P40" i="34"/>
  <c r="P40" i="38"/>
  <c r="F40" i="44"/>
  <c r="F40" i="43"/>
  <c r="P40" i="49"/>
  <c r="F40" i="50"/>
  <c r="F40" i="51"/>
  <c r="P40" i="13"/>
  <c r="F40" i="15"/>
  <c r="P40" i="14"/>
  <c r="P40" i="18"/>
  <c r="F40" i="18"/>
  <c r="G40" i="18" s="1"/>
  <c r="P40" i="19"/>
  <c r="P40" i="21"/>
  <c r="F40" i="21"/>
  <c r="F40" i="23"/>
  <c r="F40" i="24"/>
  <c r="G40" i="24" s="1"/>
  <c r="F40" i="25"/>
  <c r="F40" i="26"/>
  <c r="P40" i="27"/>
  <c r="F40" i="31"/>
  <c r="P40" i="30"/>
  <c r="F40" i="33"/>
  <c r="P40" i="35"/>
  <c r="F40" i="37"/>
  <c r="F40" i="38"/>
  <c r="F40" i="41"/>
  <c r="P40" i="32"/>
  <c r="P40" i="36"/>
  <c r="F40" i="42"/>
  <c r="P40" i="44"/>
  <c r="P40" i="43"/>
  <c r="P40" i="48"/>
  <c r="P40" i="50"/>
  <c r="P40" i="51"/>
  <c r="F25" i="13"/>
  <c r="F25" i="52"/>
  <c r="P25" i="51"/>
  <c r="P25" i="50"/>
  <c r="F40" i="52"/>
  <c r="F12" i="22"/>
  <c r="G12" i="22" s="1"/>
  <c r="F12" i="26"/>
  <c r="F12" i="28"/>
  <c r="P12" i="30"/>
  <c r="P12" i="34"/>
  <c r="F12" i="24"/>
  <c r="F12" i="38"/>
  <c r="F12" i="40"/>
  <c r="F12" i="42"/>
  <c r="P12" i="20"/>
  <c r="P12" i="22"/>
  <c r="P12" i="27"/>
  <c r="F12" i="31"/>
  <c r="F12" i="33"/>
  <c r="P12" i="23"/>
  <c r="P12" i="36"/>
  <c r="P12" i="38"/>
  <c r="P12" i="41"/>
  <c r="F12" i="43"/>
  <c r="AI32" i="4"/>
  <c r="G32" i="4" s="1"/>
  <c r="J29" i="48" s="1"/>
  <c r="AI38" i="4"/>
  <c r="G38" i="4" s="1"/>
  <c r="J35" i="17" s="1"/>
  <c r="AI30" i="4"/>
  <c r="G30" i="4" s="1"/>
  <c r="AI22" i="4"/>
  <c r="G22" i="4" s="1"/>
  <c r="AI14" i="4"/>
  <c r="G14" i="4" s="1"/>
  <c r="J11" i="35" s="1"/>
  <c r="AI9" i="4"/>
  <c r="G9" i="4" s="1"/>
  <c r="J7" i="15"/>
  <c r="J7" i="12"/>
  <c r="J7" i="13"/>
  <c r="J7" i="42"/>
  <c r="J23" i="23"/>
  <c r="J35" i="28"/>
  <c r="AI34" i="4"/>
  <c r="G34" i="4" s="1"/>
  <c r="J31" i="16" s="1"/>
  <c r="J21" i="48"/>
  <c r="F43" i="30"/>
  <c r="P43" i="37"/>
  <c r="F43" i="39"/>
  <c r="F43" i="23"/>
  <c r="P43" i="40"/>
  <c r="F43" i="16"/>
  <c r="P43" i="15"/>
  <c r="J15" i="49"/>
  <c r="J15" i="34"/>
  <c r="J15" i="17"/>
  <c r="J15" i="29"/>
  <c r="J15" i="24"/>
  <c r="J15" i="23"/>
  <c r="J15" i="39"/>
  <c r="J15" i="15"/>
  <c r="J15" i="22"/>
  <c r="J15" i="37"/>
  <c r="J15" i="33"/>
  <c r="J15" i="44"/>
  <c r="J15" i="19"/>
  <c r="J15" i="52"/>
  <c r="J15" i="8"/>
  <c r="J15" i="28"/>
  <c r="J15" i="18"/>
  <c r="J15" i="40"/>
  <c r="J15" i="48"/>
  <c r="J15" i="32"/>
  <c r="J15" i="35"/>
  <c r="J15" i="14"/>
  <c r="J15" i="21"/>
  <c r="J15" i="36"/>
  <c r="J15" i="42"/>
  <c r="J15" i="27"/>
  <c r="J15" i="38"/>
  <c r="J15" i="30"/>
  <c r="J15" i="43"/>
  <c r="AI40" i="4"/>
  <c r="G40" i="4" s="1"/>
  <c r="X14" i="37"/>
  <c r="X14" i="38"/>
  <c r="X14" i="49"/>
  <c r="X14" i="30"/>
  <c r="X14" i="18"/>
  <c r="X14" i="40"/>
  <c r="X14" i="43"/>
  <c r="X14" i="23"/>
  <c r="X14" i="12"/>
  <c r="X14" i="20"/>
  <c r="X14" i="19"/>
  <c r="X14" i="29"/>
  <c r="P23" i="8"/>
  <c r="F23" i="16"/>
  <c r="P33" i="43"/>
  <c r="P33" i="42"/>
  <c r="F33" i="8"/>
  <c r="P33" i="24"/>
  <c r="F33" i="41"/>
  <c r="G33" i="41" s="1"/>
  <c r="P33" i="31"/>
  <c r="F39" i="17"/>
  <c r="F39" i="48"/>
  <c r="P39" i="33"/>
  <c r="X22" i="22"/>
  <c r="X22" i="38"/>
  <c r="X22" i="40"/>
  <c r="X22" i="48"/>
  <c r="X22" i="21"/>
  <c r="X22" i="52"/>
  <c r="X22" i="31"/>
  <c r="X22" i="39"/>
  <c r="X22" i="34"/>
  <c r="X22" i="23"/>
  <c r="X22" i="44"/>
  <c r="X22" i="37"/>
  <c r="X22" i="29"/>
  <c r="X22" i="26"/>
  <c r="X22" i="36"/>
  <c r="X22" i="35"/>
  <c r="X22" i="19"/>
  <c r="X22" i="32"/>
  <c r="X22" i="30"/>
  <c r="X22" i="43"/>
  <c r="X22" i="27"/>
  <c r="X22" i="49"/>
  <c r="X22" i="12"/>
  <c r="X22" i="50"/>
  <c r="X22" i="14"/>
  <c r="X22" i="25"/>
  <c r="X22" i="51"/>
  <c r="X22" i="33"/>
  <c r="X22" i="20"/>
  <c r="X22" i="42"/>
  <c r="X22" i="41"/>
  <c r="X22" i="16"/>
  <c r="X22" i="15"/>
  <c r="X22" i="18"/>
  <c r="X22" i="8"/>
  <c r="X22" i="28"/>
  <c r="V40" i="30"/>
  <c r="V40" i="19"/>
  <c r="V40" i="14"/>
  <c r="V40" i="33"/>
  <c r="V40" i="23"/>
  <c r="V40" i="18"/>
  <c r="V40" i="15"/>
  <c r="V40" i="16"/>
  <c r="V40" i="38"/>
  <c r="V40" i="21"/>
  <c r="V40" i="36"/>
  <c r="V40" i="28"/>
  <c r="V40" i="12"/>
  <c r="V40" i="34"/>
  <c r="V40" i="40"/>
  <c r="V40" i="29"/>
  <c r="V40" i="43"/>
  <c r="V40" i="49"/>
  <c r="V40" i="31"/>
  <c r="V40" i="41"/>
  <c r="V40" i="25"/>
  <c r="V40" i="8"/>
  <c r="V40" i="52"/>
  <c r="V40" i="50"/>
  <c r="V40" i="17"/>
  <c r="V40" i="48"/>
  <c r="V40" i="22"/>
  <c r="V40" i="39"/>
  <c r="V40" i="20"/>
  <c r="V40" i="32"/>
  <c r="V40" i="35"/>
  <c r="V40" i="27"/>
  <c r="V40" i="42"/>
  <c r="V40" i="44"/>
  <c r="V40" i="51"/>
  <c r="V40" i="26"/>
  <c r="F23" i="28"/>
  <c r="F39" i="31"/>
  <c r="G39" i="31" s="1"/>
  <c r="P39" i="41"/>
  <c r="P39" i="26"/>
  <c r="P39" i="31"/>
  <c r="P39" i="14"/>
  <c r="P39" i="16"/>
  <c r="F39" i="51"/>
  <c r="F39" i="29"/>
  <c r="P39" i="8"/>
  <c r="P39" i="18"/>
  <c r="P39" i="20"/>
  <c r="P39" i="30"/>
  <c r="P33" i="33"/>
  <c r="P33" i="36"/>
  <c r="P33" i="15"/>
  <c r="F33" i="16"/>
  <c r="G33" i="16" s="1"/>
  <c r="P33" i="17"/>
  <c r="F33" i="51"/>
  <c r="G33" i="51" s="1"/>
  <c r="F33" i="50"/>
  <c r="F33" i="17"/>
  <c r="P33" i="22"/>
  <c r="F33" i="44"/>
  <c r="F33" i="40"/>
  <c r="P33" i="52"/>
  <c r="F33" i="42"/>
  <c r="P33" i="14"/>
  <c r="P33" i="20"/>
  <c r="F33" i="30"/>
  <c r="G33" i="30" s="1"/>
  <c r="P33" i="8"/>
  <c r="F33" i="24"/>
  <c r="P33" i="51"/>
  <c r="P33" i="12"/>
  <c r="P33" i="28"/>
  <c r="P33" i="50"/>
  <c r="F33" i="18"/>
  <c r="F33" i="31"/>
  <c r="F33" i="43"/>
  <c r="P33" i="40"/>
  <c r="P33" i="13"/>
  <c r="F33" i="22"/>
  <c r="P33" i="26"/>
  <c r="F33" i="49"/>
  <c r="F33" i="14"/>
  <c r="P33" i="38"/>
  <c r="F33" i="25"/>
  <c r="P33" i="37"/>
  <c r="F33" i="48"/>
  <c r="F33" i="29"/>
  <c r="P33" i="41"/>
  <c r="F33" i="39"/>
  <c r="P33" i="35"/>
  <c r="P33" i="27"/>
  <c r="F33" i="23"/>
  <c r="G33" i="23" s="1"/>
  <c r="F33" i="15"/>
  <c r="P33" i="34"/>
  <c r="P33" i="19"/>
  <c r="P33" i="48"/>
  <c r="F33" i="37"/>
  <c r="P33" i="23"/>
  <c r="F33" i="38"/>
  <c r="P33" i="18"/>
  <c r="F15" i="33"/>
  <c r="G15" i="33" s="1"/>
  <c r="F13" i="13"/>
  <c r="F36" i="15"/>
  <c r="P36" i="52"/>
  <c r="P36" i="49"/>
  <c r="P36" i="23"/>
  <c r="F36" i="18"/>
  <c r="G36" i="18" s="1"/>
  <c r="P36" i="25"/>
  <c r="F36" i="44"/>
  <c r="G36" i="44" s="1"/>
  <c r="F36" i="42"/>
  <c r="P36" i="40"/>
  <c r="P36" i="20"/>
  <c r="F36" i="31"/>
  <c r="F36" i="28"/>
  <c r="P36" i="37"/>
  <c r="V17" i="50"/>
  <c r="V17" i="20"/>
  <c r="V17" i="40"/>
  <c r="V17" i="31"/>
  <c r="V17" i="24"/>
  <c r="V17" i="18"/>
  <c r="V17" i="41"/>
  <c r="V17" i="36"/>
  <c r="V17" i="52"/>
  <c r="V17" i="12"/>
  <c r="V17" i="42"/>
  <c r="V17" i="13"/>
  <c r="V17" i="44"/>
  <c r="V17" i="48"/>
  <c r="V17" i="25"/>
  <c r="V17" i="49"/>
  <c r="V17" i="28"/>
  <c r="V17" i="33"/>
  <c r="V17" i="51"/>
  <c r="V17" i="23"/>
  <c r="V17" i="19"/>
  <c r="V17" i="30"/>
  <c r="V17" i="32"/>
  <c r="V17" i="39"/>
  <c r="V17" i="29"/>
  <c r="V17" i="15"/>
  <c r="V17" i="21"/>
  <c r="V17" i="16"/>
  <c r="V17" i="35"/>
  <c r="V17" i="14"/>
  <c r="V17" i="43"/>
  <c r="V17" i="17"/>
  <c r="V17" i="8"/>
  <c r="V17" i="38"/>
  <c r="V17" i="34"/>
  <c r="P29" i="8"/>
  <c r="P29" i="20"/>
  <c r="P13" i="44"/>
  <c r="P13" i="29"/>
  <c r="F13" i="30"/>
  <c r="F13" i="25"/>
  <c r="P13" i="39"/>
  <c r="F13" i="22"/>
  <c r="P13" i="17"/>
  <c r="F15" i="40"/>
  <c r="F15" i="22"/>
  <c r="P15" i="37"/>
  <c r="F15" i="38"/>
  <c r="G15" i="38" s="1"/>
  <c r="F15" i="25"/>
  <c r="P15" i="18"/>
  <c r="F15" i="13"/>
  <c r="P15" i="39"/>
  <c r="F34" i="30"/>
  <c r="P34" i="27"/>
  <c r="V9" i="25"/>
  <c r="V9" i="16"/>
  <c r="V9" i="34"/>
  <c r="V9" i="12"/>
  <c r="V9" i="40"/>
  <c r="V9" i="33"/>
  <c r="V9" i="42"/>
  <c r="V9" i="49"/>
  <c r="V9" i="52"/>
  <c r="V9" i="35"/>
  <c r="V9" i="41"/>
  <c r="V9" i="28"/>
  <c r="V9" i="30"/>
  <c r="V9" i="18"/>
  <c r="V9" i="23"/>
  <c r="V9" i="38"/>
  <c r="V9" i="43"/>
  <c r="V9" i="14"/>
  <c r="V9" i="15"/>
  <c r="V9" i="36"/>
  <c r="V9" i="24"/>
  <c r="V9" i="8"/>
  <c r="V9" i="19"/>
  <c r="V9" i="17"/>
  <c r="V9" i="13"/>
  <c r="V9" i="37"/>
  <c r="V9" i="48"/>
  <c r="V9" i="20"/>
  <c r="V33" i="21"/>
  <c r="V33" i="51"/>
  <c r="V33" i="49"/>
  <c r="V33" i="30"/>
  <c r="X32" i="26"/>
  <c r="X32" i="50"/>
  <c r="X32" i="20"/>
  <c r="X7" i="39"/>
  <c r="X7" i="13"/>
  <c r="X7" i="14"/>
  <c r="X7" i="40"/>
  <c r="X7" i="41"/>
  <c r="X7" i="49"/>
  <c r="X7" i="21"/>
  <c r="N34" i="49"/>
  <c r="N34" i="19"/>
  <c r="N34" i="36"/>
  <c r="N34" i="17"/>
  <c r="N34" i="34"/>
  <c r="N34" i="8"/>
  <c r="N34" i="27"/>
  <c r="N34" i="16"/>
  <c r="N34" i="42"/>
  <c r="N34" i="18"/>
  <c r="N34" i="39"/>
  <c r="N34" i="26"/>
  <c r="N34" i="52"/>
  <c r="N34" i="24"/>
  <c r="N34" i="25"/>
  <c r="N34" i="32"/>
  <c r="N34" i="33"/>
  <c r="N34" i="15"/>
  <c r="N34" i="13"/>
  <c r="N34" i="50"/>
  <c r="N34" i="37"/>
  <c r="N34" i="35"/>
  <c r="N34" i="44"/>
  <c r="N34" i="30"/>
  <c r="N34" i="31"/>
  <c r="N34" i="20"/>
  <c r="N34" i="21"/>
  <c r="N34" i="48"/>
  <c r="N34" i="23"/>
  <c r="N34" i="14"/>
  <c r="N34" i="43"/>
  <c r="N34" i="40"/>
  <c r="N34" i="38"/>
  <c r="N34" i="29"/>
  <c r="N30" i="48"/>
  <c r="N30" i="52"/>
  <c r="N30" i="49"/>
  <c r="N30" i="17"/>
  <c r="N30" i="16"/>
  <c r="N30" i="37"/>
  <c r="N30" i="18"/>
  <c r="N30" i="35"/>
  <c r="N30" i="38"/>
  <c r="N30" i="43"/>
  <c r="N30" i="50"/>
  <c r="N30" i="29"/>
  <c r="N30" i="25"/>
  <c r="N30" i="26"/>
  <c r="N30" i="40"/>
  <c r="N30" i="22"/>
  <c r="N30" i="21"/>
  <c r="N30" i="28"/>
  <c r="N30" i="41"/>
  <c r="N30" i="31"/>
  <c r="N30" i="36"/>
  <c r="N30" i="32"/>
  <c r="N30" i="27"/>
  <c r="N30" i="8"/>
  <c r="N30" i="51"/>
  <c r="N30" i="24"/>
  <c r="N30" i="39"/>
  <c r="N30" i="44"/>
  <c r="N30" i="34"/>
  <c r="N30" i="13"/>
  <c r="N28" i="50"/>
  <c r="N28" i="19"/>
  <c r="N28" i="23"/>
  <c r="N28" i="36"/>
  <c r="N28" i="14"/>
  <c r="N28" i="39"/>
  <c r="N28" i="38"/>
  <c r="N28" i="48"/>
  <c r="N28" i="33"/>
  <c r="N28" i="15"/>
  <c r="N28" i="22"/>
  <c r="N28" i="20"/>
  <c r="N28" i="28"/>
  <c r="N28" i="30"/>
  <c r="N28" i="17"/>
  <c r="N28" i="25"/>
  <c r="N28" i="27"/>
  <c r="N28" i="18"/>
  <c r="N28" i="34"/>
  <c r="N28" i="26"/>
  <c r="N28" i="40"/>
  <c r="N28" i="8"/>
  <c r="N28" i="21"/>
  <c r="N28" i="42"/>
  <c r="N28" i="29"/>
  <c r="N28" i="32"/>
  <c r="N28" i="51"/>
  <c r="N28" i="41"/>
  <c r="N28" i="49"/>
  <c r="N26" i="12"/>
  <c r="N26" i="35"/>
  <c r="N26" i="19"/>
  <c r="N26" i="27"/>
  <c r="N26" i="26"/>
  <c r="N24" i="13"/>
  <c r="N24" i="51"/>
  <c r="N24" i="16"/>
  <c r="N24" i="20"/>
  <c r="N24" i="30"/>
  <c r="N24" i="39"/>
  <c r="N24" i="23"/>
  <c r="N24" i="52"/>
  <c r="N24" i="37"/>
  <c r="N24" i="49"/>
  <c r="N24" i="26"/>
  <c r="N24" i="14"/>
  <c r="N24" i="35"/>
  <c r="N24" i="8"/>
  <c r="N24" i="31"/>
  <c r="N24" i="15"/>
  <c r="N24" i="29"/>
  <c r="N24" i="34"/>
  <c r="N24" i="42"/>
  <c r="N24" i="25"/>
  <c r="N24" i="36"/>
  <c r="N24" i="50"/>
  <c r="N24" i="38"/>
  <c r="N24" i="43"/>
  <c r="V19" i="24"/>
  <c r="V19" i="13"/>
  <c r="V19" i="35"/>
  <c r="V19" i="39"/>
  <c r="V19" i="38"/>
  <c r="V19" i="40"/>
  <c r="V19" i="23"/>
  <c r="V19" i="21"/>
  <c r="V19" i="22"/>
  <c r="V19" i="30"/>
  <c r="V19" i="50"/>
  <c r="V19" i="29"/>
  <c r="V19" i="43"/>
  <c r="V19" i="14"/>
  <c r="V19" i="34"/>
  <c r="V19" i="52"/>
  <c r="V19" i="28"/>
  <c r="V19" i="25"/>
  <c r="V19" i="19"/>
  <c r="V19" i="36"/>
  <c r="V19" i="32"/>
  <c r="V19" i="8"/>
  <c r="V19" i="31"/>
  <c r="V19" i="42"/>
  <c r="V19" i="48"/>
  <c r="V9" i="29"/>
  <c r="V30" i="26"/>
  <c r="V30" i="32"/>
  <c r="V36" i="28"/>
  <c r="V36" i="37"/>
  <c r="V36" i="15"/>
  <c r="V36" i="52"/>
  <c r="V36" i="41"/>
  <c r="V36" i="49"/>
  <c r="V36" i="44"/>
  <c r="V36" i="13"/>
  <c r="V36" i="17"/>
  <c r="V36" i="51"/>
  <c r="V36" i="29"/>
  <c r="V36" i="50"/>
  <c r="V36" i="31"/>
  <c r="V36" i="8"/>
  <c r="V36" i="36"/>
  <c r="V36" i="39"/>
  <c r="V36" i="12"/>
  <c r="X18" i="33"/>
  <c r="X18" i="19"/>
  <c r="X18" i="29"/>
  <c r="X18" i="40"/>
  <c r="X18" i="8"/>
  <c r="X18" i="16"/>
  <c r="X18" i="17"/>
  <c r="X18" i="34"/>
  <c r="X18" i="13"/>
  <c r="X18" i="15"/>
  <c r="X18" i="49"/>
  <c r="X18" i="51"/>
  <c r="X18" i="39"/>
  <c r="X18" i="23"/>
  <c r="X18" i="31"/>
  <c r="V7" i="18"/>
  <c r="V7" i="19"/>
  <c r="V7" i="30"/>
  <c r="V7" i="31"/>
  <c r="V7" i="51"/>
  <c r="V7" i="17"/>
  <c r="V7" i="29"/>
  <c r="V7" i="20"/>
  <c r="V7" i="8"/>
  <c r="V7" i="40"/>
  <c r="V7" i="35"/>
  <c r="V7" i="42"/>
  <c r="V7" i="26"/>
  <c r="V7" i="50"/>
  <c r="X38" i="8"/>
  <c r="X38" i="49"/>
  <c r="X38" i="39"/>
  <c r="X38" i="50"/>
  <c r="X38" i="15"/>
  <c r="X38" i="23"/>
  <c r="X38" i="26"/>
  <c r="X38" i="32"/>
  <c r="X38" i="37"/>
  <c r="X38" i="43"/>
  <c r="X38" i="13"/>
  <c r="X38" i="18"/>
  <c r="X38" i="30"/>
  <c r="X38" i="19"/>
  <c r="X38" i="27"/>
  <c r="X38" i="29"/>
  <c r="X38" i="38"/>
  <c r="P28" i="49"/>
  <c r="P28" i="48"/>
  <c r="F28" i="13"/>
  <c r="P28" i="22"/>
  <c r="F28" i="25"/>
  <c r="F28" i="37"/>
  <c r="F28" i="38"/>
  <c r="P28" i="18"/>
  <c r="P8" i="37"/>
  <c r="F8" i="20"/>
  <c r="F8" i="8"/>
  <c r="G8" i="8" s="1"/>
  <c r="X43" i="43"/>
  <c r="X43" i="27"/>
  <c r="X43" i="12"/>
  <c r="X43" i="34"/>
  <c r="X43" i="21"/>
  <c r="X39" i="42"/>
  <c r="X39" i="28"/>
  <c r="X39" i="31"/>
  <c r="X37" i="31"/>
  <c r="X27" i="14"/>
  <c r="X27" i="29"/>
  <c r="X27" i="17"/>
  <c r="X27" i="37"/>
  <c r="X27" i="20"/>
  <c r="X27" i="52"/>
  <c r="X25" i="12"/>
  <c r="X23" i="49"/>
  <c r="X23" i="39"/>
  <c r="X23" i="48"/>
  <c r="X23" i="29"/>
  <c r="X23" i="13"/>
  <c r="X11" i="19"/>
  <c r="X11" i="18"/>
  <c r="X11" i="23"/>
  <c r="X11" i="25"/>
  <c r="X11" i="42"/>
  <c r="X11" i="34"/>
  <c r="X9" i="27"/>
  <c r="N42" i="22"/>
  <c r="N42" i="21"/>
  <c r="N42" i="24"/>
  <c r="N42" i="17"/>
  <c r="N42" i="48"/>
  <c r="N42" i="49"/>
  <c r="N42" i="38"/>
  <c r="N42" i="37"/>
  <c r="V6" i="37"/>
  <c r="V6" i="39"/>
  <c r="V6" i="34"/>
  <c r="V6" i="25"/>
  <c r="V6" i="44"/>
  <c r="V6" i="28"/>
  <c r="V6" i="13"/>
  <c r="V6" i="48"/>
  <c r="V6" i="19"/>
  <c r="V30" i="51"/>
  <c r="V30" i="42"/>
  <c r="V30" i="37"/>
  <c r="V30" i="38"/>
  <c r="V30" i="22"/>
  <c r="V30" i="50"/>
  <c r="V30" i="28"/>
  <c r="V30" i="12"/>
  <c r="V30" i="25"/>
  <c r="G10" i="52"/>
  <c r="V37" i="27"/>
  <c r="V37" i="18"/>
  <c r="V37" i="13"/>
  <c r="V37" i="39"/>
  <c r="V37" i="23"/>
  <c r="V37" i="33"/>
  <c r="V37" i="35"/>
  <c r="V37" i="50"/>
  <c r="V37" i="16"/>
  <c r="V37" i="29"/>
  <c r="V37" i="31"/>
  <c r="V37" i="19"/>
  <c r="V37" i="26"/>
  <c r="V37" i="41"/>
  <c r="V37" i="44"/>
  <c r="V37" i="38"/>
  <c r="V37" i="49"/>
  <c r="V37" i="20"/>
  <c r="V37" i="15"/>
  <c r="V36" i="16"/>
  <c r="V10" i="49"/>
  <c r="V10" i="14"/>
  <c r="V10" i="41"/>
  <c r="V10" i="35"/>
  <c r="V10" i="15"/>
  <c r="V10" i="17"/>
  <c r="V10" i="42"/>
  <c r="V10" i="34"/>
  <c r="V10" i="19"/>
  <c r="V10" i="52"/>
  <c r="V10" i="8"/>
  <c r="V10" i="25"/>
  <c r="V10" i="20"/>
  <c r="V10" i="21"/>
  <c r="V10" i="12"/>
  <c r="V10" i="26"/>
  <c r="V10" i="27"/>
  <c r="V10" i="31"/>
  <c r="V10" i="13"/>
  <c r="F28" i="43"/>
  <c r="P10" i="19"/>
  <c r="P10" i="27"/>
  <c r="P10" i="36"/>
  <c r="F10" i="38"/>
  <c r="P10" i="17"/>
  <c r="P10" i="25"/>
  <c r="F10" i="27"/>
  <c r="P10" i="40"/>
  <c r="P10" i="41"/>
  <c r="F10" i="8"/>
  <c r="F10" i="25"/>
  <c r="P10" i="37"/>
  <c r="F10" i="50"/>
  <c r="P10" i="34"/>
  <c r="P10" i="12"/>
  <c r="P10" i="23"/>
  <c r="F10" i="29"/>
  <c r="P10" i="42"/>
  <c r="F10" i="13"/>
  <c r="F10" i="22"/>
  <c r="F10" i="28"/>
  <c r="G10" i="28" s="1"/>
  <c r="F10" i="33"/>
  <c r="F10" i="36"/>
  <c r="P10" i="13"/>
  <c r="F10" i="32"/>
  <c r="F10" i="21"/>
  <c r="E7" i="36"/>
  <c r="F27" i="50"/>
  <c r="P27" i="52"/>
  <c r="P27" i="50"/>
  <c r="F27" i="52"/>
  <c r="G27" i="52" s="1"/>
  <c r="AI42" i="4"/>
  <c r="G42" i="4" s="1"/>
  <c r="J39" i="31" s="1"/>
  <c r="AH42" i="4"/>
  <c r="F42" i="4" s="1"/>
  <c r="T39" i="35" s="1"/>
  <c r="AH14" i="4"/>
  <c r="F14" i="4" s="1"/>
  <c r="T11" i="19" s="1"/>
  <c r="AH40" i="4"/>
  <c r="F40" i="4" s="1"/>
  <c r="T37" i="40" s="1"/>
  <c r="AH9" i="4"/>
  <c r="F9" i="4" s="1"/>
  <c r="E26" i="36"/>
  <c r="E41" i="36"/>
  <c r="E19" i="36"/>
  <c r="E34" i="36"/>
  <c r="E33" i="36"/>
  <c r="G33" i="36" s="1"/>
  <c r="E11" i="36"/>
  <c r="E21" i="36"/>
  <c r="E21" i="31"/>
  <c r="E26" i="28"/>
  <c r="E33" i="14"/>
  <c r="G33" i="14" s="1"/>
  <c r="N36" i="52"/>
  <c r="N36" i="48"/>
  <c r="N36" i="50"/>
  <c r="E7" i="50"/>
  <c r="E11" i="50"/>
  <c r="E13" i="50"/>
  <c r="E15" i="50"/>
  <c r="E19" i="50"/>
  <c r="E23" i="50"/>
  <c r="E27" i="50"/>
  <c r="E31" i="50"/>
  <c r="E35" i="50"/>
  <c r="E37" i="50"/>
  <c r="E39" i="50"/>
  <c r="E43" i="50"/>
  <c r="E8" i="50"/>
  <c r="E10" i="50"/>
  <c r="G10" i="50" s="1"/>
  <c r="E12" i="50"/>
  <c r="E16" i="50"/>
  <c r="E18" i="50"/>
  <c r="E20" i="50"/>
  <c r="E24" i="50"/>
  <c r="E26" i="50"/>
  <c r="E28" i="50"/>
  <c r="E32" i="50"/>
  <c r="E34" i="50"/>
  <c r="E36" i="50"/>
  <c r="E40" i="50"/>
  <c r="G40" i="50" s="1"/>
  <c r="E42" i="50"/>
  <c r="F5" i="8"/>
  <c r="F5" i="12"/>
  <c r="G5" i="12" s="1"/>
  <c r="F5" i="14"/>
  <c r="F5" i="16"/>
  <c r="P5" i="15"/>
  <c r="P12" i="50"/>
  <c r="P12" i="52"/>
  <c r="F12" i="48"/>
  <c r="F12" i="50"/>
  <c r="F12" i="49"/>
  <c r="P12" i="51"/>
  <c r="P25" i="49"/>
  <c r="P25" i="48"/>
  <c r="P25" i="14"/>
  <c r="E19" i="43"/>
  <c r="E15" i="43"/>
  <c r="E24" i="43"/>
  <c r="E27" i="43"/>
  <c r="E33" i="43"/>
  <c r="G33" i="43" s="1"/>
  <c r="E38" i="43"/>
  <c r="E34" i="43"/>
  <c r="E39" i="43"/>
  <c r="E23" i="43"/>
  <c r="E26" i="43"/>
  <c r="E10" i="43"/>
  <c r="E35" i="43"/>
  <c r="E17" i="43"/>
  <c r="E13" i="38"/>
  <c r="E16" i="38"/>
  <c r="E37" i="38"/>
  <c r="E11" i="34"/>
  <c r="E20" i="29"/>
  <c r="E33" i="18"/>
  <c r="G33" i="18" s="1"/>
  <c r="E25" i="18"/>
  <c r="E7" i="18"/>
  <c r="E27" i="12"/>
  <c r="G27" i="12" s="1"/>
  <c r="E34" i="12"/>
  <c r="E37" i="12"/>
  <c r="E26" i="12"/>
  <c r="N20" i="41"/>
  <c r="N20" i="13"/>
  <c r="N18" i="50"/>
  <c r="N18" i="48"/>
  <c r="J12" i="46"/>
  <c r="V18" i="13"/>
  <c r="V18" i="43"/>
  <c r="V18" i="51"/>
  <c r="V26" i="48"/>
  <c r="V26" i="52"/>
  <c r="V26" i="19"/>
  <c r="V26" i="26"/>
  <c r="V26" i="34"/>
  <c r="V26" i="42"/>
  <c r="V26" i="15"/>
  <c r="V26" i="25"/>
  <c r="V26" i="32"/>
  <c r="V26" i="41"/>
  <c r="V26" i="50"/>
  <c r="V26" i="16"/>
  <c r="V26" i="24"/>
  <c r="V26" i="36"/>
  <c r="V26" i="8"/>
  <c r="V26" i="23"/>
  <c r="V26" i="35"/>
  <c r="V26" i="13"/>
  <c r="X34" i="18"/>
  <c r="X34" i="26"/>
  <c r="X34" i="35"/>
  <c r="X34" i="40"/>
  <c r="X34" i="51"/>
  <c r="X34" i="17"/>
  <c r="X34" i="27"/>
  <c r="X34" i="34"/>
  <c r="X34" i="12"/>
  <c r="X34" i="24"/>
  <c r="X34" i="37"/>
  <c r="X34" i="50"/>
  <c r="X12" i="48"/>
  <c r="F40" i="30"/>
  <c r="P40" i="52"/>
  <c r="P11" i="49"/>
  <c r="P5" i="48"/>
  <c r="P5" i="50"/>
  <c r="P5" i="51"/>
  <c r="P5" i="17"/>
  <c r="F5" i="26"/>
  <c r="F5" i="18"/>
  <c r="P5" i="8"/>
  <c r="P5" i="18"/>
  <c r="F5" i="27"/>
  <c r="F5" i="19"/>
  <c r="P5" i="25"/>
  <c r="P5" i="49"/>
  <c r="F5" i="50"/>
  <c r="P5" i="19"/>
  <c r="P5" i="14"/>
  <c r="F5" i="24"/>
  <c r="P5" i="20"/>
  <c r="F5" i="15"/>
  <c r="P5" i="23"/>
  <c r="E20" i="35"/>
  <c r="E27" i="35"/>
  <c r="G27" i="35" s="1"/>
  <c r="E12" i="25"/>
  <c r="G12" i="25" s="1"/>
  <c r="E13" i="25"/>
  <c r="E37" i="25"/>
  <c r="E32" i="25"/>
  <c r="E23" i="25"/>
  <c r="E7" i="25"/>
  <c r="E10" i="25"/>
  <c r="E24" i="20"/>
  <c r="E29" i="16"/>
  <c r="E17" i="16"/>
  <c r="E18" i="16"/>
  <c r="E25" i="16"/>
  <c r="E6" i="16"/>
  <c r="N8" i="51"/>
  <c r="N8" i="13"/>
  <c r="N8" i="50"/>
  <c r="E9" i="40"/>
  <c r="J42" i="30"/>
  <c r="J42" i="8"/>
  <c r="V29" i="17"/>
  <c r="E10" i="49"/>
  <c r="G10" i="49" s="1"/>
  <c r="E18" i="49"/>
  <c r="E26" i="49"/>
  <c r="E34" i="49"/>
  <c r="E42" i="49"/>
  <c r="E8" i="49"/>
  <c r="E20" i="49"/>
  <c r="E30" i="49"/>
  <c r="E40" i="49"/>
  <c r="E31" i="49"/>
  <c r="E32" i="49"/>
  <c r="E16" i="49"/>
  <c r="E39" i="48"/>
  <c r="E23" i="48"/>
  <c r="AI25" i="4"/>
  <c r="G25" i="4" s="1"/>
  <c r="AI17" i="4"/>
  <c r="G17" i="4" s="1"/>
  <c r="AI37" i="4"/>
  <c r="G37" i="4" s="1"/>
  <c r="J31" i="20"/>
  <c r="G10" i="25"/>
  <c r="AI29" i="4"/>
  <c r="G29" i="4" s="1"/>
  <c r="J26" i="33" s="1"/>
  <c r="AH16" i="4"/>
  <c r="F16" i="4" s="1"/>
  <c r="AI21" i="4"/>
  <c r="G21" i="4" s="1"/>
  <c r="AI44" i="4"/>
  <c r="G44" i="4" s="1"/>
  <c r="J41" i="34" s="1"/>
  <c r="AI27" i="4"/>
  <c r="G27" i="4" s="1"/>
  <c r="AI13" i="4"/>
  <c r="G13" i="4" s="1"/>
  <c r="J10" i="21" s="1"/>
  <c r="AH38" i="4"/>
  <c r="F38" i="4" s="1"/>
  <c r="T37" i="12"/>
  <c r="T37" i="50"/>
  <c r="AI46" i="4"/>
  <c r="G46" i="4" s="1"/>
  <c r="J43" i="19" s="1"/>
  <c r="AH46" i="4"/>
  <c r="F46" i="4" s="1"/>
  <c r="J37" i="26"/>
  <c r="J37" i="34"/>
  <c r="J37" i="41"/>
  <c r="J37" i="13"/>
  <c r="J37" i="40"/>
  <c r="J37" i="36"/>
  <c r="J37" i="23"/>
  <c r="J37" i="39"/>
  <c r="J37" i="27"/>
  <c r="J37" i="21"/>
  <c r="J37" i="33"/>
  <c r="J37" i="19"/>
  <c r="J37" i="37"/>
  <c r="J37" i="16"/>
  <c r="J37" i="35"/>
  <c r="J37" i="25"/>
  <c r="J37" i="44"/>
  <c r="J37" i="50"/>
  <c r="J37" i="24"/>
  <c r="T11" i="14"/>
  <c r="T39" i="39"/>
  <c r="J24" i="25"/>
  <c r="J24" i="20"/>
  <c r="J24" i="51"/>
  <c r="J24" i="28"/>
  <c r="J24" i="17"/>
  <c r="J24" i="36"/>
  <c r="J24" i="34"/>
  <c r="J24" i="49"/>
  <c r="J24" i="22"/>
  <c r="J39" i="12"/>
  <c r="J39" i="36"/>
  <c r="J39" i="22"/>
  <c r="J39" i="30"/>
  <c r="J39" i="33"/>
  <c r="T28" i="40"/>
  <c r="T28" i="38"/>
  <c r="T28" i="23"/>
  <c r="T28" i="34"/>
  <c r="T28" i="19"/>
  <c r="T8" i="16"/>
  <c r="T43" i="30"/>
  <c r="T43" i="17"/>
  <c r="T43" i="13"/>
  <c r="T43" i="38"/>
  <c r="T43" i="31"/>
  <c r="T43" i="34"/>
  <c r="T43" i="21"/>
  <c r="T43" i="16"/>
  <c r="T43" i="43"/>
  <c r="T43" i="27"/>
  <c r="T43" i="24"/>
  <c r="T43" i="36"/>
  <c r="T43" i="33"/>
  <c r="T43" i="40"/>
  <c r="T43" i="15"/>
  <c r="T43" i="50"/>
  <c r="T43" i="42"/>
  <c r="T43" i="37"/>
  <c r="T43" i="48"/>
  <c r="T43" i="19"/>
  <c r="T43" i="35"/>
  <c r="T43" i="14"/>
  <c r="T43" i="22"/>
  <c r="T43" i="20"/>
  <c r="T43" i="39"/>
  <c r="T43" i="25"/>
  <c r="T43" i="52"/>
  <c r="T43" i="12"/>
  <c r="T43" i="32"/>
  <c r="T43" i="41"/>
  <c r="T43" i="29"/>
  <c r="T43" i="26"/>
  <c r="T43" i="28"/>
  <c r="T43" i="23"/>
  <c r="T43" i="8"/>
  <c r="T43" i="49"/>
  <c r="T43" i="18"/>
  <c r="J43" i="30"/>
  <c r="J43" i="15"/>
  <c r="J43" i="29"/>
  <c r="J43" i="36"/>
  <c r="J43" i="12"/>
  <c r="J43" i="16"/>
  <c r="T16" i="39"/>
  <c r="T16" i="16"/>
  <c r="T16" i="19"/>
  <c r="T16" i="21"/>
  <c r="T16" i="36"/>
  <c r="T16" i="42"/>
  <c r="T16" i="26"/>
  <c r="T16" i="8"/>
  <c r="T16" i="29"/>
  <c r="T16" i="33"/>
  <c r="T24" i="8"/>
  <c r="T24" i="14"/>
  <c r="T24" i="44"/>
  <c r="T24" i="35"/>
  <c r="T24" i="41"/>
  <c r="T24" i="16"/>
  <c r="T24" i="38"/>
  <c r="T24" i="17"/>
  <c r="T24" i="15"/>
  <c r="T24" i="27"/>
  <c r="J26" i="31"/>
  <c r="J26" i="43"/>
  <c r="J26" i="14"/>
  <c r="J26" i="18"/>
  <c r="J26" i="29"/>
  <c r="J26" i="51"/>
  <c r="J26" i="19"/>
  <c r="J26" i="8"/>
  <c r="J26" i="48"/>
  <c r="J26" i="40"/>
  <c r="J26" i="24"/>
  <c r="J26" i="27"/>
  <c r="J26" i="36"/>
  <c r="J26" i="16"/>
  <c r="J26" i="39"/>
  <c r="J26" i="12"/>
  <c r="J26" i="32"/>
  <c r="T20" i="43"/>
  <c r="T6" i="44"/>
  <c r="T6" i="50"/>
  <c r="T6" i="25"/>
  <c r="T6" i="52"/>
  <c r="T6" i="36"/>
  <c r="T6" i="51"/>
  <c r="T6" i="32"/>
  <c r="T6" i="40"/>
  <c r="T6" i="27"/>
  <c r="T6" i="43"/>
  <c r="T6" i="24"/>
  <c r="T6" i="38"/>
  <c r="T6" i="23"/>
  <c r="T6" i="16"/>
  <c r="T6" i="12"/>
  <c r="T6" i="31"/>
  <c r="T6" i="22"/>
  <c r="T6" i="29"/>
  <c r="T6" i="20"/>
  <c r="T6" i="19"/>
  <c r="T6" i="39"/>
  <c r="T6" i="33"/>
  <c r="T6" i="42"/>
  <c r="T6" i="18"/>
  <c r="T6" i="34"/>
  <c r="T6" i="37"/>
  <c r="T6" i="28"/>
  <c r="T6" i="49"/>
  <c r="T6" i="13"/>
  <c r="T6" i="17"/>
  <c r="T6" i="8"/>
  <c r="T6" i="26"/>
  <c r="T6" i="41"/>
  <c r="T6" i="30"/>
  <c r="T6" i="48"/>
  <c r="T6" i="21"/>
  <c r="T6" i="35"/>
  <c r="J14" i="51"/>
  <c r="J14" i="38"/>
  <c r="J14" i="24"/>
  <c r="J14" i="12"/>
  <c r="J14" i="35"/>
  <c r="J14" i="16"/>
  <c r="J14" i="22"/>
  <c r="J14" i="32"/>
  <c r="J14" i="33"/>
  <c r="T8" i="44" l="1"/>
  <c r="J35" i="38"/>
  <c r="J35" i="15"/>
  <c r="T8" i="17"/>
  <c r="J35" i="37"/>
  <c r="J35" i="12"/>
  <c r="T8" i="51"/>
  <c r="J35" i="40"/>
  <c r="J35" i="41"/>
  <c r="J35" i="42"/>
  <c r="J35" i="29"/>
  <c r="J35" i="31"/>
  <c r="J35" i="27"/>
  <c r="J35" i="52"/>
  <c r="J35" i="19"/>
  <c r="T8" i="19"/>
  <c r="J35" i="36"/>
  <c r="V39" i="16"/>
  <c r="V39" i="50"/>
  <c r="V39" i="42"/>
  <c r="V39" i="33"/>
  <c r="V39" i="25"/>
  <c r="V39" i="44"/>
  <c r="V29" i="40"/>
  <c r="X9" i="36"/>
  <c r="X13" i="13"/>
  <c r="X25" i="8"/>
  <c r="X37" i="38"/>
  <c r="X41" i="40"/>
  <c r="X29" i="28"/>
  <c r="V11" i="36"/>
  <c r="V29" i="37"/>
  <c r="V29" i="34"/>
  <c r="X9" i="44"/>
  <c r="X13" i="38"/>
  <c r="X25" i="30"/>
  <c r="X37" i="32"/>
  <c r="X21" i="31"/>
  <c r="V29" i="20"/>
  <c r="V29" i="31"/>
  <c r="X25" i="22"/>
  <c r="X33" i="44"/>
  <c r="X21" i="13"/>
  <c r="X33" i="43"/>
  <c r="V29" i="51"/>
  <c r="V29" i="43"/>
  <c r="V29" i="14"/>
  <c r="X33" i="48"/>
  <c r="X13" i="14"/>
  <c r="V29" i="36"/>
  <c r="V29" i="49"/>
  <c r="X9" i="22"/>
  <c r="X33" i="23"/>
  <c r="X37" i="41"/>
  <c r="V29" i="42"/>
  <c r="V29" i="27"/>
  <c r="X9" i="16"/>
  <c r="X37" i="18"/>
  <c r="V11" i="38"/>
  <c r="V29" i="28"/>
  <c r="V29" i="23"/>
  <c r="X9" i="40"/>
  <c r="X37" i="43"/>
  <c r="X29" i="23"/>
  <c r="G33" i="33"/>
  <c r="G10" i="21"/>
  <c r="G32" i="8"/>
  <c r="G5" i="15"/>
  <c r="G5" i="19"/>
  <c r="G23" i="28"/>
  <c r="G40" i="44"/>
  <c r="G27" i="31"/>
  <c r="G40" i="25"/>
  <c r="G33" i="26"/>
  <c r="G36" i="19"/>
  <c r="G10" i="26"/>
  <c r="G28" i="13"/>
  <c r="G23" i="16"/>
  <c r="G12" i="42"/>
  <c r="G40" i="15"/>
  <c r="G27" i="24"/>
  <c r="G33" i="31"/>
  <c r="G39" i="17"/>
  <c r="E26" i="42"/>
  <c r="G27" i="18"/>
  <c r="G40" i="30"/>
  <c r="G33" i="17"/>
  <c r="G27" i="34"/>
  <c r="E27" i="34"/>
  <c r="G10" i="22"/>
  <c r="X5" i="28"/>
  <c r="X5" i="16"/>
  <c r="X5" i="29"/>
  <c r="X5" i="31"/>
  <c r="X5" i="35"/>
  <c r="X5" i="43"/>
  <c r="X5" i="32"/>
  <c r="X5" i="40"/>
  <c r="X5" i="24"/>
  <c r="X5" i="34"/>
  <c r="X5" i="51"/>
  <c r="X5" i="14"/>
  <c r="X5" i="26"/>
  <c r="X5" i="52"/>
  <c r="X5" i="50"/>
  <c r="X5" i="27"/>
  <c r="X5" i="33"/>
  <c r="X5" i="30"/>
  <c r="X5" i="18"/>
  <c r="X5" i="37"/>
  <c r="X5" i="15"/>
  <c r="X5" i="13"/>
  <c r="X40" i="30"/>
  <c r="X40" i="24"/>
  <c r="X40" i="52"/>
  <c r="X40" i="12"/>
  <c r="X40" i="20"/>
  <c r="X40" i="18"/>
  <c r="X40" i="17"/>
  <c r="X40" i="19"/>
  <c r="X40" i="48"/>
  <c r="X40" i="28"/>
  <c r="X40" i="51"/>
  <c r="X40" i="16"/>
  <c r="X40" i="29"/>
  <c r="X24" i="37"/>
  <c r="X24" i="36"/>
  <c r="X24" i="23"/>
  <c r="X24" i="19"/>
  <c r="X24" i="35"/>
  <c r="X24" i="44"/>
  <c r="X24" i="34"/>
  <c r="X24" i="30"/>
  <c r="X24" i="48"/>
  <c r="X24" i="41"/>
  <c r="X24" i="52"/>
  <c r="X24" i="20"/>
  <c r="X24" i="38"/>
  <c r="X20" i="14"/>
  <c r="X20" i="28"/>
  <c r="X20" i="36"/>
  <c r="X20" i="52"/>
  <c r="X20" i="35"/>
  <c r="X20" i="26"/>
  <c r="X20" i="29"/>
  <c r="X20" i="19"/>
  <c r="X20" i="30"/>
  <c r="X20" i="38"/>
  <c r="X20" i="22"/>
  <c r="X20" i="50"/>
  <c r="X20" i="21"/>
  <c r="X20" i="49"/>
  <c r="X20" i="20"/>
  <c r="X20" i="15"/>
  <c r="X20" i="12"/>
  <c r="X20" i="17"/>
  <c r="X20" i="43"/>
  <c r="X20" i="34"/>
  <c r="X20" i="16"/>
  <c r="X20" i="25"/>
  <c r="X20" i="33"/>
  <c r="X20" i="23"/>
  <c r="X20" i="40"/>
  <c r="X20" i="51"/>
  <c r="X20" i="31"/>
  <c r="X20" i="48"/>
  <c r="X20" i="39"/>
  <c r="X20" i="41"/>
  <c r="X20" i="37"/>
  <c r="X20" i="42"/>
  <c r="X20" i="32"/>
  <c r="X16" i="44"/>
  <c r="X16" i="50"/>
  <c r="X16" i="26"/>
  <c r="X16" i="21"/>
  <c r="X16" i="27"/>
  <c r="X16" i="20"/>
  <c r="X16" i="52"/>
  <c r="X16" i="24"/>
  <c r="X16" i="32"/>
  <c r="X16" i="40"/>
  <c r="X16" i="36"/>
  <c r="X16" i="51"/>
  <c r="X16" i="39"/>
  <c r="X16" i="25"/>
  <c r="X16" i="37"/>
  <c r="X16" i="12"/>
  <c r="X16" i="29"/>
  <c r="X16" i="42"/>
  <c r="X16" i="15"/>
  <c r="X16" i="22"/>
  <c r="X16" i="17"/>
  <c r="X16" i="18"/>
  <c r="X16" i="16"/>
  <c r="X16" i="34"/>
  <c r="X16" i="41"/>
  <c r="X16" i="19"/>
  <c r="X16" i="43"/>
  <c r="X16" i="49"/>
  <c r="X16" i="13"/>
  <c r="X16" i="48"/>
  <c r="X16" i="31"/>
  <c r="X16" i="33"/>
  <c r="X16" i="30"/>
  <c r="X16" i="28"/>
  <c r="X16" i="38"/>
  <c r="X16" i="35"/>
  <c r="X16" i="14"/>
  <c r="X16" i="8"/>
  <c r="X16" i="23"/>
  <c r="N43" i="38"/>
  <c r="N43" i="16"/>
  <c r="N43" i="50"/>
  <c r="N43" i="22"/>
  <c r="N43" i="8"/>
  <c r="N35" i="33"/>
  <c r="N35" i="16"/>
  <c r="N35" i="43"/>
  <c r="N35" i="34"/>
  <c r="N35" i="44"/>
  <c r="N35" i="20"/>
  <c r="N35" i="17"/>
  <c r="N35" i="35"/>
  <c r="N35" i="15"/>
  <c r="N35" i="23"/>
  <c r="N35" i="39"/>
  <c r="N35" i="30"/>
  <c r="N35" i="48"/>
  <c r="N35" i="18"/>
  <c r="N35" i="8"/>
  <c r="N35" i="24"/>
  <c r="N35" i="29"/>
  <c r="N35" i="49"/>
  <c r="N35" i="28"/>
  <c r="N35" i="25"/>
  <c r="N35" i="14"/>
  <c r="N35" i="50"/>
  <c r="N35" i="27"/>
  <c r="N35" i="51"/>
  <c r="N35" i="38"/>
  <c r="N35" i="36"/>
  <c r="N35" i="41"/>
  <c r="N35" i="22"/>
  <c r="X12" i="27"/>
  <c r="N26" i="37"/>
  <c r="N26" i="39"/>
  <c r="N26" i="24"/>
  <c r="N26" i="28"/>
  <c r="X32" i="31"/>
  <c r="X32" i="44"/>
  <c r="X32" i="18"/>
  <c r="V33" i="26"/>
  <c r="V33" i="19"/>
  <c r="V33" i="32"/>
  <c r="P13" i="18"/>
  <c r="P13" i="41"/>
  <c r="F13" i="37"/>
  <c r="G13" i="37" s="1"/>
  <c r="F13" i="15"/>
  <c r="G13" i="15" s="1"/>
  <c r="F13" i="39"/>
  <c r="F13" i="8"/>
  <c r="P29" i="39"/>
  <c r="F29" i="8"/>
  <c r="G29" i="8" s="1"/>
  <c r="F29" i="23"/>
  <c r="G29" i="23" s="1"/>
  <c r="F29" i="25"/>
  <c r="V39" i="52"/>
  <c r="V39" i="19"/>
  <c r="V39" i="49"/>
  <c r="V39" i="37"/>
  <c r="G10" i="8"/>
  <c r="X28" i="36"/>
  <c r="X36" i="31"/>
  <c r="X36" i="32"/>
  <c r="X12" i="29"/>
  <c r="X12" i="21"/>
  <c r="X28" i="49"/>
  <c r="X36" i="40"/>
  <c r="X8" i="36"/>
  <c r="X36" i="20"/>
  <c r="X36" i="12"/>
  <c r="X28" i="50"/>
  <c r="X28" i="32"/>
  <c r="X28" i="34"/>
  <c r="X8" i="33"/>
  <c r="X8" i="21"/>
  <c r="G12" i="33"/>
  <c r="X12" i="52"/>
  <c r="X12" i="20"/>
  <c r="N26" i="18"/>
  <c r="N26" i="30"/>
  <c r="N26" i="16"/>
  <c r="N26" i="21"/>
  <c r="X32" i="49"/>
  <c r="X32" i="36"/>
  <c r="X32" i="40"/>
  <c r="V33" i="16"/>
  <c r="V33" i="48"/>
  <c r="V33" i="28"/>
  <c r="V33" i="29"/>
  <c r="F13" i="40"/>
  <c r="F13" i="38"/>
  <c r="F13" i="43"/>
  <c r="P13" i="50"/>
  <c r="F13" i="23"/>
  <c r="G13" i="23" s="1"/>
  <c r="P13" i="51"/>
  <c r="F29" i="15"/>
  <c r="P29" i="33"/>
  <c r="F29" i="17"/>
  <c r="G29" i="17" s="1"/>
  <c r="V39" i="51"/>
  <c r="V39" i="39"/>
  <c r="V39" i="12"/>
  <c r="V39" i="30"/>
  <c r="V11" i="40"/>
  <c r="V39" i="35"/>
  <c r="X28" i="20"/>
  <c r="X36" i="15"/>
  <c r="X36" i="28"/>
  <c r="X12" i="36"/>
  <c r="X12" i="24"/>
  <c r="X36" i="37"/>
  <c r="X28" i="16"/>
  <c r="X36" i="36"/>
  <c r="X36" i="48"/>
  <c r="X28" i="42"/>
  <c r="X28" i="28"/>
  <c r="X28" i="31"/>
  <c r="X8" i="16"/>
  <c r="X8" i="13"/>
  <c r="X12" i="33"/>
  <c r="AN19" i="4"/>
  <c r="H19" i="4" s="1"/>
  <c r="AN15" i="4"/>
  <c r="H15" i="4" s="1"/>
  <c r="G13" i="38"/>
  <c r="J41" i="49"/>
  <c r="X12" i="37"/>
  <c r="N26" i="40"/>
  <c r="N26" i="8"/>
  <c r="N26" i="41"/>
  <c r="N26" i="25"/>
  <c r="N26" i="38"/>
  <c r="X32" i="39"/>
  <c r="X32" i="34"/>
  <c r="X32" i="29"/>
  <c r="X32" i="35"/>
  <c r="V33" i="33"/>
  <c r="V33" i="25"/>
  <c r="V33" i="18"/>
  <c r="V33" i="43"/>
  <c r="P13" i="28"/>
  <c r="P13" i="27"/>
  <c r="P13" i="20"/>
  <c r="P13" i="43"/>
  <c r="P13" i="8"/>
  <c r="P13" i="23"/>
  <c r="F13" i="28"/>
  <c r="G13" i="28" s="1"/>
  <c r="F29" i="43"/>
  <c r="P14" i="39"/>
  <c r="F13" i="41"/>
  <c r="G13" i="41" s="1"/>
  <c r="P29" i="52"/>
  <c r="V39" i="36"/>
  <c r="V39" i="20"/>
  <c r="V39" i="27"/>
  <c r="V39" i="22"/>
  <c r="V11" i="16"/>
  <c r="V39" i="34"/>
  <c r="X36" i="52"/>
  <c r="X8" i="30"/>
  <c r="X36" i="24"/>
  <c r="X36" i="44"/>
  <c r="X12" i="16"/>
  <c r="X28" i="27"/>
  <c r="V33" i="37"/>
  <c r="X36" i="27"/>
  <c r="X8" i="24"/>
  <c r="X36" i="41"/>
  <c r="X28" i="48"/>
  <c r="X28" i="29"/>
  <c r="X28" i="17"/>
  <c r="X28" i="19"/>
  <c r="X8" i="25"/>
  <c r="X32" i="43"/>
  <c r="X12" i="19"/>
  <c r="J41" i="44"/>
  <c r="X12" i="22"/>
  <c r="N26" i="42"/>
  <c r="N26" i="33"/>
  <c r="N26" i="31"/>
  <c r="N26" i="14"/>
  <c r="N26" i="29"/>
  <c r="X32" i="28"/>
  <c r="X32" i="24"/>
  <c r="X32" i="15"/>
  <c r="X32" i="12"/>
  <c r="V33" i="38"/>
  <c r="V33" i="20"/>
  <c r="V33" i="23"/>
  <c r="V33" i="52"/>
  <c r="P13" i="14"/>
  <c r="F13" i="52"/>
  <c r="F13" i="42"/>
  <c r="P13" i="35"/>
  <c r="F13" i="29"/>
  <c r="F13" i="44"/>
  <c r="F13" i="27"/>
  <c r="P29" i="17"/>
  <c r="F14" i="19"/>
  <c r="G14" i="19" s="1"/>
  <c r="P13" i="19"/>
  <c r="F29" i="41"/>
  <c r="F29" i="26"/>
  <c r="V39" i="28"/>
  <c r="V39" i="24"/>
  <c r="V39" i="43"/>
  <c r="V39" i="15"/>
  <c r="V11" i="8"/>
  <c r="V39" i="38"/>
  <c r="X8" i="35"/>
  <c r="X36" i="42"/>
  <c r="X36" i="8"/>
  <c r="X12" i="18"/>
  <c r="X28" i="40"/>
  <c r="X36" i="30"/>
  <c r="X28" i="13"/>
  <c r="X8" i="40"/>
  <c r="X36" i="26"/>
  <c r="X28" i="38"/>
  <c r="X28" i="18"/>
  <c r="X28" i="12"/>
  <c r="X28" i="15"/>
  <c r="X8" i="17"/>
  <c r="X32" i="8"/>
  <c r="X12" i="15"/>
  <c r="J41" i="41"/>
  <c r="X12" i="38"/>
  <c r="N26" i="32"/>
  <c r="N26" i="44"/>
  <c r="N26" i="17"/>
  <c r="N26" i="49"/>
  <c r="N26" i="20"/>
  <c r="X32" i="41"/>
  <c r="X32" i="48"/>
  <c r="X32" i="38"/>
  <c r="X32" i="51"/>
  <c r="V33" i="39"/>
  <c r="V33" i="27"/>
  <c r="V33" i="13"/>
  <c r="V33" i="34"/>
  <c r="F13" i="20"/>
  <c r="F13" i="26"/>
  <c r="P13" i="21"/>
  <c r="P13" i="36"/>
  <c r="F13" i="35"/>
  <c r="F13" i="32"/>
  <c r="P13" i="33"/>
  <c r="P29" i="44"/>
  <c r="F13" i="33"/>
  <c r="G13" i="33" s="1"/>
  <c r="F29" i="37"/>
  <c r="F29" i="39"/>
  <c r="V39" i="13"/>
  <c r="V39" i="17"/>
  <c r="V39" i="32"/>
  <c r="V39" i="23"/>
  <c r="X36" i="33"/>
  <c r="X36" i="18"/>
  <c r="X36" i="14"/>
  <c r="X12" i="35"/>
  <c r="X8" i="12"/>
  <c r="X36" i="13"/>
  <c r="X28" i="30"/>
  <c r="X32" i="30"/>
  <c r="X36" i="17"/>
  <c r="X28" i="33"/>
  <c r="X28" i="41"/>
  <c r="X28" i="44"/>
  <c r="X28" i="8"/>
  <c r="X8" i="42"/>
  <c r="X36" i="51"/>
  <c r="X12" i="8"/>
  <c r="J41" i="31"/>
  <c r="X12" i="28"/>
  <c r="V33" i="40"/>
  <c r="N26" i="22"/>
  <c r="N26" i="23"/>
  <c r="N26" i="13"/>
  <c r="N26" i="43"/>
  <c r="N26" i="52"/>
  <c r="X32" i="17"/>
  <c r="X32" i="33"/>
  <c r="X32" i="23"/>
  <c r="X32" i="32"/>
  <c r="V33" i="24"/>
  <c r="V33" i="17"/>
  <c r="V33" i="50"/>
  <c r="V33" i="22"/>
  <c r="F13" i="24"/>
  <c r="P13" i="13"/>
  <c r="P13" i="26"/>
  <c r="P13" i="12"/>
  <c r="P13" i="42"/>
  <c r="F13" i="34"/>
  <c r="P13" i="34"/>
  <c r="P29" i="50"/>
  <c r="F13" i="14"/>
  <c r="F29" i="30"/>
  <c r="G29" i="30" s="1"/>
  <c r="P29" i="29"/>
  <c r="V39" i="40"/>
  <c r="V39" i="8"/>
  <c r="V39" i="29"/>
  <c r="X36" i="34"/>
  <c r="X36" i="16"/>
  <c r="X12" i="40"/>
  <c r="X8" i="41"/>
  <c r="X36" i="25"/>
  <c r="X28" i="43"/>
  <c r="X8" i="50"/>
  <c r="X36" i="50"/>
  <c r="X28" i="25"/>
  <c r="X28" i="37"/>
  <c r="X28" i="39"/>
  <c r="X8" i="49"/>
  <c r="X8" i="37"/>
  <c r="X36" i="49"/>
  <c r="X12" i="30"/>
  <c r="N26" i="51"/>
  <c r="N26" i="48"/>
  <c r="N26" i="34"/>
  <c r="N26" i="36"/>
  <c r="N26" i="50"/>
  <c r="X32" i="25"/>
  <c r="X32" i="16"/>
  <c r="X32" i="13"/>
  <c r="X32" i="22"/>
  <c r="V33" i="44"/>
  <c r="V33" i="8"/>
  <c r="V33" i="12"/>
  <c r="V33" i="14"/>
  <c r="P13" i="30"/>
  <c r="P13" i="49"/>
  <c r="F13" i="18"/>
  <c r="G13" i="18" s="1"/>
  <c r="P13" i="48"/>
  <c r="P13" i="15"/>
  <c r="F13" i="17"/>
  <c r="G13" i="17" s="1"/>
  <c r="F29" i="51"/>
  <c r="G29" i="51" s="1"/>
  <c r="P29" i="23"/>
  <c r="P13" i="37"/>
  <c r="F29" i="27"/>
  <c r="P29" i="49"/>
  <c r="V39" i="31"/>
  <c r="V39" i="48"/>
  <c r="X28" i="51"/>
  <c r="X36" i="35"/>
  <c r="X36" i="19"/>
  <c r="X12" i="39"/>
  <c r="X36" i="43"/>
  <c r="X8" i="18"/>
  <c r="V33" i="31"/>
  <c r="X36" i="22"/>
  <c r="X28" i="14"/>
  <c r="X28" i="23"/>
  <c r="X8" i="39"/>
  <c r="G12" i="44"/>
  <c r="E20" i="40"/>
  <c r="E27" i="8"/>
  <c r="G27" i="8" s="1"/>
  <c r="E5" i="8"/>
  <c r="G12" i="50"/>
  <c r="E19" i="40"/>
  <c r="E26" i="35"/>
  <c r="E10" i="35"/>
  <c r="E32" i="40"/>
  <c r="E18" i="40"/>
  <c r="E33" i="15"/>
  <c r="G33" i="15" s="1"/>
  <c r="E17" i="15"/>
  <c r="E26" i="8"/>
  <c r="E33" i="40"/>
  <c r="E17" i="40"/>
  <c r="E32" i="15"/>
  <c r="E35" i="8"/>
  <c r="E15" i="37"/>
  <c r="E7" i="35"/>
  <c r="E12" i="8"/>
  <c r="E34" i="8"/>
  <c r="E23" i="8"/>
  <c r="E30" i="40"/>
  <c r="E14" i="40"/>
  <c r="E29" i="40"/>
  <c r="E13" i="40"/>
  <c r="E38" i="12"/>
  <c r="E16" i="29"/>
  <c r="E13" i="29"/>
  <c r="E15" i="40"/>
  <c r="G15" i="40" s="1"/>
  <c r="E39" i="38"/>
  <c r="G43" i="16"/>
  <c r="E31" i="40"/>
  <c r="E35" i="40"/>
  <c r="G40" i="52"/>
  <c r="G5" i="37"/>
  <c r="E29" i="29"/>
  <c r="E7" i="37"/>
  <c r="E12" i="40"/>
  <c r="G12" i="40" s="1"/>
  <c r="E5" i="40"/>
  <c r="E8" i="40"/>
  <c r="E38" i="40"/>
  <c r="E6" i="40"/>
  <c r="E38" i="8"/>
  <c r="G34" i="17"/>
  <c r="G29" i="41"/>
  <c r="G27" i="16"/>
  <c r="E40" i="21"/>
  <c r="G40" i="21" s="1"/>
  <c r="E23" i="29"/>
  <c r="E35" i="37"/>
  <c r="E16" i="37"/>
  <c r="E25" i="41"/>
  <c r="E26" i="41"/>
  <c r="E28" i="25"/>
  <c r="G28" i="25" s="1"/>
  <c r="E37" i="33"/>
  <c r="E32" i="38"/>
  <c r="E17" i="38"/>
  <c r="E31" i="12"/>
  <c r="E15" i="12"/>
  <c r="E25" i="21"/>
  <c r="E12" i="13"/>
  <c r="E24" i="21"/>
  <c r="E30" i="37"/>
  <c r="E14" i="37"/>
  <c r="E38" i="33"/>
  <c r="E22" i="33"/>
  <c r="E6" i="33"/>
  <c r="E12" i="32"/>
  <c r="E24" i="31"/>
  <c r="E30" i="29"/>
  <c r="E14" i="29"/>
  <c r="E32" i="18"/>
  <c r="E8" i="14"/>
  <c r="E27" i="13"/>
  <c r="G27" i="13" s="1"/>
  <c r="E11" i="13"/>
  <c r="E37" i="21"/>
  <c r="E33" i="29"/>
  <c r="G33" i="29" s="1"/>
  <c r="E23" i="37"/>
  <c r="E36" i="37"/>
  <c r="E34" i="41"/>
  <c r="E9" i="29"/>
  <c r="E5" i="21"/>
  <c r="E28" i="37"/>
  <c r="G28" i="37" s="1"/>
  <c r="E27" i="41"/>
  <c r="E11" i="41"/>
  <c r="E30" i="38"/>
  <c r="E14" i="38"/>
  <c r="E39" i="14"/>
  <c r="E26" i="21"/>
  <c r="E14" i="18"/>
  <c r="E26" i="16"/>
  <c r="E10" i="16"/>
  <c r="E16" i="15"/>
  <c r="E13" i="8"/>
  <c r="G13" i="8" s="1"/>
  <c r="E29" i="37"/>
  <c r="E40" i="37"/>
  <c r="G40" i="37" s="1"/>
  <c r="E36" i="29"/>
  <c r="E28" i="38"/>
  <c r="G28" i="38" s="1"/>
  <c r="E12" i="38"/>
  <c r="G12" i="38" s="1"/>
  <c r="E27" i="37"/>
  <c r="G27" i="37" s="1"/>
  <c r="E29" i="34"/>
  <c r="E35" i="33"/>
  <c r="E19" i="33"/>
  <c r="E27" i="29"/>
  <c r="E29" i="26"/>
  <c r="G29" i="26" s="1"/>
  <c r="E13" i="26"/>
  <c r="E25" i="24"/>
  <c r="E9" i="24"/>
  <c r="E33" i="20"/>
  <c r="E17" i="20"/>
  <c r="E8" i="13"/>
  <c r="E39" i="49"/>
  <c r="E23" i="49"/>
  <c r="G5" i="24"/>
  <c r="E19" i="37"/>
  <c r="E42" i="37"/>
  <c r="E21" i="29"/>
  <c r="E34" i="42"/>
  <c r="E24" i="41"/>
  <c r="E8" i="41"/>
  <c r="E36" i="39"/>
  <c r="E26" i="37"/>
  <c r="E10" i="37"/>
  <c r="E26" i="29"/>
  <c r="E10" i="29"/>
  <c r="E12" i="18"/>
  <c r="G12" i="18" s="1"/>
  <c r="E5" i="14"/>
  <c r="E25" i="12"/>
  <c r="E9" i="12"/>
  <c r="E23" i="13"/>
  <c r="E7" i="13"/>
  <c r="E11" i="8"/>
  <c r="E26" i="44"/>
  <c r="E11" i="44"/>
  <c r="E26" i="38"/>
  <c r="E10" i="38"/>
  <c r="G10" i="38" s="1"/>
  <c r="E25" i="29"/>
  <c r="G25" i="29" s="1"/>
  <c r="E17" i="25"/>
  <c r="E20" i="37"/>
  <c r="E32" i="41"/>
  <c r="G32" i="41" s="1"/>
  <c r="E36" i="41"/>
  <c r="G36" i="41" s="1"/>
  <c r="E17" i="29"/>
  <c r="E38" i="16"/>
  <c r="E22" i="16"/>
  <c r="G13" i="14"/>
  <c r="G12" i="24"/>
  <c r="E17" i="37"/>
  <c r="E15" i="29"/>
  <c r="E37" i="29"/>
  <c r="E39" i="29"/>
  <c r="G39" i="29" s="1"/>
  <c r="E7" i="29"/>
  <c r="E34" i="13"/>
  <c r="G34" i="13" s="1"/>
  <c r="E43" i="48"/>
  <c r="E27" i="48"/>
  <c r="E11" i="48"/>
  <c r="G5" i="14"/>
  <c r="E11" i="37"/>
  <c r="E38" i="41"/>
  <c r="E42" i="41"/>
  <c r="E12" i="29"/>
  <c r="E31" i="29"/>
  <c r="E5" i="41"/>
  <c r="G5" i="41" s="1"/>
  <c r="E22" i="37"/>
  <c r="E6" i="37"/>
  <c r="E38" i="29"/>
  <c r="E22" i="29"/>
  <c r="E6" i="29"/>
  <c r="E19" i="13"/>
  <c r="G10" i="51"/>
  <c r="G8" i="20"/>
  <c r="G40" i="41"/>
  <c r="E34" i="37"/>
  <c r="E5" i="29"/>
  <c r="G5" i="29" s="1"/>
  <c r="E18" i="41"/>
  <c r="G40" i="38"/>
  <c r="E32" i="29"/>
  <c r="E14" i="41"/>
  <c r="E24" i="25"/>
  <c r="E33" i="24"/>
  <c r="E17" i="24"/>
  <c r="E32" i="13"/>
  <c r="G32" i="13" s="1"/>
  <c r="E15" i="49"/>
  <c r="E18" i="37"/>
  <c r="E34" i="29"/>
  <c r="E18" i="29"/>
  <c r="E5" i="18"/>
  <c r="G5" i="18" s="1"/>
  <c r="E33" i="12"/>
  <c r="E17" i="12"/>
  <c r="E31" i="13"/>
  <c r="E15" i="13"/>
  <c r="G15" i="13" s="1"/>
  <c r="E21" i="37"/>
  <c r="E25" i="37"/>
  <c r="E9" i="41"/>
  <c r="E33" i="37"/>
  <c r="G33" i="37" s="1"/>
  <c r="E11" i="14"/>
  <c r="J23" i="26"/>
  <c r="X14" i="52"/>
  <c r="X14" i="27"/>
  <c r="X14" i="14"/>
  <c r="X14" i="39"/>
  <c r="X14" i="32"/>
  <c r="X14" i="21"/>
  <c r="X14" i="25"/>
  <c r="X14" i="48"/>
  <c r="X14" i="24"/>
  <c r="X14" i="44"/>
  <c r="X14" i="26"/>
  <c r="X14" i="8"/>
  <c r="X14" i="36"/>
  <c r="X14" i="35"/>
  <c r="X14" i="13"/>
  <c r="X14" i="22"/>
  <c r="X14" i="42"/>
  <c r="X14" i="51"/>
  <c r="X14" i="33"/>
  <c r="X14" i="15"/>
  <c r="J10" i="20"/>
  <c r="T39" i="27"/>
  <c r="T39" i="18"/>
  <c r="J41" i="39"/>
  <c r="J41" i="18"/>
  <c r="J10" i="25"/>
  <c r="J39" i="23"/>
  <c r="T39" i="48"/>
  <c r="T39" i="38"/>
  <c r="J41" i="37"/>
  <c r="J41" i="24"/>
  <c r="P19" i="27"/>
  <c r="V20" i="38"/>
  <c r="V20" i="17"/>
  <c r="V20" i="30"/>
  <c r="V20" i="40"/>
  <c r="V20" i="19"/>
  <c r="V20" i="33"/>
  <c r="V20" i="8"/>
  <c r="V20" i="22"/>
  <c r="V20" i="36"/>
  <c r="V20" i="50"/>
  <c r="V20" i="20"/>
  <c r="V20" i="42"/>
  <c r="V20" i="51"/>
  <c r="V20" i="26"/>
  <c r="V20" i="43"/>
  <c r="V20" i="25"/>
  <c r="V20" i="48"/>
  <c r="V20" i="23"/>
  <c r="V20" i="52"/>
  <c r="V20" i="31"/>
  <c r="V20" i="14"/>
  <c r="V20" i="32"/>
  <c r="V20" i="18"/>
  <c r="V20" i="39"/>
  <c r="V20" i="16"/>
  <c r="V20" i="24"/>
  <c r="V20" i="34"/>
  <c r="V20" i="37"/>
  <c r="V20" i="12"/>
  <c r="V20" i="28"/>
  <c r="J26" i="35"/>
  <c r="J26" i="52"/>
  <c r="J26" i="15"/>
  <c r="J43" i="43"/>
  <c r="J39" i="13"/>
  <c r="T39" i="12"/>
  <c r="J41" i="20"/>
  <c r="J41" i="27"/>
  <c r="J41" i="36"/>
  <c r="J24" i="12"/>
  <c r="J24" i="35"/>
  <c r="F36" i="16"/>
  <c r="X14" i="17"/>
  <c r="P36" i="27"/>
  <c r="V20" i="13"/>
  <c r="P19" i="49"/>
  <c r="F19" i="19"/>
  <c r="P19" i="44"/>
  <c r="P19" i="52"/>
  <c r="P19" i="20"/>
  <c r="P19" i="36"/>
  <c r="F19" i="29"/>
  <c r="G19" i="29" s="1"/>
  <c r="P19" i="31"/>
  <c r="P19" i="38"/>
  <c r="F19" i="15"/>
  <c r="G19" i="15" s="1"/>
  <c r="F19" i="17"/>
  <c r="F19" i="24"/>
  <c r="F19" i="27"/>
  <c r="F19" i="32"/>
  <c r="G19" i="32" s="1"/>
  <c r="P19" i="14"/>
  <c r="P19" i="30"/>
  <c r="F19" i="23"/>
  <c r="P34" i="29"/>
  <c r="F34" i="51"/>
  <c r="G34" i="51" s="1"/>
  <c r="F34" i="15"/>
  <c r="G34" i="15" s="1"/>
  <c r="F34" i="25"/>
  <c r="P34" i="44"/>
  <c r="F34" i="44"/>
  <c r="P34" i="22"/>
  <c r="P34" i="38"/>
  <c r="V31" i="15"/>
  <c r="V31" i="16"/>
  <c r="V31" i="50"/>
  <c r="V31" i="19"/>
  <c r="V31" i="31"/>
  <c r="V31" i="49"/>
  <c r="V31" i="24"/>
  <c r="V31" i="29"/>
  <c r="V31" i="33"/>
  <c r="V31" i="13"/>
  <c r="V31" i="40"/>
  <c r="V31" i="17"/>
  <c r="V31" i="30"/>
  <c r="V31" i="42"/>
  <c r="V31" i="34"/>
  <c r="V31" i="52"/>
  <c r="V31" i="25"/>
  <c r="V31" i="48"/>
  <c r="V31" i="18"/>
  <c r="V31" i="27"/>
  <c r="V31" i="23"/>
  <c r="V31" i="22"/>
  <c r="V31" i="20"/>
  <c r="V31" i="12"/>
  <c r="V31" i="8"/>
  <c r="V31" i="44"/>
  <c r="V31" i="37"/>
  <c r="V31" i="51"/>
  <c r="V31" i="41"/>
  <c r="T39" i="16"/>
  <c r="J23" i="16"/>
  <c r="J23" i="31"/>
  <c r="J23" i="27"/>
  <c r="J41" i="52"/>
  <c r="J26" i="42"/>
  <c r="J26" i="49"/>
  <c r="J39" i="24"/>
  <c r="J39" i="43"/>
  <c r="T39" i="52"/>
  <c r="J41" i="33"/>
  <c r="J41" i="21"/>
  <c r="F36" i="43"/>
  <c r="F36" i="21"/>
  <c r="G36" i="21" s="1"/>
  <c r="X14" i="31"/>
  <c r="P19" i="8"/>
  <c r="N43" i="30"/>
  <c r="N43" i="33"/>
  <c r="N43" i="23"/>
  <c r="N43" i="35"/>
  <c r="N43" i="25"/>
  <c r="V11" i="35"/>
  <c r="V11" i="28"/>
  <c r="V11" i="32"/>
  <c r="V11" i="31"/>
  <c r="V11" i="30"/>
  <c r="V11" i="34"/>
  <c r="V11" i="49"/>
  <c r="V11" i="12"/>
  <c r="V11" i="51"/>
  <c r="V11" i="26"/>
  <c r="J41" i="16"/>
  <c r="J41" i="50"/>
  <c r="J39" i="16"/>
  <c r="F36" i="51"/>
  <c r="P36" i="18"/>
  <c r="J6" i="51"/>
  <c r="J6" i="48"/>
  <c r="J6" i="23"/>
  <c r="J6" i="38"/>
  <c r="F19" i="37"/>
  <c r="F35" i="33"/>
  <c r="P35" i="49"/>
  <c r="P19" i="33"/>
  <c r="J41" i="15"/>
  <c r="J26" i="21"/>
  <c r="F19" i="12"/>
  <c r="G19" i="12" s="1"/>
  <c r="P36" i="51"/>
  <c r="J41" i="38"/>
  <c r="J26" i="23"/>
  <c r="J41" i="32"/>
  <c r="J26" i="28"/>
  <c r="J26" i="13"/>
  <c r="J39" i="26"/>
  <c r="T39" i="29"/>
  <c r="J41" i="43"/>
  <c r="J41" i="14"/>
  <c r="F36" i="34"/>
  <c r="P36" i="19"/>
  <c r="X14" i="16"/>
  <c r="J19" i="12"/>
  <c r="J19" i="8"/>
  <c r="P19" i="37"/>
  <c r="P36" i="33"/>
  <c r="N16" i="23"/>
  <c r="N16" i="38"/>
  <c r="N16" i="24"/>
  <c r="N16" i="39"/>
  <c r="N16" i="25"/>
  <c r="N16" i="40"/>
  <c r="N16" i="29"/>
  <c r="N16" i="42"/>
  <c r="N16" i="16"/>
  <c r="N16" i="31"/>
  <c r="N16" i="44"/>
  <c r="N16" i="32"/>
  <c r="N16" i="43"/>
  <c r="N16" i="14"/>
  <c r="N16" i="18"/>
  <c r="N16" i="21"/>
  <c r="N16" i="20"/>
  <c r="N16" i="22"/>
  <c r="N16" i="27"/>
  <c r="N16" i="30"/>
  <c r="N16" i="34"/>
  <c r="N16" i="15"/>
  <c r="N16" i="37"/>
  <c r="N16" i="26"/>
  <c r="N16" i="41"/>
  <c r="N16" i="28"/>
  <c r="N16" i="33"/>
  <c r="N16" i="35"/>
  <c r="N16" i="19"/>
  <c r="N16" i="36"/>
  <c r="N12" i="36"/>
  <c r="N12" i="51"/>
  <c r="N12" i="37"/>
  <c r="N12" i="52"/>
  <c r="N12" i="35"/>
  <c r="N12" i="48"/>
  <c r="N12" i="26"/>
  <c r="N12" i="50"/>
  <c r="N12" i="28"/>
  <c r="N12" i="30"/>
  <c r="N12" i="8"/>
  <c r="N12" i="12"/>
  <c r="N12" i="39"/>
  <c r="N12" i="43"/>
  <c r="N12" i="16"/>
  <c r="N12" i="40"/>
  <c r="N12" i="20"/>
  <c r="N12" i="44"/>
  <c r="N12" i="21"/>
  <c r="N12" i="18"/>
  <c r="N12" i="17"/>
  <c r="N12" i="38"/>
  <c r="N12" i="19"/>
  <c r="N12" i="24"/>
  <c r="N12" i="23"/>
  <c r="N12" i="31"/>
  <c r="N12" i="42"/>
  <c r="N12" i="25"/>
  <c r="N12" i="27"/>
  <c r="N12" i="32"/>
  <c r="N12" i="29"/>
  <c r="N12" i="34"/>
  <c r="N12" i="49"/>
  <c r="J41" i="19"/>
  <c r="J41" i="26"/>
  <c r="J41" i="35"/>
  <c r="T39" i="23"/>
  <c r="J26" i="50"/>
  <c r="J26" i="41"/>
  <c r="J39" i="48"/>
  <c r="T39" i="43"/>
  <c r="J41" i="51"/>
  <c r="J41" i="17"/>
  <c r="P34" i="31"/>
  <c r="F19" i="36"/>
  <c r="F36" i="17"/>
  <c r="J41" i="42"/>
  <c r="J14" i="13"/>
  <c r="J14" i="15"/>
  <c r="P34" i="21"/>
  <c r="P36" i="12"/>
  <c r="F36" i="30"/>
  <c r="G36" i="30" s="1"/>
  <c r="X14" i="41"/>
  <c r="F19" i="28"/>
  <c r="G19" i="28" s="1"/>
  <c r="T39" i="33"/>
  <c r="J41" i="22"/>
  <c r="J41" i="48"/>
  <c r="T39" i="40"/>
  <c r="J41" i="30"/>
  <c r="J39" i="34"/>
  <c r="J41" i="25"/>
  <c r="J26" i="44"/>
  <c r="J26" i="26"/>
  <c r="J39" i="27"/>
  <c r="T39" i="42"/>
  <c r="J41" i="13"/>
  <c r="J26" i="17"/>
  <c r="J39" i="14"/>
  <c r="T39" i="28"/>
  <c r="J41" i="23"/>
  <c r="J41" i="8"/>
  <c r="T43" i="44"/>
  <c r="T43" i="51"/>
  <c r="T6" i="15"/>
  <c r="T6" i="14"/>
  <c r="F34" i="29"/>
  <c r="G34" i="29" s="1"/>
  <c r="P19" i="12"/>
  <c r="P36" i="14"/>
  <c r="P36" i="29"/>
  <c r="P36" i="42"/>
  <c r="P36" i="48"/>
  <c r="F36" i="8"/>
  <c r="P36" i="21"/>
  <c r="P36" i="41"/>
  <c r="F36" i="52"/>
  <c r="G36" i="52" s="1"/>
  <c r="F36" i="22"/>
  <c r="G36" i="22" s="1"/>
  <c r="F36" i="32"/>
  <c r="P36" i="31"/>
  <c r="F36" i="20"/>
  <c r="P36" i="26"/>
  <c r="F36" i="49"/>
  <c r="P36" i="38"/>
  <c r="F36" i="37"/>
  <c r="G36" i="37" s="1"/>
  <c r="F36" i="24"/>
  <c r="P36" i="39"/>
  <c r="F36" i="29"/>
  <c r="F36" i="13"/>
  <c r="P36" i="32"/>
  <c r="F36" i="50"/>
  <c r="G36" i="50" s="1"/>
  <c r="F36" i="39"/>
  <c r="G36" i="39" s="1"/>
  <c r="P36" i="17"/>
  <c r="F36" i="36"/>
  <c r="P36" i="22"/>
  <c r="P36" i="35"/>
  <c r="F36" i="14"/>
  <c r="G36" i="14" s="1"/>
  <c r="P36" i="8"/>
  <c r="P36" i="30"/>
  <c r="P36" i="24"/>
  <c r="F36" i="26"/>
  <c r="F36" i="48"/>
  <c r="P36" i="36"/>
  <c r="P36" i="34"/>
  <c r="P36" i="50"/>
  <c r="P36" i="13"/>
  <c r="F36" i="23"/>
  <c r="G36" i="23" s="1"/>
  <c r="P36" i="15"/>
  <c r="F36" i="27"/>
  <c r="F36" i="38"/>
  <c r="P36" i="43"/>
  <c r="T39" i="31"/>
  <c r="J39" i="35"/>
  <c r="J39" i="18"/>
  <c r="T39" i="49"/>
  <c r="J26" i="34"/>
  <c r="J26" i="38"/>
  <c r="J26" i="37"/>
  <c r="J26" i="25"/>
  <c r="J26" i="20"/>
  <c r="J39" i="37"/>
  <c r="T39" i="30"/>
  <c r="J41" i="28"/>
  <c r="J41" i="12"/>
  <c r="J43" i="35"/>
  <c r="J43" i="31"/>
  <c r="F34" i="21"/>
  <c r="G34" i="21" s="1"/>
  <c r="F36" i="25"/>
  <c r="G36" i="25" s="1"/>
  <c r="V27" i="50"/>
  <c r="V27" i="52"/>
  <c r="V27" i="20"/>
  <c r="V27" i="12"/>
  <c r="V27" i="26"/>
  <c r="V27" i="16"/>
  <c r="V27" i="18"/>
  <c r="V27" i="30"/>
  <c r="V27" i="23"/>
  <c r="V27" i="36"/>
  <c r="V27" i="39"/>
  <c r="V27" i="34"/>
  <c r="V27" i="33"/>
  <c r="V27" i="41"/>
  <c r="V27" i="43"/>
  <c r="V27" i="49"/>
  <c r="V27" i="51"/>
  <c r="V27" i="35"/>
  <c r="V27" i="15"/>
  <c r="V27" i="27"/>
  <c r="V27" i="42"/>
  <c r="V27" i="48"/>
  <c r="N40" i="30"/>
  <c r="N40" i="14"/>
  <c r="N40" i="40"/>
  <c r="N40" i="19"/>
  <c r="N40" i="44"/>
  <c r="N40" i="22"/>
  <c r="N40" i="15"/>
  <c r="N40" i="26"/>
  <c r="N40" i="16"/>
  <c r="N40" i="48"/>
  <c r="N40" i="38"/>
  <c r="N40" i="24"/>
  <c r="N40" i="51"/>
  <c r="N40" i="12"/>
  <c r="N40" i="33"/>
  <c r="N40" i="20"/>
  <c r="N40" i="8"/>
  <c r="N40" i="39"/>
  <c r="N40" i="25"/>
  <c r="N40" i="52"/>
  <c r="N40" i="43"/>
  <c r="N40" i="13"/>
  <c r="N40" i="35"/>
  <c r="N24" i="41"/>
  <c r="N24" i="24"/>
  <c r="N24" i="40"/>
  <c r="N24" i="19"/>
  <c r="N24" i="21"/>
  <c r="N24" i="44"/>
  <c r="N24" i="12"/>
  <c r="N24" i="48"/>
  <c r="N24" i="28"/>
  <c r="N24" i="18"/>
  <c r="N24" i="33"/>
  <c r="N24" i="22"/>
  <c r="N24" i="27"/>
  <c r="N24" i="32"/>
  <c r="N24" i="17"/>
  <c r="J26" i="22"/>
  <c r="J26" i="30"/>
  <c r="J43" i="13"/>
  <c r="J39" i="20"/>
  <c r="T39" i="51"/>
  <c r="J41" i="29"/>
  <c r="J41" i="40"/>
  <c r="T37" i="42"/>
  <c r="F34" i="50"/>
  <c r="G34" i="50" s="1"/>
  <c r="F36" i="33"/>
  <c r="X14" i="34"/>
  <c r="N40" i="41"/>
  <c r="F36" i="12"/>
  <c r="V20" i="35"/>
  <c r="P36" i="16"/>
  <c r="P35" i="16"/>
  <c r="X14" i="50"/>
  <c r="F36" i="40"/>
  <c r="G36" i="40" s="1"/>
  <c r="V20" i="29"/>
  <c r="V27" i="37"/>
  <c r="P39" i="51"/>
  <c r="F39" i="50"/>
  <c r="G39" i="50" s="1"/>
  <c r="F39" i="28"/>
  <c r="G39" i="28" s="1"/>
  <c r="J35" i="51"/>
  <c r="F29" i="42"/>
  <c r="G13" i="36"/>
  <c r="V6" i="18"/>
  <c r="V36" i="30"/>
  <c r="E21" i="39"/>
  <c r="X40" i="50"/>
  <c r="X40" i="31"/>
  <c r="X40" i="22"/>
  <c r="X24" i="15"/>
  <c r="E40" i="39"/>
  <c r="E6" i="34"/>
  <c r="E25" i="39"/>
  <c r="X24" i="43"/>
  <c r="E38" i="39"/>
  <c r="E9" i="43"/>
  <c r="E6" i="18"/>
  <c r="E12" i="17"/>
  <c r="G12" i="17" s="1"/>
  <c r="E24" i="15"/>
  <c r="AN35" i="4"/>
  <c r="H35" i="4" s="1"/>
  <c r="AN25" i="4"/>
  <c r="H25" i="4" s="1"/>
  <c r="E35" i="48"/>
  <c r="E19" i="48"/>
  <c r="X24" i="12"/>
  <c r="E29" i="39"/>
  <c r="G29" i="39" s="1"/>
  <c r="E21" i="43"/>
  <c r="E28" i="43"/>
  <c r="G28" i="43" s="1"/>
  <c r="E12" i="43"/>
  <c r="E34" i="44"/>
  <c r="E19" i="44"/>
  <c r="E25" i="42"/>
  <c r="E9" i="42"/>
  <c r="E15" i="41"/>
  <c r="G15" i="41" s="1"/>
  <c r="E27" i="39"/>
  <c r="E11" i="39"/>
  <c r="E19" i="38"/>
  <c r="E24" i="36"/>
  <c r="E8" i="36"/>
  <c r="E30" i="35"/>
  <c r="E14" i="35"/>
  <c r="E5" i="34"/>
  <c r="G5" i="34" s="1"/>
  <c r="E26" i="33"/>
  <c r="E10" i="33"/>
  <c r="G10" i="33" s="1"/>
  <c r="E16" i="32"/>
  <c r="E38" i="30"/>
  <c r="E22" i="30"/>
  <c r="E12" i="31"/>
  <c r="E30" i="27"/>
  <c r="E36" i="26"/>
  <c r="E26" i="25"/>
  <c r="E39" i="23"/>
  <c r="E23" i="23"/>
  <c r="E29" i="22"/>
  <c r="E13" i="22"/>
  <c r="E19" i="21"/>
  <c r="E31" i="19"/>
  <c r="E15" i="19"/>
  <c r="T42" i="48"/>
  <c r="E28" i="52"/>
  <c r="E12" i="52"/>
  <c r="E35" i="51"/>
  <c r="E19" i="51"/>
  <c r="E43" i="52"/>
  <c r="E41" i="44"/>
  <c r="E41" i="39"/>
  <c r="E40" i="13"/>
  <c r="V14" i="40"/>
  <c r="V6" i="30"/>
  <c r="V6" i="17"/>
  <c r="V36" i="27"/>
  <c r="E37" i="39"/>
  <c r="E16" i="42"/>
  <c r="E30" i="42"/>
  <c r="X40" i="36"/>
  <c r="X40" i="8"/>
  <c r="X24" i="28"/>
  <c r="E28" i="39"/>
  <c r="E22" i="34"/>
  <c r="E30" i="43"/>
  <c r="E26" i="39"/>
  <c r="E10" i="39"/>
  <c r="E33" i="38"/>
  <c r="G33" i="38" s="1"/>
  <c r="E35" i="26"/>
  <c r="E19" i="26"/>
  <c r="E26" i="17"/>
  <c r="E10" i="17"/>
  <c r="E24" i="39"/>
  <c r="E14" i="43"/>
  <c r="G13" i="35"/>
  <c r="F39" i="38"/>
  <c r="P39" i="21"/>
  <c r="G27" i="29"/>
  <c r="G10" i="12"/>
  <c r="V36" i="26"/>
  <c r="X40" i="43"/>
  <c r="X40" i="38"/>
  <c r="X24" i="51"/>
  <c r="E20" i="39"/>
  <c r="E31" i="43"/>
  <c r="E34" i="18"/>
  <c r="E18" i="18"/>
  <c r="E40" i="17"/>
  <c r="E24" i="17"/>
  <c r="E8" i="17"/>
  <c r="E30" i="16"/>
  <c r="E36" i="15"/>
  <c r="G36" i="15" s="1"/>
  <c r="E20" i="15"/>
  <c r="E41" i="50"/>
  <c r="E25" i="50"/>
  <c r="E9" i="50"/>
  <c r="E31" i="48"/>
  <c r="E15" i="48"/>
  <c r="P39" i="32"/>
  <c r="J35" i="21"/>
  <c r="G27" i="32"/>
  <c r="V36" i="40"/>
  <c r="V36" i="32"/>
  <c r="X40" i="37"/>
  <c r="X40" i="39"/>
  <c r="X24" i="13"/>
  <c r="X24" i="26"/>
  <c r="E17" i="39"/>
  <c r="E11" i="43"/>
  <c r="G11" i="43" s="1"/>
  <c r="E40" i="43"/>
  <c r="E39" i="39"/>
  <c r="G39" i="39" s="1"/>
  <c r="E23" i="39"/>
  <c r="E7" i="39"/>
  <c r="E32" i="34"/>
  <c r="E36" i="28"/>
  <c r="G36" i="28" s="1"/>
  <c r="E5" i="28"/>
  <c r="E32" i="26"/>
  <c r="E16" i="26"/>
  <c r="E22" i="25"/>
  <c r="E29" i="24"/>
  <c r="E13" i="24"/>
  <c r="G13" i="24" s="1"/>
  <c r="E35" i="23"/>
  <c r="E19" i="23"/>
  <c r="E25" i="22"/>
  <c r="E9" i="22"/>
  <c r="E31" i="21"/>
  <c r="E15" i="21"/>
  <c r="E27" i="19"/>
  <c r="E13" i="13"/>
  <c r="AN41" i="4"/>
  <c r="H41" i="4" s="1"/>
  <c r="E24" i="52"/>
  <c r="E8" i="52"/>
  <c r="E31" i="51"/>
  <c r="E15" i="51"/>
  <c r="E39" i="52"/>
  <c r="E41" i="42"/>
  <c r="E41" i="38"/>
  <c r="E36" i="13"/>
  <c r="G36" i="13" s="1"/>
  <c r="E13" i="39"/>
  <c r="G13" i="39" s="1"/>
  <c r="E10" i="36"/>
  <c r="G10" i="36" s="1"/>
  <c r="E7" i="43"/>
  <c r="E22" i="39"/>
  <c r="E6" i="39"/>
  <c r="E31" i="26"/>
  <c r="E15" i="26"/>
  <c r="E21" i="25"/>
  <c r="AN17" i="4"/>
  <c r="H17" i="4" s="1"/>
  <c r="N14" i="23" s="1"/>
  <c r="J35" i="23"/>
  <c r="V6" i="32"/>
  <c r="V6" i="26"/>
  <c r="X38" i="42"/>
  <c r="V36" i="21"/>
  <c r="V36" i="19"/>
  <c r="E43" i="43"/>
  <c r="E31" i="42"/>
  <c r="E35" i="42"/>
  <c r="X40" i="13"/>
  <c r="X40" i="23"/>
  <c r="V22" i="51"/>
  <c r="X24" i="39"/>
  <c r="E12" i="39"/>
  <c r="G12" i="39" s="1"/>
  <c r="E42" i="39"/>
  <c r="E36" i="33"/>
  <c r="E14" i="26"/>
  <c r="E43" i="30"/>
  <c r="P39" i="23"/>
  <c r="G5" i="30"/>
  <c r="X40" i="42"/>
  <c r="X40" i="15"/>
  <c r="V22" i="16"/>
  <c r="X24" i="18"/>
  <c r="E20" i="43"/>
  <c r="E5" i="43"/>
  <c r="E33" i="42"/>
  <c r="E39" i="41"/>
  <c r="E23" i="41"/>
  <c r="E7" i="41"/>
  <c r="E35" i="39"/>
  <c r="E19" i="39"/>
  <c r="E5" i="39"/>
  <c r="E27" i="38"/>
  <c r="E11" i="38"/>
  <c r="E32" i="36"/>
  <c r="E38" i="35"/>
  <c r="E22" i="35"/>
  <c r="E6" i="35"/>
  <c r="E28" i="34"/>
  <c r="G28" i="34" s="1"/>
  <c r="E12" i="34"/>
  <c r="G12" i="34" s="1"/>
  <c r="E34" i="33"/>
  <c r="E18" i="33"/>
  <c r="E40" i="32"/>
  <c r="G40" i="32" s="1"/>
  <c r="E24" i="32"/>
  <c r="E8" i="32"/>
  <c r="E30" i="30"/>
  <c r="E14" i="30"/>
  <c r="E20" i="31"/>
  <c r="E32" i="28"/>
  <c r="E16" i="28"/>
  <c r="E28" i="26"/>
  <c r="E12" i="26"/>
  <c r="E34" i="25"/>
  <c r="G34" i="25" s="1"/>
  <c r="E18" i="25"/>
  <c r="E31" i="23"/>
  <c r="E15" i="23"/>
  <c r="E27" i="21"/>
  <c r="E11" i="21"/>
  <c r="E23" i="19"/>
  <c r="E20" i="52"/>
  <c r="E43" i="51"/>
  <c r="E27" i="51"/>
  <c r="E11" i="51"/>
  <c r="G11" i="51" s="1"/>
  <c r="E35" i="52"/>
  <c r="E41" i="41"/>
  <c r="E41" i="37"/>
  <c r="V36" i="34"/>
  <c r="X40" i="21"/>
  <c r="X40" i="40"/>
  <c r="V22" i="20"/>
  <c r="V36" i="20"/>
  <c r="X24" i="31"/>
  <c r="E34" i="39"/>
  <c r="E18" i="39"/>
  <c r="E27" i="26"/>
  <c r="G27" i="26" s="1"/>
  <c r="E11" i="26"/>
  <c r="G19" i="36"/>
  <c r="G13" i="52"/>
  <c r="F29" i="33"/>
  <c r="G29" i="33" s="1"/>
  <c r="P29" i="30"/>
  <c r="P39" i="43"/>
  <c r="J35" i="18"/>
  <c r="J35" i="35"/>
  <c r="P29" i="28"/>
  <c r="V6" i="36"/>
  <c r="V6" i="52"/>
  <c r="V6" i="50"/>
  <c r="E43" i="39"/>
  <c r="G43" i="39" s="1"/>
  <c r="X40" i="49"/>
  <c r="X40" i="32"/>
  <c r="V36" i="33"/>
  <c r="X24" i="14"/>
  <c r="E33" i="39"/>
  <c r="G33" i="39" s="1"/>
  <c r="AN44" i="4"/>
  <c r="H44" i="4" s="1"/>
  <c r="G13" i="26"/>
  <c r="G13" i="32"/>
  <c r="P29" i="36"/>
  <c r="P39" i="52"/>
  <c r="J35" i="43"/>
  <c r="J35" i="24"/>
  <c r="J7" i="48"/>
  <c r="F29" i="18"/>
  <c r="G29" i="18" s="1"/>
  <c r="E42" i="43"/>
  <c r="X40" i="44"/>
  <c r="X40" i="35"/>
  <c r="E8" i="39"/>
  <c r="E33" i="50"/>
  <c r="G33" i="50" s="1"/>
  <c r="E17" i="50"/>
  <c r="E7" i="48"/>
  <c r="F39" i="44"/>
  <c r="G29" i="37"/>
  <c r="X40" i="41"/>
  <c r="X40" i="34"/>
  <c r="X40" i="27"/>
  <c r="E21" i="26"/>
  <c r="E34" i="40"/>
  <c r="E25" i="40"/>
  <c r="E16" i="43"/>
  <c r="E38" i="44"/>
  <c r="E23" i="44"/>
  <c r="E7" i="44"/>
  <c r="E29" i="42"/>
  <c r="E35" i="41"/>
  <c r="E19" i="41"/>
  <c r="E31" i="39"/>
  <c r="E15" i="39"/>
  <c r="E38" i="38"/>
  <c r="E7" i="38"/>
  <c r="E28" i="36"/>
  <c r="E12" i="36"/>
  <c r="E40" i="34"/>
  <c r="E24" i="34"/>
  <c r="E14" i="33"/>
  <c r="E36" i="32"/>
  <c r="E20" i="32"/>
  <c r="E5" i="32"/>
  <c r="G5" i="32" s="1"/>
  <c r="E26" i="30"/>
  <c r="E10" i="30"/>
  <c r="E28" i="28"/>
  <c r="G28" i="28" s="1"/>
  <c r="E12" i="28"/>
  <c r="E40" i="26"/>
  <c r="E30" i="25"/>
  <c r="E15" i="25"/>
  <c r="E27" i="23"/>
  <c r="G27" i="23" s="1"/>
  <c r="E11" i="23"/>
  <c r="E33" i="22"/>
  <c r="G33" i="22" s="1"/>
  <c r="E17" i="22"/>
  <c r="E39" i="21"/>
  <c r="E23" i="21"/>
  <c r="E7" i="21"/>
  <c r="E35" i="19"/>
  <c r="E19" i="19"/>
  <c r="G19" i="19" s="1"/>
  <c r="E41" i="43"/>
  <c r="E16" i="52"/>
  <c r="E39" i="51"/>
  <c r="G39" i="51" s="1"/>
  <c r="E23" i="51"/>
  <c r="E31" i="52"/>
  <c r="E37" i="37"/>
  <c r="F39" i="40"/>
  <c r="G39" i="40" s="1"/>
  <c r="P39" i="25"/>
  <c r="V36" i="24"/>
  <c r="X38" i="33"/>
  <c r="E16" i="39"/>
  <c r="X40" i="25"/>
  <c r="X40" i="33"/>
  <c r="X40" i="26"/>
  <c r="E9" i="39"/>
  <c r="E38" i="26"/>
  <c r="E5" i="44"/>
  <c r="E37" i="44"/>
  <c r="E30" i="39"/>
  <c r="E14" i="39"/>
  <c r="E22" i="38"/>
  <c r="E6" i="38"/>
  <c r="E39" i="26"/>
  <c r="E23" i="26"/>
  <c r="E7" i="26"/>
  <c r="E29" i="25"/>
  <c r="E8" i="18"/>
  <c r="E36" i="16"/>
  <c r="E5" i="16"/>
  <c r="G5" i="16" s="1"/>
  <c r="P23" i="17"/>
  <c r="P23" i="16"/>
  <c r="P23" i="26"/>
  <c r="F23" i="26"/>
  <c r="P23" i="36"/>
  <c r="F23" i="20"/>
  <c r="G23" i="20" s="1"/>
  <c r="P23" i="51"/>
  <c r="P23" i="25"/>
  <c r="F23" i="31"/>
  <c r="G23" i="31" s="1"/>
  <c r="P23" i="33"/>
  <c r="F23" i="49"/>
  <c r="P23" i="37"/>
  <c r="P23" i="13"/>
  <c r="P15" i="50"/>
  <c r="F15" i="34"/>
  <c r="P15" i="15"/>
  <c r="P15" i="41"/>
  <c r="P15" i="51"/>
  <c r="P15" i="36"/>
  <c r="F15" i="16"/>
  <c r="G15" i="16" s="1"/>
  <c r="F15" i="51"/>
  <c r="P15" i="42"/>
  <c r="P15" i="12"/>
  <c r="F15" i="15"/>
  <c r="G15" i="15" s="1"/>
  <c r="F15" i="44"/>
  <c r="G15" i="44" s="1"/>
  <c r="F15" i="36"/>
  <c r="F15" i="48"/>
  <c r="P15" i="27"/>
  <c r="F15" i="26"/>
  <c r="F15" i="37"/>
  <c r="G15" i="37" s="1"/>
  <c r="F15" i="28"/>
  <c r="G15" i="28" s="1"/>
  <c r="P11" i="12"/>
  <c r="G10" i="43"/>
  <c r="G27" i="43"/>
  <c r="F28" i="29"/>
  <c r="G28" i="29" s="1"/>
  <c r="P28" i="23"/>
  <c r="F28" i="34"/>
  <c r="F28" i="27"/>
  <c r="F28" i="42"/>
  <c r="G28" i="42" s="1"/>
  <c r="P28" i="15"/>
  <c r="F28" i="49"/>
  <c r="P28" i="50"/>
  <c r="F28" i="48"/>
  <c r="P34" i="8"/>
  <c r="F34" i="31"/>
  <c r="G34" i="31" s="1"/>
  <c r="F34" i="20"/>
  <c r="G34" i="20" s="1"/>
  <c r="F34" i="38"/>
  <c r="F34" i="16"/>
  <c r="G34" i="16" s="1"/>
  <c r="P34" i="48"/>
  <c r="P34" i="37"/>
  <c r="F34" i="8"/>
  <c r="G34" i="8" s="1"/>
  <c r="P34" i="51"/>
  <c r="P34" i="13"/>
  <c r="F34" i="26"/>
  <c r="G34" i="26" s="1"/>
  <c r="P34" i="42"/>
  <c r="F15" i="49"/>
  <c r="P15" i="23"/>
  <c r="P15" i="26"/>
  <c r="P15" i="13"/>
  <c r="F15" i="39"/>
  <c r="F15" i="50"/>
  <c r="G15" i="50" s="1"/>
  <c r="P15" i="32"/>
  <c r="F15" i="30"/>
  <c r="G15" i="30" s="1"/>
  <c r="F15" i="27"/>
  <c r="P15" i="22"/>
  <c r="F34" i="49"/>
  <c r="G34" i="49" s="1"/>
  <c r="P23" i="40"/>
  <c r="P23" i="42"/>
  <c r="P23" i="31"/>
  <c r="F23" i="19"/>
  <c r="P43" i="52"/>
  <c r="F43" i="21"/>
  <c r="G43" i="21" s="1"/>
  <c r="P43" i="14"/>
  <c r="P43" i="50"/>
  <c r="F43" i="34"/>
  <c r="G43" i="34" s="1"/>
  <c r="F43" i="22"/>
  <c r="G43" i="22" s="1"/>
  <c r="F43" i="28"/>
  <c r="G43" i="28" s="1"/>
  <c r="F32" i="17"/>
  <c r="F32" i="33"/>
  <c r="F32" i="50"/>
  <c r="G32" i="50" s="1"/>
  <c r="P32" i="24"/>
  <c r="P32" i="42"/>
  <c r="P32" i="49"/>
  <c r="F32" i="32"/>
  <c r="P15" i="38"/>
  <c r="P35" i="31"/>
  <c r="F35" i="21"/>
  <c r="P34" i="19"/>
  <c r="P15" i="49"/>
  <c r="P28" i="27"/>
  <c r="P43" i="49"/>
  <c r="P43" i="34"/>
  <c r="F43" i="43"/>
  <c r="F43" i="48"/>
  <c r="F43" i="31"/>
  <c r="F43" i="18"/>
  <c r="G43" i="18" s="1"/>
  <c r="F43" i="15"/>
  <c r="G43" i="15" s="1"/>
  <c r="P43" i="20"/>
  <c r="P43" i="29"/>
  <c r="F43" i="50"/>
  <c r="G43" i="50" s="1"/>
  <c r="P43" i="21"/>
  <c r="F43" i="51"/>
  <c r="P43" i="18"/>
  <c r="F43" i="38"/>
  <c r="F43" i="20"/>
  <c r="G43" i="20" s="1"/>
  <c r="P43" i="22"/>
  <c r="P43" i="51"/>
  <c r="P43" i="16"/>
  <c r="F43" i="49"/>
  <c r="F43" i="44"/>
  <c r="G43" i="44" s="1"/>
  <c r="F43" i="27"/>
  <c r="F43" i="14"/>
  <c r="G43" i="14" s="1"/>
  <c r="F43" i="8"/>
  <c r="F43" i="52"/>
  <c r="P43" i="44"/>
  <c r="F43" i="29"/>
  <c r="G43" i="29" s="1"/>
  <c r="P43" i="39"/>
  <c r="P43" i="41"/>
  <c r="F43" i="37"/>
  <c r="G43" i="37" s="1"/>
  <c r="P43" i="26"/>
  <c r="P43" i="24"/>
  <c r="F34" i="14"/>
  <c r="G34" i="14" s="1"/>
  <c r="P34" i="16"/>
  <c r="P34" i="14"/>
  <c r="P34" i="30"/>
  <c r="P34" i="23"/>
  <c r="F34" i="39"/>
  <c r="P34" i="12"/>
  <c r="P34" i="36"/>
  <c r="P34" i="49"/>
  <c r="P32" i="8"/>
  <c r="F32" i="52"/>
  <c r="P32" i="22"/>
  <c r="P32" i="35"/>
  <c r="F32" i="43"/>
  <c r="P32" i="16"/>
  <c r="P32" i="38"/>
  <c r="F32" i="40"/>
  <c r="G32" i="40" s="1"/>
  <c r="P32" i="19"/>
  <c r="P32" i="50"/>
  <c r="F32" i="37"/>
  <c r="G32" i="37" s="1"/>
  <c r="F32" i="16"/>
  <c r="G32" i="16" s="1"/>
  <c r="P32" i="12"/>
  <c r="P32" i="17"/>
  <c r="F32" i="22"/>
  <c r="G32" i="22" s="1"/>
  <c r="F32" i="49"/>
  <c r="G32" i="49" s="1"/>
  <c r="F32" i="51"/>
  <c r="G32" i="51" s="1"/>
  <c r="F32" i="24"/>
  <c r="G32" i="24" s="1"/>
  <c r="F32" i="31"/>
  <c r="P32" i="18"/>
  <c r="P32" i="23"/>
  <c r="P32" i="44"/>
  <c r="P32" i="26"/>
  <c r="F32" i="29"/>
  <c r="G32" i="29" s="1"/>
  <c r="P32" i="51"/>
  <c r="F32" i="18"/>
  <c r="G32" i="18" s="1"/>
  <c r="F32" i="34"/>
  <c r="F32" i="12"/>
  <c r="P32" i="37"/>
  <c r="P32" i="20"/>
  <c r="P32" i="29"/>
  <c r="P32" i="30"/>
  <c r="F32" i="35"/>
  <c r="G32" i="35" s="1"/>
  <c r="P32" i="41"/>
  <c r="P32" i="40"/>
  <c r="P11" i="34"/>
  <c r="P11" i="36"/>
  <c r="P11" i="22"/>
  <c r="P11" i="18"/>
  <c r="F11" i="22"/>
  <c r="G11" i="22" s="1"/>
  <c r="F11" i="31"/>
  <c r="G11" i="31" s="1"/>
  <c r="F11" i="37"/>
  <c r="F11" i="51"/>
  <c r="P28" i="28"/>
  <c r="P28" i="16"/>
  <c r="F28" i="30"/>
  <c r="G28" i="30" s="1"/>
  <c r="P28" i="37"/>
  <c r="F28" i="15"/>
  <c r="P28" i="29"/>
  <c r="F28" i="36"/>
  <c r="P28" i="44"/>
  <c r="P28" i="19"/>
  <c r="F28" i="33"/>
  <c r="P28" i="39"/>
  <c r="F28" i="18"/>
  <c r="G28" i="18" s="1"/>
  <c r="P28" i="30"/>
  <c r="F28" i="39"/>
  <c r="F28" i="40"/>
  <c r="P28" i="8"/>
  <c r="P28" i="25"/>
  <c r="F28" i="35"/>
  <c r="G28" i="35" s="1"/>
  <c r="P28" i="42"/>
  <c r="F28" i="22"/>
  <c r="G28" i="22" s="1"/>
  <c r="P28" i="34"/>
  <c r="F28" i="41"/>
  <c r="G28" i="41" s="1"/>
  <c r="P11" i="52"/>
  <c r="F28" i="26"/>
  <c r="P28" i="38"/>
  <c r="P28" i="26"/>
  <c r="F28" i="19"/>
  <c r="P28" i="41"/>
  <c r="P28" i="24"/>
  <c r="P28" i="13"/>
  <c r="F28" i="12"/>
  <c r="G28" i="12" s="1"/>
  <c r="F28" i="14"/>
  <c r="F34" i="22"/>
  <c r="G34" i="22" s="1"/>
  <c r="F34" i="35"/>
  <c r="G34" i="35" s="1"/>
  <c r="F34" i="48"/>
  <c r="P34" i="35"/>
  <c r="F34" i="24"/>
  <c r="G34" i="24" s="1"/>
  <c r="F34" i="42"/>
  <c r="G34" i="42" s="1"/>
  <c r="F34" i="52"/>
  <c r="G34" i="52" s="1"/>
  <c r="P34" i="33"/>
  <c r="P34" i="50"/>
  <c r="P34" i="20"/>
  <c r="P34" i="40"/>
  <c r="F34" i="33"/>
  <c r="P15" i="52"/>
  <c r="F15" i="42"/>
  <c r="G15" i="42" s="1"/>
  <c r="P15" i="16"/>
  <c r="P15" i="35"/>
  <c r="P15" i="34"/>
  <c r="F15" i="8"/>
  <c r="G15" i="8" s="1"/>
  <c r="P15" i="8"/>
  <c r="P15" i="17"/>
  <c r="P15" i="43"/>
  <c r="P15" i="33"/>
  <c r="P23" i="28"/>
  <c r="F23" i="38"/>
  <c r="F23" i="37"/>
  <c r="G23" i="37" s="1"/>
  <c r="F23" i="39"/>
  <c r="P43" i="27"/>
  <c r="F43" i="24"/>
  <c r="G43" i="24" s="1"/>
  <c r="P43" i="8"/>
  <c r="P43" i="36"/>
  <c r="F43" i="42"/>
  <c r="G43" i="42" s="1"/>
  <c r="F43" i="25"/>
  <c r="G43" i="25" s="1"/>
  <c r="F43" i="36"/>
  <c r="G43" i="36" s="1"/>
  <c r="P43" i="31"/>
  <c r="F32" i="14"/>
  <c r="P32" i="27"/>
  <c r="F32" i="30"/>
  <c r="F32" i="38"/>
  <c r="G32" i="38" s="1"/>
  <c r="P32" i="25"/>
  <c r="P32" i="36"/>
  <c r="P32" i="33"/>
  <c r="P32" i="43"/>
  <c r="F15" i="19"/>
  <c r="P34" i="52"/>
  <c r="P15" i="21"/>
  <c r="P28" i="43"/>
  <c r="P11" i="38"/>
  <c r="F11" i="12"/>
  <c r="G11" i="12" s="1"/>
  <c r="P11" i="48"/>
  <c r="P28" i="36"/>
  <c r="P28" i="31"/>
  <c r="F28" i="16"/>
  <c r="G28" i="16" s="1"/>
  <c r="P28" i="52"/>
  <c r="P28" i="33"/>
  <c r="F28" i="31"/>
  <c r="F28" i="50"/>
  <c r="G28" i="50" s="1"/>
  <c r="P28" i="51"/>
  <c r="F28" i="51"/>
  <c r="G28" i="51" s="1"/>
  <c r="P34" i="39"/>
  <c r="F34" i="36"/>
  <c r="G34" i="36" s="1"/>
  <c r="F34" i="18"/>
  <c r="G34" i="18" s="1"/>
  <c r="P34" i="25"/>
  <c r="F34" i="43"/>
  <c r="G34" i="43" s="1"/>
  <c r="P34" i="34"/>
  <c r="P34" i="15"/>
  <c r="F34" i="37"/>
  <c r="F34" i="27"/>
  <c r="P34" i="17"/>
  <c r="F34" i="32"/>
  <c r="G34" i="32" s="1"/>
  <c r="F34" i="34"/>
  <c r="F34" i="12"/>
  <c r="G34" i="12" s="1"/>
  <c r="P15" i="25"/>
  <c r="F15" i="20"/>
  <c r="G15" i="20" s="1"/>
  <c r="P15" i="40"/>
  <c r="F15" i="14"/>
  <c r="G15" i="14" s="1"/>
  <c r="P15" i="14"/>
  <c r="P15" i="44"/>
  <c r="F15" i="23"/>
  <c r="F15" i="43"/>
  <c r="P15" i="28"/>
  <c r="P34" i="43"/>
  <c r="F23" i="35"/>
  <c r="G23" i="35" s="1"/>
  <c r="F23" i="12"/>
  <c r="G23" i="12" s="1"/>
  <c r="F23" i="14"/>
  <c r="G23" i="14" s="1"/>
  <c r="P43" i="32"/>
  <c r="F43" i="32"/>
  <c r="F43" i="12"/>
  <c r="G43" i="12" s="1"/>
  <c r="P43" i="28"/>
  <c r="F43" i="19"/>
  <c r="G43" i="19" s="1"/>
  <c r="F43" i="35"/>
  <c r="G43" i="35" s="1"/>
  <c r="P43" i="43"/>
  <c r="P43" i="30"/>
  <c r="F32" i="21"/>
  <c r="G32" i="21" s="1"/>
  <c r="P32" i="31"/>
  <c r="P32" i="13"/>
  <c r="F32" i="15"/>
  <c r="P32" i="28"/>
  <c r="P32" i="21"/>
  <c r="F32" i="25"/>
  <c r="G32" i="25" s="1"/>
  <c r="P32" i="34"/>
  <c r="F34" i="41"/>
  <c r="F15" i="12"/>
  <c r="P11" i="40"/>
  <c r="F28" i="44"/>
  <c r="G28" i="44" s="1"/>
  <c r="P28" i="35"/>
  <c r="F28" i="24"/>
  <c r="G28" i="24" s="1"/>
  <c r="G12" i="30"/>
  <c r="G15" i="49"/>
  <c r="G27" i="48"/>
  <c r="G15" i="48"/>
  <c r="P39" i="12"/>
  <c r="F39" i="19"/>
  <c r="F39" i="27"/>
  <c r="P39" i="28"/>
  <c r="P39" i="15"/>
  <c r="F39" i="34"/>
  <c r="G39" i="34" s="1"/>
  <c r="P39" i="22"/>
  <c r="P39" i="49"/>
  <c r="F39" i="37"/>
  <c r="G39" i="37" s="1"/>
  <c r="F39" i="25"/>
  <c r="G39" i="25" s="1"/>
  <c r="F39" i="18"/>
  <c r="G39" i="18" s="1"/>
  <c r="F39" i="30"/>
  <c r="G39" i="30" s="1"/>
  <c r="P39" i="29"/>
  <c r="P39" i="24"/>
  <c r="G12" i="43"/>
  <c r="G10" i="29"/>
  <c r="F39" i="20"/>
  <c r="G39" i="20" s="1"/>
  <c r="F39" i="36"/>
  <c r="G39" i="36" s="1"/>
  <c r="P39" i="44"/>
  <c r="F39" i="23"/>
  <c r="P39" i="27"/>
  <c r="F39" i="42"/>
  <c r="P39" i="34"/>
  <c r="F39" i="12"/>
  <c r="G39" i="12" s="1"/>
  <c r="P39" i="50"/>
  <c r="P39" i="35"/>
  <c r="F39" i="8"/>
  <c r="G39" i="8" s="1"/>
  <c r="P39" i="48"/>
  <c r="F39" i="24"/>
  <c r="G39" i="24" s="1"/>
  <c r="G28" i="40"/>
  <c r="F5" i="38"/>
  <c r="P5" i="38"/>
  <c r="F5" i="35"/>
  <c r="P5" i="35"/>
  <c r="F5" i="44"/>
  <c r="G5" i="44" s="1"/>
  <c r="P5" i="28"/>
  <c r="G5" i="50"/>
  <c r="X15" i="43"/>
  <c r="X15" i="41"/>
  <c r="X15" i="29"/>
  <c r="X15" i="14"/>
  <c r="X15" i="37"/>
  <c r="X15" i="52"/>
  <c r="X15" i="30"/>
  <c r="X15" i="48"/>
  <c r="X15" i="33"/>
  <c r="X15" i="26"/>
  <c r="X15" i="17"/>
  <c r="X15" i="22"/>
  <c r="X15" i="15"/>
  <c r="X15" i="12"/>
  <c r="X15" i="42"/>
  <c r="X15" i="8"/>
  <c r="X15" i="31"/>
  <c r="X15" i="35"/>
  <c r="X15" i="38"/>
  <c r="X15" i="32"/>
  <c r="X15" i="49"/>
  <c r="X15" i="51"/>
  <c r="X15" i="24"/>
  <c r="X15" i="36"/>
  <c r="X15" i="23"/>
  <c r="X15" i="50"/>
  <c r="X15" i="34"/>
  <c r="X15" i="21"/>
  <c r="X15" i="13"/>
  <c r="X15" i="44"/>
  <c r="X15" i="27"/>
  <c r="X15" i="20"/>
  <c r="X15" i="28"/>
  <c r="X15" i="40"/>
  <c r="X15" i="19"/>
  <c r="X15" i="18"/>
  <c r="X15" i="16"/>
  <c r="X15" i="39"/>
  <c r="X15" i="25"/>
  <c r="V35" i="34"/>
  <c r="V35" i="23"/>
  <c r="V35" i="50"/>
  <c r="V35" i="49"/>
  <c r="V35" i="15"/>
  <c r="V35" i="13"/>
  <c r="V35" i="24"/>
  <c r="V35" i="12"/>
  <c r="V35" i="39"/>
  <c r="V35" i="22"/>
  <c r="V35" i="29"/>
  <c r="V35" i="20"/>
  <c r="V35" i="32"/>
  <c r="V35" i="38"/>
  <c r="V35" i="31"/>
  <c r="V35" i="48"/>
  <c r="V35" i="51"/>
  <c r="V35" i="21"/>
  <c r="V35" i="18"/>
  <c r="V35" i="43"/>
  <c r="V35" i="41"/>
  <c r="V35" i="30"/>
  <c r="X43" i="51"/>
  <c r="X43" i="38"/>
  <c r="X43" i="39"/>
  <c r="X43" i="16"/>
  <c r="X43" i="18"/>
  <c r="X43" i="20"/>
  <c r="X43" i="22"/>
  <c r="X43" i="24"/>
  <c r="X43" i="44"/>
  <c r="X43" i="35"/>
  <c r="X43" i="33"/>
  <c r="X43" i="50"/>
  <c r="X43" i="32"/>
  <c r="X43" i="29"/>
  <c r="X43" i="26"/>
  <c r="X43" i="25"/>
  <c r="X43" i="13"/>
  <c r="X43" i="14"/>
  <c r="X39" i="43"/>
  <c r="X39" i="44"/>
  <c r="X39" i="18"/>
  <c r="X39" i="19"/>
  <c r="X39" i="51"/>
  <c r="X39" i="30"/>
  <c r="X39" i="16"/>
  <c r="X39" i="33"/>
  <c r="X39" i="13"/>
  <c r="X39" i="34"/>
  <c r="X39" i="8"/>
  <c r="X39" i="20"/>
  <c r="X39" i="48"/>
  <c r="X39" i="50"/>
  <c r="X39" i="22"/>
  <c r="X39" i="36"/>
  <c r="X39" i="38"/>
  <c r="X39" i="39"/>
  <c r="X39" i="35"/>
  <c r="X39" i="37"/>
  <c r="X39" i="15"/>
  <c r="X39" i="49"/>
  <c r="X39" i="32"/>
  <c r="X39" i="21"/>
  <c r="X31" i="18"/>
  <c r="X31" i="24"/>
  <c r="X31" i="16"/>
  <c r="X31" i="49"/>
  <c r="X31" i="26"/>
  <c r="X31" i="21"/>
  <c r="X31" i="37"/>
  <c r="X31" i="17"/>
  <c r="X31" i="14"/>
  <c r="X31" i="13"/>
  <c r="X31" i="50"/>
  <c r="X31" i="39"/>
  <c r="X31" i="33"/>
  <c r="X31" i="12"/>
  <c r="X31" i="42"/>
  <c r="X31" i="48"/>
  <c r="X31" i="34"/>
  <c r="X25" i="17"/>
  <c r="X25" i="44"/>
  <c r="X25" i="27"/>
  <c r="X25" i="33"/>
  <c r="X25" i="28"/>
  <c r="X25" i="16"/>
  <c r="X25" i="20"/>
  <c r="X25" i="40"/>
  <c r="X25" i="34"/>
  <c r="X25" i="13"/>
  <c r="X25" i="49"/>
  <c r="X25" i="14"/>
  <c r="X25" i="52"/>
  <c r="X25" i="42"/>
  <c r="X25" i="51"/>
  <c r="X25" i="19"/>
  <c r="X25" i="37"/>
  <c r="X21" i="41"/>
  <c r="X21" i="19"/>
  <c r="X21" i="16"/>
  <c r="X21" i="24"/>
  <c r="X21" i="21"/>
  <c r="X21" i="22"/>
  <c r="X21" i="17"/>
  <c r="X21" i="43"/>
  <c r="X21" i="8"/>
  <c r="X21" i="18"/>
  <c r="X21" i="12"/>
  <c r="X21" i="25"/>
  <c r="X21" i="20"/>
  <c r="X21" i="44"/>
  <c r="X21" i="28"/>
  <c r="X21" i="30"/>
  <c r="X21" i="29"/>
  <c r="X21" i="15"/>
  <c r="X21" i="36"/>
  <c r="X21" i="33"/>
  <c r="X21" i="27"/>
  <c r="X21" i="32"/>
  <c r="X21" i="35"/>
  <c r="X21" i="50"/>
  <c r="X21" i="34"/>
  <c r="X21" i="40"/>
  <c r="X21" i="37"/>
  <c r="X21" i="51"/>
  <c r="X21" i="26"/>
  <c r="X13" i="19"/>
  <c r="X13" i="34"/>
  <c r="X13" i="49"/>
  <c r="X13" i="35"/>
  <c r="X13" i="25"/>
  <c r="X13" i="8"/>
  <c r="X13" i="51"/>
  <c r="X13" i="42"/>
  <c r="X13" i="36"/>
  <c r="X13" i="17"/>
  <c r="X13" i="24"/>
  <c r="X13" i="22"/>
  <c r="X13" i="48"/>
  <c r="X13" i="33"/>
  <c r="X13" i="26"/>
  <c r="X13" i="28"/>
  <c r="X13" i="52"/>
  <c r="X13" i="29"/>
  <c r="X13" i="50"/>
  <c r="X13" i="12"/>
  <c r="X13" i="21"/>
  <c r="X13" i="20"/>
  <c r="X13" i="44"/>
  <c r="X13" i="23"/>
  <c r="X13" i="37"/>
  <c r="X7" i="19"/>
  <c r="X7" i="15"/>
  <c r="X7" i="16"/>
  <c r="X9" i="25"/>
  <c r="X9" i="34"/>
  <c r="X9" i="38"/>
  <c r="X9" i="15"/>
  <c r="X9" i="28"/>
  <c r="X9" i="20"/>
  <c r="X11" i="37"/>
  <c r="X11" i="27"/>
  <c r="X11" i="35"/>
  <c r="X11" i="33"/>
  <c r="X11" i="52"/>
  <c r="X13" i="32"/>
  <c r="X13" i="31"/>
  <c r="X13" i="30"/>
  <c r="X23" i="31"/>
  <c r="X23" i="20"/>
  <c r="X23" i="27"/>
  <c r="X23" i="16"/>
  <c r="X23" i="30"/>
  <c r="X25" i="24"/>
  <c r="X25" i="36"/>
  <c r="X25" i="35"/>
  <c r="X25" i="48"/>
  <c r="X25" i="43"/>
  <c r="X27" i="24"/>
  <c r="X27" i="42"/>
  <c r="X27" i="50"/>
  <c r="X27" i="34"/>
  <c r="X27" i="35"/>
  <c r="X27" i="19"/>
  <c r="X33" i="34"/>
  <c r="X33" i="26"/>
  <c r="X33" i="22"/>
  <c r="X37" i="15"/>
  <c r="X37" i="21"/>
  <c r="X37" i="52"/>
  <c r="X37" i="12"/>
  <c r="X37" i="17"/>
  <c r="X39" i="27"/>
  <c r="X39" i="24"/>
  <c r="X39" i="40"/>
  <c r="X43" i="17"/>
  <c r="X43" i="40"/>
  <c r="X43" i="23"/>
  <c r="X43" i="37"/>
  <c r="X43" i="52"/>
  <c r="X7" i="44"/>
  <c r="X7" i="28"/>
  <c r="X7" i="52"/>
  <c r="X7" i="20"/>
  <c r="X7" i="48"/>
  <c r="X7" i="29"/>
  <c r="X7" i="22"/>
  <c r="X31" i="51"/>
  <c r="X31" i="40"/>
  <c r="X31" i="30"/>
  <c r="X31" i="28"/>
  <c r="X31" i="27"/>
  <c r="X31" i="22"/>
  <c r="X13" i="43"/>
  <c r="X19" i="14"/>
  <c r="X19" i="41"/>
  <c r="X19" i="27"/>
  <c r="X41" i="28"/>
  <c r="X41" i="48"/>
  <c r="X29" i="27"/>
  <c r="X29" i="12"/>
  <c r="X29" i="17"/>
  <c r="X21" i="48"/>
  <c r="X21" i="14"/>
  <c r="X39" i="12"/>
  <c r="X33" i="27"/>
  <c r="X33" i="21"/>
  <c r="V35" i="17"/>
  <c r="V34" i="8"/>
  <c r="V34" i="16"/>
  <c r="V34" i="32"/>
  <c r="V34" i="15"/>
  <c r="V34" i="30"/>
  <c r="V34" i="13"/>
  <c r="V34" i="17"/>
  <c r="V34" i="34"/>
  <c r="V34" i="18"/>
  <c r="V34" i="33"/>
  <c r="V34" i="49"/>
  <c r="V34" i="21"/>
  <c r="V34" i="35"/>
  <c r="V34" i="19"/>
  <c r="V34" i="36"/>
  <c r="V34" i="48"/>
  <c r="V34" i="22"/>
  <c r="V34" i="41"/>
  <c r="V34" i="20"/>
  <c r="V34" i="37"/>
  <c r="V34" i="50"/>
  <c r="V34" i="24"/>
  <c r="V34" i="42"/>
  <c r="V34" i="23"/>
  <c r="V34" i="38"/>
  <c r="V34" i="51"/>
  <c r="V34" i="26"/>
  <c r="V34" i="44"/>
  <c r="V34" i="25"/>
  <c r="V34" i="39"/>
  <c r="V34" i="52"/>
  <c r="V34" i="40"/>
  <c r="V34" i="29"/>
  <c r="V34" i="28"/>
  <c r="V34" i="12"/>
  <c r="V34" i="43"/>
  <c r="V34" i="31"/>
  <c r="V8" i="49"/>
  <c r="V8" i="23"/>
  <c r="V8" i="33"/>
  <c r="V8" i="34"/>
  <c r="V8" i="37"/>
  <c r="V8" i="28"/>
  <c r="V8" i="35"/>
  <c r="V8" i="38"/>
  <c r="V8" i="43"/>
  <c r="V8" i="48"/>
  <c r="V8" i="29"/>
  <c r="V8" i="40"/>
  <c r="V8" i="42"/>
  <c r="V8" i="15"/>
  <c r="V8" i="22"/>
  <c r="V8" i="41"/>
  <c r="V8" i="44"/>
  <c r="V8" i="32"/>
  <c r="V8" i="51"/>
  <c r="V8" i="8"/>
  <c r="V8" i="24"/>
  <c r="V8" i="19"/>
  <c r="V8" i="16"/>
  <c r="V8" i="14"/>
  <c r="V8" i="25"/>
  <c r="V8" i="20"/>
  <c r="V8" i="21"/>
  <c r="V8" i="36"/>
  <c r="V8" i="52"/>
  <c r="V8" i="26"/>
  <c r="V8" i="30"/>
  <c r="V8" i="39"/>
  <c r="V8" i="12"/>
  <c r="V8" i="27"/>
  <c r="V8" i="31"/>
  <c r="V8" i="17"/>
  <c r="X9" i="48"/>
  <c r="X9" i="24"/>
  <c r="X9" i="23"/>
  <c r="X9" i="14"/>
  <c r="X9" i="29"/>
  <c r="X11" i="40"/>
  <c r="X11" i="8"/>
  <c r="X11" i="48"/>
  <c r="X11" i="15"/>
  <c r="X13" i="16"/>
  <c r="X13" i="27"/>
  <c r="X23" i="21"/>
  <c r="X23" i="14"/>
  <c r="X23" i="37"/>
  <c r="X23" i="33"/>
  <c r="X25" i="41"/>
  <c r="X25" i="50"/>
  <c r="X25" i="18"/>
  <c r="X25" i="39"/>
  <c r="X25" i="29"/>
  <c r="X25" i="26"/>
  <c r="X27" i="43"/>
  <c r="X27" i="28"/>
  <c r="X27" i="18"/>
  <c r="X27" i="21"/>
  <c r="X33" i="19"/>
  <c r="X33" i="20"/>
  <c r="X33" i="30"/>
  <c r="X37" i="49"/>
  <c r="X37" i="39"/>
  <c r="X37" i="33"/>
  <c r="X39" i="26"/>
  <c r="X39" i="23"/>
  <c r="X39" i="14"/>
  <c r="X39" i="29"/>
  <c r="X43" i="31"/>
  <c r="X43" i="48"/>
  <c r="X43" i="19"/>
  <c r="X43" i="28"/>
  <c r="X43" i="30"/>
  <c r="X7" i="36"/>
  <c r="X7" i="32"/>
  <c r="X7" i="23"/>
  <c r="X7" i="8"/>
  <c r="X7" i="17"/>
  <c r="X7" i="35"/>
  <c r="X7" i="50"/>
  <c r="X31" i="38"/>
  <c r="X31" i="43"/>
  <c r="X31" i="8"/>
  <c r="X31" i="41"/>
  <c r="X31" i="20"/>
  <c r="X31" i="31"/>
  <c r="V35" i="27"/>
  <c r="X13" i="15"/>
  <c r="X19" i="48"/>
  <c r="X19" i="33"/>
  <c r="X41" i="29"/>
  <c r="X29" i="49"/>
  <c r="X21" i="52"/>
  <c r="X21" i="38"/>
  <c r="X39" i="17"/>
  <c r="X43" i="42"/>
  <c r="V15" i="18"/>
  <c r="V15" i="33"/>
  <c r="V15" i="39"/>
  <c r="V15" i="51"/>
  <c r="V15" i="13"/>
  <c r="V15" i="32"/>
  <c r="V15" i="36"/>
  <c r="V15" i="43"/>
  <c r="V15" i="16"/>
  <c r="V15" i="38"/>
  <c r="V15" i="24"/>
  <c r="V15" i="37"/>
  <c r="V15" i="17"/>
  <c r="V15" i="19"/>
  <c r="V15" i="29"/>
  <c r="V15" i="28"/>
  <c r="X41" i="30"/>
  <c r="X41" i="15"/>
  <c r="X41" i="51"/>
  <c r="X41" i="50"/>
  <c r="X41" i="38"/>
  <c r="X41" i="26"/>
  <c r="X41" i="25"/>
  <c r="X41" i="41"/>
  <c r="X41" i="8"/>
  <c r="X41" i="20"/>
  <c r="X41" i="23"/>
  <c r="X41" i="17"/>
  <c r="X41" i="52"/>
  <c r="X41" i="43"/>
  <c r="X41" i="36"/>
  <c r="X41" i="39"/>
  <c r="X41" i="49"/>
  <c r="X41" i="37"/>
  <c r="X41" i="12"/>
  <c r="X41" i="22"/>
  <c r="X41" i="13"/>
  <c r="X41" i="19"/>
  <c r="X41" i="44"/>
  <c r="X41" i="42"/>
  <c r="X41" i="35"/>
  <c r="X41" i="33"/>
  <c r="X41" i="32"/>
  <c r="X41" i="31"/>
  <c r="X41" i="16"/>
  <c r="X41" i="24"/>
  <c r="X37" i="13"/>
  <c r="X37" i="44"/>
  <c r="X37" i="51"/>
  <c r="X37" i="14"/>
  <c r="X37" i="37"/>
  <c r="X37" i="23"/>
  <c r="X37" i="16"/>
  <c r="X37" i="20"/>
  <c r="X37" i="36"/>
  <c r="X37" i="19"/>
  <c r="X37" i="30"/>
  <c r="X37" i="29"/>
  <c r="X37" i="28"/>
  <c r="X37" i="27"/>
  <c r="X37" i="26"/>
  <c r="X37" i="48"/>
  <c r="X37" i="40"/>
  <c r="X37" i="50"/>
  <c r="X37" i="35"/>
  <c r="X33" i="51"/>
  <c r="X33" i="41"/>
  <c r="X33" i="35"/>
  <c r="X33" i="38"/>
  <c r="X33" i="28"/>
  <c r="X33" i="24"/>
  <c r="X33" i="16"/>
  <c r="X33" i="17"/>
  <c r="X33" i="25"/>
  <c r="X33" i="15"/>
  <c r="X33" i="39"/>
  <c r="X33" i="33"/>
  <c r="X33" i="49"/>
  <c r="X33" i="14"/>
  <c r="X33" i="32"/>
  <c r="X33" i="8"/>
  <c r="X33" i="37"/>
  <c r="X33" i="52"/>
  <c r="X33" i="12"/>
  <c r="X33" i="18"/>
  <c r="X33" i="50"/>
  <c r="X33" i="40"/>
  <c r="X29" i="18"/>
  <c r="X29" i="31"/>
  <c r="X29" i="41"/>
  <c r="X29" i="52"/>
  <c r="X29" i="16"/>
  <c r="X29" i="26"/>
  <c r="X29" i="37"/>
  <c r="X29" i="51"/>
  <c r="X29" i="22"/>
  <c r="X29" i="15"/>
  <c r="X29" i="20"/>
  <c r="X29" i="33"/>
  <c r="X29" i="43"/>
  <c r="X29" i="13"/>
  <c r="X29" i="21"/>
  <c r="X29" i="29"/>
  <c r="X29" i="40"/>
  <c r="X29" i="44"/>
  <c r="X29" i="39"/>
  <c r="X29" i="14"/>
  <c r="X29" i="25"/>
  <c r="X29" i="36"/>
  <c r="X29" i="48"/>
  <c r="X29" i="8"/>
  <c r="X29" i="19"/>
  <c r="X29" i="32"/>
  <c r="X29" i="42"/>
  <c r="X29" i="35"/>
  <c r="X29" i="30"/>
  <c r="X27" i="32"/>
  <c r="X27" i="31"/>
  <c r="X27" i="41"/>
  <c r="X27" i="38"/>
  <c r="X27" i="36"/>
  <c r="X27" i="15"/>
  <c r="X27" i="16"/>
  <c r="X27" i="12"/>
  <c r="X27" i="8"/>
  <c r="X27" i="30"/>
  <c r="X27" i="49"/>
  <c r="X27" i="23"/>
  <c r="X27" i="27"/>
  <c r="X27" i="48"/>
  <c r="X27" i="26"/>
  <c r="X23" i="24"/>
  <c r="X23" i="40"/>
  <c r="X23" i="44"/>
  <c r="X23" i="28"/>
  <c r="X23" i="19"/>
  <c r="X23" i="15"/>
  <c r="X23" i="38"/>
  <c r="X23" i="32"/>
  <c r="X23" i="12"/>
  <c r="X23" i="23"/>
  <c r="X23" i="51"/>
  <c r="X23" i="26"/>
  <c r="X23" i="50"/>
  <c r="X23" i="42"/>
  <c r="X23" i="22"/>
  <c r="X23" i="8"/>
  <c r="X23" i="34"/>
  <c r="X23" i="43"/>
  <c r="X19" i="8"/>
  <c r="X19" i="31"/>
  <c r="X19" i="34"/>
  <c r="X19" i="44"/>
  <c r="X19" i="26"/>
  <c r="X19" i="39"/>
  <c r="X19" i="22"/>
  <c r="X19" i="50"/>
  <c r="X19" i="16"/>
  <c r="X19" i="49"/>
  <c r="X19" i="25"/>
  <c r="X19" i="38"/>
  <c r="X19" i="13"/>
  <c r="X19" i="42"/>
  <c r="X19" i="37"/>
  <c r="X19" i="23"/>
  <c r="X19" i="36"/>
  <c r="X19" i="30"/>
  <c r="X19" i="32"/>
  <c r="X19" i="17"/>
  <c r="X19" i="19"/>
  <c r="X19" i="35"/>
  <c r="X19" i="21"/>
  <c r="X19" i="40"/>
  <c r="X19" i="12"/>
  <c r="X19" i="51"/>
  <c r="X19" i="18"/>
  <c r="X19" i="24"/>
  <c r="X19" i="15"/>
  <c r="X11" i="44"/>
  <c r="X11" i="16"/>
  <c r="X11" i="14"/>
  <c r="X11" i="12"/>
  <c r="X11" i="41"/>
  <c r="X11" i="21"/>
  <c r="X11" i="24"/>
  <c r="X11" i="22"/>
  <c r="X11" i="31"/>
  <c r="X11" i="51"/>
  <c r="X11" i="30"/>
  <c r="X11" i="29"/>
  <c r="X11" i="49"/>
  <c r="X11" i="38"/>
  <c r="X11" i="36"/>
  <c r="X11" i="20"/>
  <c r="X9" i="26"/>
  <c r="X9" i="21"/>
  <c r="X9" i="52"/>
  <c r="X9" i="51"/>
  <c r="X9" i="35"/>
  <c r="X9" i="31"/>
  <c r="X9" i="33"/>
  <c r="X9" i="32"/>
  <c r="X9" i="42"/>
  <c r="X9" i="39"/>
  <c r="X9" i="18"/>
  <c r="X9" i="12"/>
  <c r="X9" i="17"/>
  <c r="X9" i="13"/>
  <c r="X9" i="30"/>
  <c r="X9" i="41"/>
  <c r="X9" i="50"/>
  <c r="X9" i="49"/>
  <c r="X9" i="8"/>
  <c r="X9" i="19"/>
  <c r="X11" i="26"/>
  <c r="X11" i="28"/>
  <c r="X11" i="17"/>
  <c r="X11" i="43"/>
  <c r="X11" i="13"/>
  <c r="X13" i="40"/>
  <c r="X13" i="41"/>
  <c r="X23" i="36"/>
  <c r="X23" i="17"/>
  <c r="X23" i="18"/>
  <c r="X23" i="35"/>
  <c r="X23" i="25"/>
  <c r="X25" i="21"/>
  <c r="X25" i="32"/>
  <c r="X25" i="23"/>
  <c r="X25" i="38"/>
  <c r="X25" i="31"/>
  <c r="X27" i="39"/>
  <c r="X27" i="40"/>
  <c r="X27" i="13"/>
  <c r="X27" i="44"/>
  <c r="X27" i="33"/>
  <c r="X27" i="51"/>
  <c r="X33" i="42"/>
  <c r="X33" i="13"/>
  <c r="X33" i="31"/>
  <c r="X37" i="42"/>
  <c r="X37" i="25"/>
  <c r="X37" i="24"/>
  <c r="X37" i="22"/>
  <c r="X37" i="8"/>
  <c r="X39" i="41"/>
  <c r="X39" i="52"/>
  <c r="X39" i="25"/>
  <c r="X43" i="8"/>
  <c r="X43" i="41"/>
  <c r="X43" i="49"/>
  <c r="X43" i="15"/>
  <c r="X43" i="36"/>
  <c r="X7" i="24"/>
  <c r="X7" i="38"/>
  <c r="X7" i="12"/>
  <c r="X7" i="43"/>
  <c r="X7" i="25"/>
  <c r="X7" i="42"/>
  <c r="X7" i="18"/>
  <c r="X7" i="33"/>
  <c r="X31" i="32"/>
  <c r="X31" i="44"/>
  <c r="X31" i="52"/>
  <c r="X31" i="19"/>
  <c r="X31" i="35"/>
  <c r="V35" i="52"/>
  <c r="X13" i="39"/>
  <c r="X19" i="29"/>
  <c r="X19" i="28"/>
  <c r="X41" i="18"/>
  <c r="X41" i="34"/>
  <c r="X41" i="14"/>
  <c r="X29" i="34"/>
  <c r="X29" i="38"/>
  <c r="X21" i="39"/>
  <c r="X21" i="42"/>
  <c r="X21" i="49"/>
  <c r="X33" i="36"/>
  <c r="X23" i="41"/>
  <c r="X27" i="25"/>
  <c r="X25" i="25"/>
  <c r="X9" i="43"/>
  <c r="X20" i="27"/>
  <c r="X20" i="24"/>
  <c r="X20" i="44"/>
  <c r="X20" i="8"/>
  <c r="V30" i="15"/>
  <c r="V30" i="35"/>
  <c r="V30" i="34"/>
  <c r="V22" i="42"/>
  <c r="V22" i="17"/>
  <c r="V22" i="21"/>
  <c r="V22" i="12"/>
  <c r="V22" i="31"/>
  <c r="V22" i="41"/>
  <c r="V22" i="43"/>
  <c r="V22" i="30"/>
  <c r="V22" i="48"/>
  <c r="V22" i="15"/>
  <c r="V22" i="26"/>
  <c r="V22" i="35"/>
  <c r="V22" i="23"/>
  <c r="V22" i="29"/>
  <c r="V22" i="32"/>
  <c r="V22" i="13"/>
  <c r="V22" i="37"/>
  <c r="V22" i="50"/>
  <c r="V22" i="49"/>
  <c r="V22" i="28"/>
  <c r="V22" i="19"/>
  <c r="V22" i="36"/>
  <c r="V22" i="27"/>
  <c r="V22" i="8"/>
  <c r="V22" i="38"/>
  <c r="V22" i="18"/>
  <c r="V22" i="44"/>
  <c r="V22" i="40"/>
  <c r="V22" i="52"/>
  <c r="V22" i="25"/>
  <c r="X20" i="18"/>
  <c r="X20" i="13"/>
  <c r="V30" i="13"/>
  <c r="V30" i="31"/>
  <c r="V30" i="36"/>
  <c r="V30" i="18"/>
  <c r="V22" i="33"/>
  <c r="V22" i="39"/>
  <c r="V22" i="14"/>
  <c r="V5" i="39"/>
  <c r="V5" i="17"/>
  <c r="V5" i="38"/>
  <c r="V5" i="20"/>
  <c r="V5" i="26"/>
  <c r="V5" i="15"/>
  <c r="V5" i="25"/>
  <c r="V5" i="29"/>
  <c r="V5" i="27"/>
  <c r="V5" i="13"/>
  <c r="V5" i="21"/>
  <c r="V5" i="23"/>
  <c r="V5" i="40"/>
  <c r="V5" i="37"/>
  <c r="V5" i="16"/>
  <c r="V5" i="49"/>
  <c r="V5" i="34"/>
  <c r="V5" i="48"/>
  <c r="V5" i="32"/>
  <c r="V5" i="36"/>
  <c r="V5" i="18"/>
  <c r="V5" i="31"/>
  <c r="V5" i="8"/>
  <c r="V5" i="19"/>
  <c r="V5" i="51"/>
  <c r="V5" i="43"/>
  <c r="V5" i="52"/>
  <c r="V5" i="42"/>
  <c r="V5" i="12"/>
  <c r="V5" i="50"/>
  <c r="V5" i="35"/>
  <c r="V5" i="28"/>
  <c r="V5" i="33"/>
  <c r="V5" i="22"/>
  <c r="V5" i="30"/>
  <c r="V5" i="14"/>
  <c r="V5" i="24"/>
  <c r="V5" i="44"/>
  <c r="V5" i="41"/>
  <c r="V44" i="51"/>
  <c r="V44" i="52"/>
  <c r="V44" i="38"/>
  <c r="V44" i="30"/>
  <c r="V44" i="39"/>
  <c r="V44" i="31"/>
  <c r="V44" i="16"/>
  <c r="V44" i="44"/>
  <c r="V44" i="43"/>
  <c r="V44" i="36"/>
  <c r="V44" i="28"/>
  <c r="V44" i="37"/>
  <c r="V44" i="29"/>
  <c r="V44" i="18"/>
  <c r="V44" i="24"/>
  <c r="V44" i="48"/>
  <c r="V44" i="42"/>
  <c r="V44" i="34"/>
  <c r="V44" i="26"/>
  <c r="V44" i="35"/>
  <c r="V44" i="27"/>
  <c r="V44" i="13"/>
  <c r="V44" i="15"/>
  <c r="V44" i="19"/>
  <c r="V44" i="21"/>
  <c r="V44" i="23"/>
  <c r="V44" i="12"/>
  <c r="V44" i="20"/>
  <c r="V44" i="49"/>
  <c r="V44" i="50"/>
  <c r="V44" i="40"/>
  <c r="V44" i="32"/>
  <c r="V44" i="41"/>
  <c r="V44" i="33"/>
  <c r="V44" i="25"/>
  <c r="V44" i="14"/>
  <c r="V44" i="17"/>
  <c r="V44" i="8"/>
  <c r="V44" i="22"/>
  <c r="J14" i="17"/>
  <c r="J14" i="29"/>
  <c r="J14" i="48"/>
  <c r="J14" i="26"/>
  <c r="J14" i="39"/>
  <c r="J14" i="21"/>
  <c r="J14" i="36"/>
  <c r="J14" i="43"/>
  <c r="J14" i="40"/>
  <c r="J43" i="8"/>
  <c r="J43" i="39"/>
  <c r="J43" i="24"/>
  <c r="J43" i="44"/>
  <c r="J43" i="21"/>
  <c r="J43" i="40"/>
  <c r="J43" i="42"/>
  <c r="J43" i="14"/>
  <c r="J43" i="52"/>
  <c r="T37" i="35"/>
  <c r="T37" i="36"/>
  <c r="T37" i="32"/>
  <c r="J31" i="40"/>
  <c r="J11" i="38"/>
  <c r="J14" i="23"/>
  <c r="J14" i="37"/>
  <c r="J14" i="42"/>
  <c r="J14" i="19"/>
  <c r="J14" i="14"/>
  <c r="J14" i="30"/>
  <c r="J14" i="31"/>
  <c r="J14" i="52"/>
  <c r="J14" i="25"/>
  <c r="J14" i="50"/>
  <c r="J43" i="26"/>
  <c r="J43" i="33"/>
  <c r="J43" i="38"/>
  <c r="J43" i="28"/>
  <c r="J43" i="18"/>
  <c r="J43" i="51"/>
  <c r="J43" i="17"/>
  <c r="J43" i="49"/>
  <c r="J43" i="20"/>
  <c r="J43" i="23"/>
  <c r="T37" i="22"/>
  <c r="T37" i="15"/>
  <c r="T37" i="31"/>
  <c r="J31" i="24"/>
  <c r="J14" i="8"/>
  <c r="J14" i="44"/>
  <c r="J14" i="27"/>
  <c r="J14" i="49"/>
  <c r="J14" i="18"/>
  <c r="J14" i="34"/>
  <c r="J14" i="41"/>
  <c r="J14" i="28"/>
  <c r="J14" i="20"/>
  <c r="J43" i="41"/>
  <c r="J43" i="32"/>
  <c r="J43" i="37"/>
  <c r="J43" i="34"/>
  <c r="J43" i="22"/>
  <c r="J43" i="25"/>
  <c r="J43" i="50"/>
  <c r="J43" i="48"/>
  <c r="J43" i="27"/>
  <c r="T37" i="14"/>
  <c r="T37" i="34"/>
  <c r="T37" i="52"/>
  <c r="J21" i="15"/>
  <c r="J10" i="39"/>
  <c r="J10" i="33"/>
  <c r="T11" i="29"/>
  <c r="J9" i="49"/>
  <c r="J31" i="25"/>
  <c r="J31" i="8"/>
  <c r="J31" i="36"/>
  <c r="J21" i="34"/>
  <c r="J11" i="50"/>
  <c r="J11" i="20"/>
  <c r="J21" i="28"/>
  <c r="J10" i="34"/>
  <c r="J10" i="40"/>
  <c r="J10" i="12"/>
  <c r="T11" i="16"/>
  <c r="T11" i="28"/>
  <c r="J31" i="22"/>
  <c r="J31" i="39"/>
  <c r="J21" i="39"/>
  <c r="J21" i="42"/>
  <c r="J11" i="48"/>
  <c r="J21" i="14"/>
  <c r="J11" i="32"/>
  <c r="T20" i="38"/>
  <c r="J10" i="42"/>
  <c r="J10" i="38"/>
  <c r="T11" i="38"/>
  <c r="J31" i="31"/>
  <c r="J31" i="15"/>
  <c r="J21" i="27"/>
  <c r="J21" i="31"/>
  <c r="J11" i="13"/>
  <c r="J11" i="18"/>
  <c r="T20" i="15"/>
  <c r="T20" i="42"/>
  <c r="J10" i="26"/>
  <c r="J10" i="51"/>
  <c r="J10" i="43"/>
  <c r="J10" i="31"/>
  <c r="J10" i="50"/>
  <c r="J10" i="17"/>
  <c r="J10" i="13"/>
  <c r="J10" i="37"/>
  <c r="J10" i="14"/>
  <c r="J10" i="44"/>
  <c r="T11" i="24"/>
  <c r="T11" i="44"/>
  <c r="T11" i="41"/>
  <c r="T11" i="48"/>
  <c r="T11" i="42"/>
  <c r="J9" i="29"/>
  <c r="J31" i="27"/>
  <c r="J31" i="21"/>
  <c r="J31" i="52"/>
  <c r="J31" i="29"/>
  <c r="J31" i="37"/>
  <c r="J31" i="34"/>
  <c r="J31" i="32"/>
  <c r="J31" i="38"/>
  <c r="J31" i="51"/>
  <c r="J31" i="14"/>
  <c r="J21" i="26"/>
  <c r="J21" i="49"/>
  <c r="J21" i="23"/>
  <c r="J21" i="30"/>
  <c r="J21" i="21"/>
  <c r="J21" i="41"/>
  <c r="J19" i="33"/>
  <c r="J21" i="12"/>
  <c r="J21" i="35"/>
  <c r="T20" i="44"/>
  <c r="T20" i="26"/>
  <c r="J10" i="41"/>
  <c r="J10" i="30"/>
  <c r="J10" i="16"/>
  <c r="J10" i="18"/>
  <c r="J10" i="27"/>
  <c r="J10" i="29"/>
  <c r="J10" i="32"/>
  <c r="J10" i="35"/>
  <c r="J10" i="8"/>
  <c r="J10" i="15"/>
  <c r="T11" i="40"/>
  <c r="T11" i="39"/>
  <c r="T11" i="25"/>
  <c r="T11" i="34"/>
  <c r="T11" i="51"/>
  <c r="J9" i="22"/>
  <c r="J31" i="13"/>
  <c r="J31" i="17"/>
  <c r="J31" i="41"/>
  <c r="J31" i="19"/>
  <c r="J31" i="33"/>
  <c r="J31" i="12"/>
  <c r="J31" i="50"/>
  <c r="J31" i="18"/>
  <c r="J31" i="28"/>
  <c r="J21" i="32"/>
  <c r="J21" i="29"/>
  <c r="J21" i="16"/>
  <c r="J21" i="8"/>
  <c r="J21" i="51"/>
  <c r="J21" i="43"/>
  <c r="J21" i="19"/>
  <c r="J19" i="17"/>
  <c r="J21" i="17"/>
  <c r="T20" i="17"/>
  <c r="T20" i="40"/>
  <c r="T20" i="13"/>
  <c r="J10" i="48"/>
  <c r="J10" i="19"/>
  <c r="J10" i="24"/>
  <c r="J10" i="52"/>
  <c r="J10" i="23"/>
  <c r="J10" i="49"/>
  <c r="J10" i="28"/>
  <c r="J10" i="36"/>
  <c r="J10" i="22"/>
  <c r="T11" i="23"/>
  <c r="T11" i="50"/>
  <c r="T11" i="17"/>
  <c r="T11" i="32"/>
  <c r="J31" i="43"/>
  <c r="J31" i="26"/>
  <c r="J31" i="35"/>
  <c r="J31" i="23"/>
  <c r="J31" i="44"/>
  <c r="J31" i="42"/>
  <c r="J31" i="30"/>
  <c r="J31" i="48"/>
  <c r="J31" i="49"/>
  <c r="J21" i="24"/>
  <c r="J21" i="36"/>
  <c r="J21" i="25"/>
  <c r="J21" i="18"/>
  <c r="J21" i="52"/>
  <c r="J21" i="37"/>
  <c r="J21" i="40"/>
  <c r="J21" i="44"/>
  <c r="J21" i="22"/>
  <c r="J21" i="20"/>
  <c r="G43" i="52"/>
  <c r="G15" i="36"/>
  <c r="G13" i="42"/>
  <c r="G36" i="8"/>
  <c r="G33" i="42"/>
  <c r="G43" i="38"/>
  <c r="G43" i="51"/>
  <c r="G43" i="31"/>
  <c r="G12" i="31"/>
  <c r="G25" i="52"/>
  <c r="G8" i="13"/>
  <c r="G33" i="24"/>
  <c r="G5" i="8"/>
  <c r="G28" i="26"/>
  <c r="G34" i="44"/>
  <c r="G34" i="30"/>
  <c r="G13" i="20"/>
  <c r="G13" i="40"/>
  <c r="G43" i="32"/>
  <c r="G40" i="43"/>
  <c r="G32" i="30"/>
  <c r="G10" i="30"/>
  <c r="G27" i="39"/>
  <c r="G5" i="43"/>
  <c r="G12" i="26"/>
  <c r="G10" i="13"/>
  <c r="G15" i="25"/>
  <c r="G13" i="22"/>
  <c r="G36" i="51"/>
  <c r="G33" i="40"/>
  <c r="G39" i="23"/>
  <c r="G43" i="23"/>
  <c r="G43" i="30"/>
  <c r="G12" i="28"/>
  <c r="G40" i="26"/>
  <c r="G40" i="39"/>
  <c r="G32" i="12"/>
  <c r="G32" i="34"/>
  <c r="G12" i="12"/>
  <c r="G19" i="17"/>
  <c r="G15" i="51"/>
  <c r="G27" i="14"/>
  <c r="G27" i="22"/>
  <c r="G10" i="31"/>
  <c r="G27" i="38"/>
  <c r="G5" i="35"/>
  <c r="G10" i="16"/>
  <c r="G25" i="44"/>
  <c r="G40" i="19"/>
  <c r="G12" i="19"/>
  <c r="G19" i="23"/>
  <c r="G33" i="20"/>
  <c r="G36" i="35"/>
  <c r="G27" i="19"/>
  <c r="G27" i="21"/>
  <c r="G10" i="35"/>
  <c r="G27" i="41"/>
  <c r="G5" i="28"/>
  <c r="G40" i="22"/>
  <c r="G40" i="13"/>
  <c r="G32" i="17"/>
  <c r="G32" i="15"/>
  <c r="G29" i="42"/>
  <c r="G32" i="32"/>
  <c r="G36" i="17"/>
  <c r="G28" i="17"/>
  <c r="G10" i="23"/>
  <c r="G27" i="51"/>
  <c r="G5" i="39"/>
  <c r="G5" i="36"/>
  <c r="E34" i="34"/>
  <c r="G34" i="34" s="1"/>
  <c r="T20" i="35"/>
  <c r="T20" i="20"/>
  <c r="T20" i="8"/>
  <c r="T20" i="29"/>
  <c r="T20" i="33"/>
  <c r="T20" i="41"/>
  <c r="T20" i="18"/>
  <c r="T20" i="31"/>
  <c r="T20" i="30"/>
  <c r="T20" i="37"/>
  <c r="T24" i="12"/>
  <c r="T24" i="49"/>
  <c r="T24" i="39"/>
  <c r="T24" i="23"/>
  <c r="T24" i="13"/>
  <c r="T24" i="50"/>
  <c r="T24" i="20"/>
  <c r="T24" i="26"/>
  <c r="T24" i="33"/>
  <c r="T24" i="51"/>
  <c r="T16" i="12"/>
  <c r="T16" i="48"/>
  <c r="T16" i="18"/>
  <c r="T16" i="22"/>
  <c r="T16" i="28"/>
  <c r="T16" i="43"/>
  <c r="T16" i="14"/>
  <c r="T16" i="25"/>
  <c r="T16" i="24"/>
  <c r="T16" i="50"/>
  <c r="T8" i="39"/>
  <c r="T8" i="15"/>
  <c r="T8" i="41"/>
  <c r="T8" i="22"/>
  <c r="T8" i="42"/>
  <c r="T28" i="25"/>
  <c r="T28" i="41"/>
  <c r="T28" i="29"/>
  <c r="T28" i="35"/>
  <c r="T28" i="18"/>
  <c r="J24" i="16"/>
  <c r="J24" i="29"/>
  <c r="J24" i="43"/>
  <c r="J24" i="37"/>
  <c r="J24" i="14"/>
  <c r="J24" i="18"/>
  <c r="J24" i="8"/>
  <c r="J24" i="21"/>
  <c r="J24" i="39"/>
  <c r="F8" i="35"/>
  <c r="G8" i="35" s="1"/>
  <c r="P8" i="31"/>
  <c r="F14" i="14"/>
  <c r="G14" i="14" s="1"/>
  <c r="P14" i="15"/>
  <c r="J29" i="23"/>
  <c r="P14" i="30"/>
  <c r="F35" i="30"/>
  <c r="G35" i="30" s="1"/>
  <c r="F35" i="37"/>
  <c r="G35" i="37" s="1"/>
  <c r="F35" i="36"/>
  <c r="G35" i="36" s="1"/>
  <c r="P35" i="23"/>
  <c r="P35" i="19"/>
  <c r="P35" i="29"/>
  <c r="F35" i="24"/>
  <c r="G35" i="24" s="1"/>
  <c r="P35" i="35"/>
  <c r="F35" i="12"/>
  <c r="G35" i="12" s="1"/>
  <c r="F35" i="40"/>
  <c r="G35" i="40" s="1"/>
  <c r="P35" i="18"/>
  <c r="P35" i="33"/>
  <c r="F35" i="29"/>
  <c r="G35" i="29" s="1"/>
  <c r="F35" i="22"/>
  <c r="G35" i="22" s="1"/>
  <c r="F35" i="15"/>
  <c r="G35" i="15" s="1"/>
  <c r="P35" i="38"/>
  <c r="P14" i="51"/>
  <c r="J27" i="33"/>
  <c r="J27" i="40"/>
  <c r="J27" i="51"/>
  <c r="J27" i="28"/>
  <c r="J27" i="19"/>
  <c r="N10" i="16"/>
  <c r="N10" i="17"/>
  <c r="N10" i="24"/>
  <c r="N10" i="31"/>
  <c r="N10" i="40"/>
  <c r="N10" i="30"/>
  <c r="N10" i="42"/>
  <c r="N10" i="41"/>
  <c r="N10" i="14"/>
  <c r="N10" i="19"/>
  <c r="N10" i="25"/>
  <c r="N10" i="32"/>
  <c r="N10" i="12"/>
  <c r="N10" i="20"/>
  <c r="N10" i="33"/>
  <c r="N10" i="36"/>
  <c r="N10" i="44"/>
  <c r="N10" i="18"/>
  <c r="N10" i="22"/>
  <c r="N10" i="27"/>
  <c r="N10" i="34"/>
  <c r="N10" i="28"/>
  <c r="N10" i="37"/>
  <c r="N10" i="21"/>
  <c r="N10" i="23"/>
  <c r="N10" i="35"/>
  <c r="N10" i="29"/>
  <c r="N10" i="43"/>
  <c r="N10" i="39"/>
  <c r="N10" i="13"/>
  <c r="N10" i="38"/>
  <c r="N10" i="26"/>
  <c r="N10" i="49"/>
  <c r="N10" i="15"/>
  <c r="N10" i="52"/>
  <c r="N41" i="42"/>
  <c r="N41" i="27"/>
  <c r="N41" i="40"/>
  <c r="N41" i="44"/>
  <c r="N41" i="21"/>
  <c r="N41" i="18"/>
  <c r="N41" i="28"/>
  <c r="AH8" i="4"/>
  <c r="F8" i="4" s="1"/>
  <c r="AI8" i="4"/>
  <c r="G8" i="4" s="1"/>
  <c r="T20" i="25"/>
  <c r="T20" i="14"/>
  <c r="T20" i="24"/>
  <c r="T20" i="21"/>
  <c r="T20" i="36"/>
  <c r="T20" i="22"/>
  <c r="T20" i="34"/>
  <c r="T20" i="23"/>
  <c r="T20" i="39"/>
  <c r="T20" i="51"/>
  <c r="T24" i="28"/>
  <c r="T24" i="52"/>
  <c r="T24" i="19"/>
  <c r="T24" i="43"/>
  <c r="T24" i="32"/>
  <c r="T24" i="48"/>
  <c r="T24" i="25"/>
  <c r="T24" i="34"/>
  <c r="T24" i="24"/>
  <c r="T16" i="27"/>
  <c r="T16" i="13"/>
  <c r="T16" i="40"/>
  <c r="T16" i="31"/>
  <c r="T16" i="20"/>
  <c r="T16" i="32"/>
  <c r="T16" i="35"/>
  <c r="T16" i="52"/>
  <c r="T16" i="23"/>
  <c r="T16" i="17"/>
  <c r="T8" i="37"/>
  <c r="T8" i="49"/>
  <c r="T8" i="33"/>
  <c r="T8" i="43"/>
  <c r="T8" i="34"/>
  <c r="T28" i="42"/>
  <c r="T28" i="27"/>
  <c r="T28" i="26"/>
  <c r="T28" i="12"/>
  <c r="T28" i="52"/>
  <c r="J24" i="15"/>
  <c r="J24" i="40"/>
  <c r="J24" i="44"/>
  <c r="J24" i="41"/>
  <c r="J24" i="48"/>
  <c r="J24" i="52"/>
  <c r="J24" i="32"/>
  <c r="J24" i="13"/>
  <c r="J24" i="38"/>
  <c r="J24" i="19"/>
  <c r="T37" i="37"/>
  <c r="T37" i="23"/>
  <c r="T37" i="29"/>
  <c r="T37" i="28"/>
  <c r="T37" i="19"/>
  <c r="T37" i="38"/>
  <c r="T37" i="18"/>
  <c r="T37" i="27"/>
  <c r="T37" i="25"/>
  <c r="T37" i="41"/>
  <c r="T37" i="8"/>
  <c r="T37" i="33"/>
  <c r="T37" i="48"/>
  <c r="T37" i="49"/>
  <c r="T37" i="21"/>
  <c r="T37" i="43"/>
  <c r="T37" i="17"/>
  <c r="T37" i="13"/>
  <c r="T37" i="24"/>
  <c r="T37" i="30"/>
  <c r="T37" i="51"/>
  <c r="T37" i="44"/>
  <c r="T37" i="26"/>
  <c r="T37" i="20"/>
  <c r="T37" i="39"/>
  <c r="T37" i="16"/>
  <c r="AI11" i="4"/>
  <c r="G11" i="4" s="1"/>
  <c r="AI31" i="4"/>
  <c r="G31" i="4" s="1"/>
  <c r="J28" i="44" s="1"/>
  <c r="P8" i="28"/>
  <c r="F14" i="15"/>
  <c r="G14" i="15" s="1"/>
  <c r="F14" i="28"/>
  <c r="G14" i="28" s="1"/>
  <c r="J37" i="49"/>
  <c r="J37" i="20"/>
  <c r="J37" i="8"/>
  <c r="J37" i="30"/>
  <c r="J37" i="18"/>
  <c r="J37" i="29"/>
  <c r="J37" i="15"/>
  <c r="J37" i="12"/>
  <c r="J37" i="52"/>
  <c r="J37" i="51"/>
  <c r="J37" i="22"/>
  <c r="J37" i="38"/>
  <c r="J37" i="42"/>
  <c r="J37" i="31"/>
  <c r="J37" i="48"/>
  <c r="J37" i="14"/>
  <c r="J37" i="28"/>
  <c r="J37" i="17"/>
  <c r="J37" i="43"/>
  <c r="J37" i="32"/>
  <c r="P14" i="48"/>
  <c r="F14" i="37"/>
  <c r="G14" i="37" s="1"/>
  <c r="P14" i="20"/>
  <c r="P14" i="35"/>
  <c r="P14" i="42"/>
  <c r="F14" i="44"/>
  <c r="G14" i="44" s="1"/>
  <c r="F14" i="52"/>
  <c r="G14" i="52" s="1"/>
  <c r="F14" i="36"/>
  <c r="G14" i="36" s="1"/>
  <c r="F14" i="33"/>
  <c r="P14" i="41"/>
  <c r="F14" i="13"/>
  <c r="G14" i="13" s="1"/>
  <c r="P14" i="19"/>
  <c r="F14" i="34"/>
  <c r="G14" i="34" s="1"/>
  <c r="P14" i="23"/>
  <c r="P14" i="38"/>
  <c r="P14" i="21"/>
  <c r="F14" i="22"/>
  <c r="G14" i="22" s="1"/>
  <c r="P14" i="14"/>
  <c r="F14" i="43"/>
  <c r="G14" i="43" s="1"/>
  <c r="P14" i="52"/>
  <c r="F14" i="51"/>
  <c r="G14" i="51" s="1"/>
  <c r="F14" i="48"/>
  <c r="P14" i="12"/>
  <c r="F14" i="49"/>
  <c r="P14" i="34"/>
  <c r="F14" i="26"/>
  <c r="F14" i="17"/>
  <c r="G14" i="17" s="1"/>
  <c r="F14" i="27"/>
  <c r="P14" i="50"/>
  <c r="P14" i="32"/>
  <c r="F14" i="16"/>
  <c r="G14" i="16" s="1"/>
  <c r="P14" i="44"/>
  <c r="F14" i="25"/>
  <c r="G14" i="25" s="1"/>
  <c r="F14" i="20"/>
  <c r="G14" i="20" s="1"/>
  <c r="P14" i="18"/>
  <c r="F14" i="24"/>
  <c r="G14" i="24" s="1"/>
  <c r="F14" i="29"/>
  <c r="G14" i="29" s="1"/>
  <c r="P14" i="25"/>
  <c r="P14" i="40"/>
  <c r="F14" i="21"/>
  <c r="G14" i="21" s="1"/>
  <c r="F14" i="35"/>
  <c r="P14" i="16"/>
  <c r="F14" i="18"/>
  <c r="G14" i="18" s="1"/>
  <c r="P14" i="31"/>
  <c r="F14" i="39"/>
  <c r="G14" i="39" s="1"/>
  <c r="F14" i="31"/>
  <c r="G14" i="31" s="1"/>
  <c r="P14" i="28"/>
  <c r="F14" i="32"/>
  <c r="G14" i="32" s="1"/>
  <c r="F14" i="41"/>
  <c r="G14" i="41" s="1"/>
  <c r="P14" i="49"/>
  <c r="P14" i="24"/>
  <c r="F14" i="50"/>
  <c r="G14" i="50" s="1"/>
  <c r="F14" i="40"/>
  <c r="G14" i="40" s="1"/>
  <c r="F14" i="42"/>
  <c r="G14" i="42" s="1"/>
  <c r="P14" i="29"/>
  <c r="P14" i="33"/>
  <c r="P8" i="33"/>
  <c r="P8" i="18"/>
  <c r="P8" i="38"/>
  <c r="F8" i="41"/>
  <c r="G8" i="41" s="1"/>
  <c r="F8" i="28"/>
  <c r="F8" i="21"/>
  <c r="G8" i="21" s="1"/>
  <c r="F8" i="27"/>
  <c r="F8" i="24"/>
  <c r="G8" i="24" s="1"/>
  <c r="P8" i="39"/>
  <c r="P8" i="26"/>
  <c r="P8" i="24"/>
  <c r="P8" i="15"/>
  <c r="P8" i="8"/>
  <c r="F8" i="40"/>
  <c r="G8" i="40" s="1"/>
  <c r="P8" i="49"/>
  <c r="F8" i="51"/>
  <c r="P8" i="41"/>
  <c r="P8" i="40"/>
  <c r="P8" i="16"/>
  <c r="F8" i="29"/>
  <c r="G8" i="29" s="1"/>
  <c r="P8" i="36"/>
  <c r="F8" i="26"/>
  <c r="F8" i="14"/>
  <c r="G8" i="14" s="1"/>
  <c r="P8" i="12"/>
  <c r="F8" i="18"/>
  <c r="G8" i="18" s="1"/>
  <c r="F8" i="43"/>
  <c r="P8" i="19"/>
  <c r="P8" i="30"/>
  <c r="F8" i="38"/>
  <c r="G8" i="38" s="1"/>
  <c r="F8" i="22"/>
  <c r="G8" i="22" s="1"/>
  <c r="P8" i="21"/>
  <c r="F8" i="17"/>
  <c r="G8" i="17" s="1"/>
  <c r="P8" i="35"/>
  <c r="P8" i="32"/>
  <c r="P8" i="50"/>
  <c r="F8" i="52"/>
  <c r="G8" i="52" s="1"/>
  <c r="F8" i="34"/>
  <c r="F8" i="50"/>
  <c r="G8" i="50" s="1"/>
  <c r="P8" i="23"/>
  <c r="P8" i="17"/>
  <c r="F8" i="49"/>
  <c r="P8" i="27"/>
  <c r="F8" i="23"/>
  <c r="G8" i="23" s="1"/>
  <c r="F8" i="32"/>
  <c r="G8" i="32" s="1"/>
  <c r="F8" i="30"/>
  <c r="G8" i="30" s="1"/>
  <c r="F8" i="48"/>
  <c r="F8" i="19"/>
  <c r="F8" i="36"/>
  <c r="P8" i="25"/>
  <c r="P8" i="42"/>
  <c r="P8" i="48"/>
  <c r="F8" i="25"/>
  <c r="G8" i="25" s="1"/>
  <c r="P8" i="13"/>
  <c r="P8" i="29"/>
  <c r="P8" i="20"/>
  <c r="F8" i="44"/>
  <c r="G8" i="44" s="1"/>
  <c r="F8" i="37"/>
  <c r="G8" i="37" s="1"/>
  <c r="F8" i="39"/>
  <c r="G8" i="39" s="1"/>
  <c r="P8" i="51"/>
  <c r="P8" i="43"/>
  <c r="F8" i="16"/>
  <c r="G8" i="16" s="1"/>
  <c r="F8" i="33"/>
  <c r="G8" i="33" s="1"/>
  <c r="P8" i="22"/>
  <c r="F8" i="15"/>
  <c r="G8" i="15" s="1"/>
  <c r="P8" i="34"/>
  <c r="P8" i="52"/>
  <c r="P8" i="14"/>
  <c r="F8" i="31"/>
  <c r="T20" i="48"/>
  <c r="T20" i="50"/>
  <c r="T20" i="49"/>
  <c r="T20" i="19"/>
  <c r="T20" i="52"/>
  <c r="T20" i="28"/>
  <c r="T20" i="12"/>
  <c r="T20" i="27"/>
  <c r="T20" i="32"/>
  <c r="T24" i="37"/>
  <c r="T24" i="29"/>
  <c r="T24" i="42"/>
  <c r="T24" i="18"/>
  <c r="T24" i="31"/>
  <c r="T24" i="36"/>
  <c r="T24" i="30"/>
  <c r="T24" i="22"/>
  <c r="T24" i="40"/>
  <c r="T16" i="41"/>
  <c r="T16" i="51"/>
  <c r="T16" i="34"/>
  <c r="T16" i="30"/>
  <c r="T16" i="15"/>
  <c r="T16" i="49"/>
  <c r="T16" i="44"/>
  <c r="T16" i="37"/>
  <c r="T8" i="26"/>
  <c r="T8" i="23"/>
  <c r="T8" i="32"/>
  <c r="T8" i="8"/>
  <c r="T28" i="14"/>
  <c r="T28" i="24"/>
  <c r="T28" i="30"/>
  <c r="J24" i="27"/>
  <c r="J24" i="33"/>
  <c r="J24" i="42"/>
  <c r="J24" i="23"/>
  <c r="J24" i="31"/>
  <c r="J24" i="50"/>
  <c r="J24" i="30"/>
  <c r="J24" i="24"/>
  <c r="J24" i="26"/>
  <c r="P8" i="44"/>
  <c r="F8" i="42"/>
  <c r="G8" i="42" s="1"/>
  <c r="F8" i="12"/>
  <c r="G8" i="12" s="1"/>
  <c r="P14" i="13"/>
  <c r="F14" i="8"/>
  <c r="G14" i="8" s="1"/>
  <c r="F14" i="38"/>
  <c r="G14" i="38" s="1"/>
  <c r="J29" i="22"/>
  <c r="J29" i="24"/>
  <c r="J29" i="29"/>
  <c r="J29" i="41"/>
  <c r="J29" i="35"/>
  <c r="J29" i="27"/>
  <c r="J29" i="52"/>
  <c r="J29" i="21"/>
  <c r="J29" i="43"/>
  <c r="J29" i="17"/>
  <c r="J29" i="37"/>
  <c r="J29" i="50"/>
  <c r="J29" i="32"/>
  <c r="J9" i="43"/>
  <c r="J9" i="35"/>
  <c r="J9" i="13"/>
  <c r="J9" i="26"/>
  <c r="J9" i="31"/>
  <c r="J9" i="30"/>
  <c r="J9" i="50"/>
  <c r="J9" i="33"/>
  <c r="J9" i="40"/>
  <c r="J9" i="8"/>
  <c r="J9" i="18"/>
  <c r="J9" i="48"/>
  <c r="J9" i="17"/>
  <c r="J9" i="41"/>
  <c r="J9" i="39"/>
  <c r="AI36" i="4"/>
  <c r="G36" i="4" s="1"/>
  <c r="J33" i="8" s="1"/>
  <c r="AH36" i="4"/>
  <c r="F36" i="4" s="1"/>
  <c r="T33" i="28" s="1"/>
  <c r="G13" i="25"/>
  <c r="G34" i="38"/>
  <c r="AH17" i="4"/>
  <c r="F17" i="4" s="1"/>
  <c r="AH32" i="4"/>
  <c r="F32" i="4" s="1"/>
  <c r="T29" i="14" s="1"/>
  <c r="AH24" i="4"/>
  <c r="F24" i="4" s="1"/>
  <c r="T21" i="14" s="1"/>
  <c r="AI23" i="4"/>
  <c r="G23" i="4" s="1"/>
  <c r="J20" i="50" s="1"/>
  <c r="J19" i="38"/>
  <c r="J35" i="13"/>
  <c r="J35" i="26"/>
  <c r="J35" i="32"/>
  <c r="J35" i="16"/>
  <c r="J35" i="44"/>
  <c r="J35" i="22"/>
  <c r="J35" i="14"/>
  <c r="G39" i="48"/>
  <c r="G15" i="43"/>
  <c r="J19" i="14"/>
  <c r="J11" i="41"/>
  <c r="J11" i="8"/>
  <c r="J11" i="24"/>
  <c r="G8" i="49"/>
  <c r="AH12" i="4"/>
  <c r="F12" i="4" s="1"/>
  <c r="T9" i="31" s="1"/>
  <c r="AH13" i="4"/>
  <c r="F13" i="4" s="1"/>
  <c r="T10" i="14" s="1"/>
  <c r="AI19" i="4"/>
  <c r="G19" i="4" s="1"/>
  <c r="J16" i="30" s="1"/>
  <c r="J19" i="27"/>
  <c r="J19" i="26"/>
  <c r="J19" i="36"/>
  <c r="J15" i="26"/>
  <c r="J15" i="13"/>
  <c r="J15" i="31"/>
  <c r="J15" i="16"/>
  <c r="J15" i="41"/>
  <c r="J15" i="12"/>
  <c r="J15" i="50"/>
  <c r="J15" i="25"/>
  <c r="J15" i="20"/>
  <c r="J15" i="51"/>
  <c r="J21" i="50"/>
  <c r="J21" i="33"/>
  <c r="J21" i="38"/>
  <c r="J23" i="20"/>
  <c r="J7" i="38"/>
  <c r="F25" i="35"/>
  <c r="P25" i="28"/>
  <c r="P25" i="29"/>
  <c r="F25" i="17"/>
  <c r="G25" i="17" s="1"/>
  <c r="F25" i="31"/>
  <c r="P25" i="43"/>
  <c r="P25" i="32"/>
  <c r="F25" i="42"/>
  <c r="G25" i="42" s="1"/>
  <c r="F25" i="8"/>
  <c r="G25" i="8" s="1"/>
  <c r="F25" i="40"/>
  <c r="P25" i="31"/>
  <c r="F25" i="49"/>
  <c r="P25" i="34"/>
  <c r="F25" i="48"/>
  <c r="P25" i="8"/>
  <c r="F25" i="41"/>
  <c r="G25" i="41" s="1"/>
  <c r="P25" i="37"/>
  <c r="F25" i="39"/>
  <c r="G25" i="39" s="1"/>
  <c r="P25" i="12"/>
  <c r="F25" i="34"/>
  <c r="G25" i="34" s="1"/>
  <c r="P25" i="17"/>
  <c r="P25" i="19"/>
  <c r="P25" i="16"/>
  <c r="F25" i="12"/>
  <c r="G25" i="12" s="1"/>
  <c r="F25" i="18"/>
  <c r="G25" i="18" s="1"/>
  <c r="P25" i="41"/>
  <c r="F25" i="50"/>
  <c r="F25" i="43"/>
  <c r="P25" i="13"/>
  <c r="P25" i="25"/>
  <c r="P25" i="22"/>
  <c r="F25" i="16"/>
  <c r="G25" i="16" s="1"/>
  <c r="P25" i="23"/>
  <c r="P25" i="40"/>
  <c r="P25" i="15"/>
  <c r="P25" i="35"/>
  <c r="F25" i="25"/>
  <c r="G25" i="25" s="1"/>
  <c r="F25" i="33"/>
  <c r="G25" i="33" s="1"/>
  <c r="P25" i="20"/>
  <c r="F25" i="23"/>
  <c r="G25" i="23" s="1"/>
  <c r="F25" i="36"/>
  <c r="G25" i="36" s="1"/>
  <c r="F25" i="20"/>
  <c r="G25" i="20" s="1"/>
  <c r="F25" i="51"/>
  <c r="G25" i="51" s="1"/>
  <c r="P25" i="21"/>
  <c r="F25" i="26"/>
  <c r="G25" i="26" s="1"/>
  <c r="N44" i="38"/>
  <c r="N44" i="28"/>
  <c r="N44" i="49"/>
  <c r="N44" i="31"/>
  <c r="N44" i="22"/>
  <c r="N44" i="43"/>
  <c r="N44" i="21"/>
  <c r="N44" i="13"/>
  <c r="P40" i="8"/>
  <c r="F40" i="8"/>
  <c r="G40" i="8" s="1"/>
  <c r="N18" i="25"/>
  <c r="N18" i="18"/>
  <c r="N18" i="14"/>
  <c r="N18" i="21"/>
  <c r="N18" i="37"/>
  <c r="N18" i="36"/>
  <c r="N18" i="42"/>
  <c r="N18" i="43"/>
  <c r="N18" i="19"/>
  <c r="N18" i="27"/>
  <c r="N18" i="22"/>
  <c r="N18" i="15"/>
  <c r="N18" i="28"/>
  <c r="N18" i="39"/>
  <c r="N18" i="38"/>
  <c r="N18" i="44"/>
  <c r="N18" i="49"/>
  <c r="N18" i="12"/>
  <c r="N18" i="23"/>
  <c r="N18" i="31"/>
  <c r="N18" i="29"/>
  <c r="N18" i="17"/>
  <c r="N18" i="33"/>
  <c r="N18" i="26"/>
  <c r="N18" i="40"/>
  <c r="N18" i="8"/>
  <c r="G11" i="37"/>
  <c r="F11" i="40"/>
  <c r="G11" i="40" s="1"/>
  <c r="F11" i="24"/>
  <c r="G11" i="24" s="1"/>
  <c r="F11" i="42"/>
  <c r="P11" i="50"/>
  <c r="P11" i="24"/>
  <c r="P11" i="20"/>
  <c r="F11" i="14"/>
  <c r="G11" i="14" s="1"/>
  <c r="P11" i="44"/>
  <c r="P11" i="27"/>
  <c r="F11" i="19"/>
  <c r="G11" i="19" s="1"/>
  <c r="F11" i="48"/>
  <c r="P11" i="15"/>
  <c r="F11" i="26"/>
  <c r="G11" i="26" s="1"/>
  <c r="F11" i="17"/>
  <c r="G11" i="17" s="1"/>
  <c r="P11" i="30"/>
  <c r="F11" i="28"/>
  <c r="G11" i="28" s="1"/>
  <c r="F11" i="13"/>
  <c r="F25" i="27"/>
  <c r="N14" i="33"/>
  <c r="N14" i="17"/>
  <c r="N14" i="24"/>
  <c r="G8" i="51"/>
  <c r="G25" i="28"/>
  <c r="G11" i="42"/>
  <c r="G12" i="35"/>
  <c r="G25" i="38"/>
  <c r="G25" i="19"/>
  <c r="G25" i="30"/>
  <c r="G25" i="35"/>
  <c r="G5" i="40"/>
  <c r="O34" i="4"/>
  <c r="P34" i="4" s="1"/>
  <c r="C34" i="4" s="1"/>
  <c r="O25" i="4"/>
  <c r="P25" i="4" s="1"/>
  <c r="C25" i="4" s="1"/>
  <c r="AH35" i="4"/>
  <c r="F35" i="4" s="1"/>
  <c r="J6" i="42"/>
  <c r="J6" i="34"/>
  <c r="J6" i="49"/>
  <c r="J6" i="22"/>
  <c r="J27" i="22"/>
  <c r="J27" i="21"/>
  <c r="J27" i="39"/>
  <c r="J27" i="38"/>
  <c r="J7" i="22"/>
  <c r="J7" i="30"/>
  <c r="J7" i="25"/>
  <c r="J7" i="28"/>
  <c r="J7" i="16"/>
  <c r="J23" i="39"/>
  <c r="J23" i="22"/>
  <c r="J23" i="35"/>
  <c r="J23" i="49"/>
  <c r="J23" i="51"/>
  <c r="N41" i="24"/>
  <c r="N41" i="39"/>
  <c r="N41" i="38"/>
  <c r="N41" i="20"/>
  <c r="N41" i="8"/>
  <c r="N41" i="35"/>
  <c r="N41" i="25"/>
  <c r="N41" i="31"/>
  <c r="N41" i="14"/>
  <c r="N41" i="51"/>
  <c r="N41" i="13"/>
  <c r="N41" i="43"/>
  <c r="N41" i="26"/>
  <c r="N41" i="17"/>
  <c r="F19" i="52"/>
  <c r="G19" i="52" s="1"/>
  <c r="F19" i="49"/>
  <c r="F19" i="14"/>
  <c r="G19" i="14" s="1"/>
  <c r="P19" i="51"/>
  <c r="F19" i="18"/>
  <c r="G19" i="18" s="1"/>
  <c r="P19" i="29"/>
  <c r="F19" i="44"/>
  <c r="G19" i="44" s="1"/>
  <c r="F19" i="21"/>
  <c r="G19" i="21" s="1"/>
  <c r="F19" i="25"/>
  <c r="G19" i="25" s="1"/>
  <c r="F19" i="33"/>
  <c r="G19" i="33" s="1"/>
  <c r="F19" i="41"/>
  <c r="G19" i="41" s="1"/>
  <c r="F19" i="16"/>
  <c r="G19" i="16" s="1"/>
  <c r="P19" i="25"/>
  <c r="F19" i="39"/>
  <c r="G19" i="39" s="1"/>
  <c r="P19" i="17"/>
  <c r="P19" i="35"/>
  <c r="F19" i="26"/>
  <c r="G19" i="26" s="1"/>
  <c r="F19" i="22"/>
  <c r="G19" i="22" s="1"/>
  <c r="F19" i="31"/>
  <c r="G19" i="31" s="1"/>
  <c r="F19" i="8"/>
  <c r="G19" i="8" s="1"/>
  <c r="P19" i="19"/>
  <c r="F19" i="35"/>
  <c r="G19" i="35" s="1"/>
  <c r="F19" i="43"/>
  <c r="G19" i="43" s="1"/>
  <c r="P19" i="22"/>
  <c r="P19" i="26"/>
  <c r="P19" i="34"/>
  <c r="P19" i="42"/>
  <c r="P19" i="21"/>
  <c r="F19" i="30"/>
  <c r="G19" i="30" s="1"/>
  <c r="F19" i="40"/>
  <c r="G19" i="40" s="1"/>
  <c r="P19" i="23"/>
  <c r="P19" i="39"/>
  <c r="J27" i="32"/>
  <c r="J27" i="48"/>
  <c r="J19" i="41"/>
  <c r="J19" i="24"/>
  <c r="J19" i="44"/>
  <c r="J6" i="35"/>
  <c r="J6" i="25"/>
  <c r="J27" i="34"/>
  <c r="J27" i="52"/>
  <c r="J19" i="30"/>
  <c r="J6" i="8"/>
  <c r="J23" i="17"/>
  <c r="J23" i="34"/>
  <c r="J23" i="29"/>
  <c r="J23" i="15"/>
  <c r="J7" i="26"/>
  <c r="J7" i="40"/>
  <c r="J7" i="29"/>
  <c r="J11" i="28"/>
  <c r="J11" i="43"/>
  <c r="J11" i="27"/>
  <c r="J11" i="29"/>
  <c r="J11" i="30"/>
  <c r="J35" i="48"/>
  <c r="J35" i="30"/>
  <c r="J35" i="34"/>
  <c r="J35" i="49"/>
  <c r="J35" i="33"/>
  <c r="J35" i="50"/>
  <c r="J35" i="8"/>
  <c r="J35" i="39"/>
  <c r="J35" i="20"/>
  <c r="J35" i="25"/>
  <c r="J29" i="31"/>
  <c r="J29" i="34"/>
  <c r="J29" i="28"/>
  <c r="J29" i="8"/>
  <c r="J33" i="29"/>
  <c r="N41" i="52"/>
  <c r="N41" i="36"/>
  <c r="N41" i="37"/>
  <c r="N41" i="15"/>
  <c r="P19" i="18"/>
  <c r="P19" i="48"/>
  <c r="P29" i="22"/>
  <c r="F29" i="49"/>
  <c r="P29" i="15"/>
  <c r="F29" i="22"/>
  <c r="G29" i="22" s="1"/>
  <c r="F29" i="19"/>
  <c r="G29" i="19" s="1"/>
  <c r="P29" i="43"/>
  <c r="P29" i="42"/>
  <c r="F29" i="50"/>
  <c r="V19" i="20"/>
  <c r="V19" i="33"/>
  <c r="X5" i="12"/>
  <c r="X5" i="21"/>
  <c r="X5" i="44"/>
  <c r="X5" i="39"/>
  <c r="X5" i="17"/>
  <c r="X5" i="48"/>
  <c r="X5" i="25"/>
  <c r="X5" i="38"/>
  <c r="X5" i="23"/>
  <c r="X5" i="8"/>
  <c r="X5" i="36"/>
  <c r="X5" i="19"/>
  <c r="X5" i="20"/>
  <c r="X5" i="49"/>
  <c r="X5" i="22"/>
  <c r="J27" i="15"/>
  <c r="J27" i="17"/>
  <c r="J19" i="31"/>
  <c r="J19" i="43"/>
  <c r="J6" i="18"/>
  <c r="J6" i="36"/>
  <c r="J6" i="17"/>
  <c r="J27" i="14"/>
  <c r="J27" i="8"/>
  <c r="J23" i="52"/>
  <c r="J23" i="37"/>
  <c r="J23" i="43"/>
  <c r="J7" i="8"/>
  <c r="J7" i="18"/>
  <c r="J7" i="27"/>
  <c r="J7" i="23"/>
  <c r="N41" i="33"/>
  <c r="N41" i="19"/>
  <c r="N41" i="50"/>
  <c r="N41" i="41"/>
  <c r="F19" i="51"/>
  <c r="X5" i="42"/>
  <c r="G29" i="50"/>
  <c r="J27" i="43"/>
  <c r="J27" i="25"/>
  <c r="J6" i="12"/>
  <c r="J6" i="50"/>
  <c r="J6" i="27"/>
  <c r="J27" i="35"/>
  <c r="J19" i="42"/>
  <c r="J19" i="21"/>
  <c r="J19" i="23"/>
  <c r="J19" i="39"/>
  <c r="F15" i="24"/>
  <c r="G15" i="24" s="1"/>
  <c r="F15" i="52"/>
  <c r="G15" i="52" s="1"/>
  <c r="F15" i="18"/>
  <c r="G15" i="18" s="1"/>
  <c r="P15" i="20"/>
  <c r="F15" i="17"/>
  <c r="G15" i="17" s="1"/>
  <c r="F15" i="32"/>
  <c r="G15" i="32" s="1"/>
  <c r="P15" i="29"/>
  <c r="F15" i="31"/>
  <c r="G15" i="31" s="1"/>
  <c r="F15" i="29"/>
  <c r="G15" i="29" s="1"/>
  <c r="P15" i="48"/>
  <c r="P15" i="30"/>
  <c r="F15" i="35"/>
  <c r="G15" i="35" s="1"/>
  <c r="F33" i="35"/>
  <c r="G33" i="35" s="1"/>
  <c r="P33" i="39"/>
  <c r="P33" i="30"/>
  <c r="F33" i="52"/>
  <c r="G33" i="52" s="1"/>
  <c r="F33" i="32"/>
  <c r="G33" i="32" s="1"/>
  <c r="F33" i="13"/>
  <c r="G33" i="13" s="1"/>
  <c r="P33" i="29"/>
  <c r="F33" i="12"/>
  <c r="P33" i="44"/>
  <c r="P33" i="25"/>
  <c r="F33" i="21"/>
  <c r="G33" i="21" s="1"/>
  <c r="P33" i="21"/>
  <c r="X5" i="41"/>
  <c r="C44" i="27"/>
  <c r="E13" i="27"/>
  <c r="G13" i="27" s="1"/>
  <c r="E35" i="27"/>
  <c r="E12" i="27"/>
  <c r="E33" i="27"/>
  <c r="G33" i="27" s="1"/>
  <c r="E25" i="27"/>
  <c r="E14" i="27"/>
  <c r="G14" i="27" s="1"/>
  <c r="E34" i="27"/>
  <c r="G34" i="27" s="1"/>
  <c r="E17" i="27"/>
  <c r="E18" i="27"/>
  <c r="E37" i="27"/>
  <c r="E29" i="27"/>
  <c r="G29" i="27" s="1"/>
  <c r="E5" i="27"/>
  <c r="G5" i="27" s="1"/>
  <c r="E22" i="27"/>
  <c r="E9" i="27"/>
  <c r="E38" i="27"/>
  <c r="E8" i="27"/>
  <c r="G8" i="27" s="1"/>
  <c r="E40" i="27"/>
  <c r="G40" i="27" s="1"/>
  <c r="E43" i="27"/>
  <c r="G43" i="27" s="1"/>
  <c r="E24" i="27"/>
  <c r="E21" i="27"/>
  <c r="E42" i="27"/>
  <c r="E36" i="27"/>
  <c r="G36" i="27" s="1"/>
  <c r="E10" i="27"/>
  <c r="G10" i="27" s="1"/>
  <c r="E31" i="27"/>
  <c r="N44" i="52"/>
  <c r="N44" i="44"/>
  <c r="N44" i="42"/>
  <c r="N44" i="35"/>
  <c r="N44" i="36"/>
  <c r="N44" i="27"/>
  <c r="N44" i="19"/>
  <c r="N44" i="8"/>
  <c r="N44" i="26"/>
  <c r="N44" i="18"/>
  <c r="N44" i="48"/>
  <c r="N44" i="41"/>
  <c r="N44" i="33"/>
  <c r="N44" i="34"/>
  <c r="N44" i="25"/>
  <c r="N44" i="17"/>
  <c r="N44" i="32"/>
  <c r="N44" i="24"/>
  <c r="N44" i="16"/>
  <c r="N35" i="12"/>
  <c r="N35" i="19"/>
  <c r="N35" i="31"/>
  <c r="N35" i="21"/>
  <c r="N35" i="37"/>
  <c r="N35" i="32"/>
  <c r="N35" i="42"/>
  <c r="N35" i="40"/>
  <c r="N35" i="13"/>
  <c r="N34" i="51"/>
  <c r="N34" i="28"/>
  <c r="N34" i="22"/>
  <c r="N34" i="41"/>
  <c r="V14" i="50"/>
  <c r="V14" i="19"/>
  <c r="V14" i="30"/>
  <c r="V14" i="8"/>
  <c r="V14" i="52"/>
  <c r="V14" i="16"/>
  <c r="V14" i="26"/>
  <c r="V14" i="37"/>
  <c r="V14" i="48"/>
  <c r="V14" i="13"/>
  <c r="V14" i="17"/>
  <c r="V14" i="35"/>
  <c r="V14" i="38"/>
  <c r="V14" i="28"/>
  <c r="V14" i="49"/>
  <c r="V14" i="27"/>
  <c r="V14" i="33"/>
  <c r="V14" i="21"/>
  <c r="V14" i="41"/>
  <c r="V14" i="42"/>
  <c r="E15" i="27"/>
  <c r="G15" i="27" s="1"/>
  <c r="N35" i="26"/>
  <c r="E19" i="27"/>
  <c r="G19" i="27" s="1"/>
  <c r="F40" i="48"/>
  <c r="P40" i="40"/>
  <c r="P40" i="39"/>
  <c r="F40" i="34"/>
  <c r="G40" i="34" s="1"/>
  <c r="F40" i="29"/>
  <c r="G40" i="29" s="1"/>
  <c r="P40" i="28"/>
  <c r="P40" i="24"/>
  <c r="F40" i="17"/>
  <c r="G40" i="17" s="1"/>
  <c r="P40" i="12"/>
  <c r="F40" i="49"/>
  <c r="G40" i="49" s="1"/>
  <c r="P40" i="42"/>
  <c r="F40" i="40"/>
  <c r="G40" i="40" s="1"/>
  <c r="F40" i="35"/>
  <c r="G40" i="35" s="1"/>
  <c r="F40" i="28"/>
  <c r="G40" i="28" s="1"/>
  <c r="P40" i="26"/>
  <c r="P40" i="22"/>
  <c r="F40" i="16"/>
  <c r="G40" i="16" s="1"/>
  <c r="F40" i="12"/>
  <c r="G40" i="12" s="1"/>
  <c r="P32" i="14"/>
  <c r="F32" i="36"/>
  <c r="G32" i="36" s="1"/>
  <c r="F32" i="23"/>
  <c r="G32" i="23" s="1"/>
  <c r="F32" i="44"/>
  <c r="G32" i="44" s="1"/>
  <c r="F32" i="20"/>
  <c r="G32" i="20" s="1"/>
  <c r="F32" i="26"/>
  <c r="F32" i="28"/>
  <c r="G32" i="28" s="1"/>
  <c r="F32" i="39"/>
  <c r="G32" i="39" s="1"/>
  <c r="F32" i="19"/>
  <c r="G32" i="19" s="1"/>
  <c r="F32" i="48"/>
  <c r="F14" i="12"/>
  <c r="G14" i="12" s="1"/>
  <c r="P14" i="17"/>
  <c r="F14" i="30"/>
  <c r="G14" i="30" s="1"/>
  <c r="P14" i="27"/>
  <c r="N35" i="52"/>
  <c r="P14" i="26"/>
  <c r="P14" i="37"/>
  <c r="P14" i="36"/>
  <c r="N44" i="14"/>
  <c r="N44" i="30"/>
  <c r="N44" i="23"/>
  <c r="N44" i="40"/>
  <c r="N44" i="50"/>
  <c r="V14" i="51"/>
  <c r="V14" i="39"/>
  <c r="V14" i="22"/>
  <c r="V14" i="24"/>
  <c r="V14" i="25"/>
  <c r="E41" i="27"/>
  <c r="V11" i="37"/>
  <c r="V11" i="43"/>
  <c r="V11" i="24"/>
  <c r="V11" i="19"/>
  <c r="V11" i="41"/>
  <c r="V11" i="50"/>
  <c r="V11" i="14"/>
  <c r="V11" i="27"/>
  <c r="V11" i="25"/>
  <c r="V11" i="23"/>
  <c r="V11" i="39"/>
  <c r="V11" i="17"/>
  <c r="V11" i="15"/>
  <c r="V11" i="48"/>
  <c r="V11" i="52"/>
  <c r="V11" i="44"/>
  <c r="V11" i="22"/>
  <c r="V11" i="20"/>
  <c r="V7" i="41"/>
  <c r="V7" i="15"/>
  <c r="V7" i="21"/>
  <c r="V7" i="23"/>
  <c r="V7" i="22"/>
  <c r="V7" i="33"/>
  <c r="V7" i="52"/>
  <c r="V7" i="49"/>
  <c r="V7" i="36"/>
  <c r="V7" i="39"/>
  <c r="V7" i="14"/>
  <c r="V7" i="13"/>
  <c r="E28" i="27"/>
  <c r="G28" i="27" s="1"/>
  <c r="N44" i="20"/>
  <c r="N44" i="12"/>
  <c r="N44" i="29"/>
  <c r="N44" i="37"/>
  <c r="N44" i="51"/>
  <c r="X14" i="28"/>
  <c r="V14" i="31"/>
  <c r="V14" i="18"/>
  <c r="V14" i="34"/>
  <c r="V14" i="20"/>
  <c r="V14" i="23"/>
  <c r="G12" i="21"/>
  <c r="E6" i="27"/>
  <c r="E13" i="34"/>
  <c r="G13" i="34" s="1"/>
  <c r="E10" i="34"/>
  <c r="G10" i="34" s="1"/>
  <c r="E35" i="34"/>
  <c r="F12" i="23"/>
  <c r="G12" i="23" s="1"/>
  <c r="F12" i="13"/>
  <c r="G12" i="13" s="1"/>
  <c r="P12" i="28"/>
  <c r="F12" i="37"/>
  <c r="G12" i="37" s="1"/>
  <c r="C44" i="19"/>
  <c r="E8" i="19"/>
  <c r="E33" i="19"/>
  <c r="G33" i="19" s="1"/>
  <c r="E39" i="19"/>
  <c r="G39" i="19" s="1"/>
  <c r="E7" i="19"/>
  <c r="E28" i="19"/>
  <c r="C44" i="34"/>
  <c r="E9" i="34"/>
  <c r="E15" i="34"/>
  <c r="G15" i="34" s="1"/>
  <c r="E8" i="34"/>
  <c r="G8" i="34" s="1"/>
  <c r="E20" i="34"/>
  <c r="E16" i="34"/>
  <c r="E30" i="34"/>
  <c r="E36" i="34"/>
  <c r="C44" i="31"/>
  <c r="E25" i="31"/>
  <c r="E5" i="31"/>
  <c r="G5" i="31" s="1"/>
  <c r="C44" i="28"/>
  <c r="E33" i="28"/>
  <c r="G33" i="28" s="1"/>
  <c r="E17" i="28"/>
  <c r="E23" i="27"/>
  <c r="X34" i="22"/>
  <c r="X34" i="42"/>
  <c r="X34" i="52"/>
  <c r="X34" i="14"/>
  <c r="X34" i="30"/>
  <c r="X34" i="13"/>
  <c r="X34" i="25"/>
  <c r="X34" i="43"/>
  <c r="X34" i="28"/>
  <c r="X34" i="19"/>
  <c r="X34" i="39"/>
  <c r="X34" i="16"/>
  <c r="X34" i="33"/>
  <c r="X34" i="29"/>
  <c r="X34" i="48"/>
  <c r="X34" i="20"/>
  <c r="X34" i="36"/>
  <c r="X34" i="21"/>
  <c r="X34" i="41"/>
  <c r="X12" i="12"/>
  <c r="X12" i="32"/>
  <c r="X12" i="49"/>
  <c r="X12" i="44"/>
  <c r="X12" i="51"/>
  <c r="P12" i="12"/>
  <c r="P12" i="25"/>
  <c r="P12" i="33"/>
  <c r="P12" i="39"/>
  <c r="P12" i="17"/>
  <c r="F12" i="32"/>
  <c r="G12" i="32" s="1"/>
  <c r="P12" i="40"/>
  <c r="P12" i="14"/>
  <c r="F12" i="29"/>
  <c r="G12" i="29" s="1"/>
  <c r="F12" i="36"/>
  <c r="G12" i="36" s="1"/>
  <c r="F12" i="8"/>
  <c r="G12" i="8" s="1"/>
  <c r="F12" i="16"/>
  <c r="G12" i="16" s="1"/>
  <c r="F12" i="27"/>
  <c r="P12" i="8"/>
  <c r="P12" i="19"/>
  <c r="P12" i="29"/>
  <c r="P12" i="24"/>
  <c r="P12" i="44"/>
  <c r="P12" i="26"/>
  <c r="P12" i="35"/>
  <c r="P12" i="43"/>
  <c r="F12" i="20"/>
  <c r="G12" i="20" s="1"/>
  <c r="P12" i="32"/>
  <c r="C44" i="42"/>
  <c r="E39" i="42"/>
  <c r="G39" i="42" s="1"/>
  <c r="C44" i="24"/>
  <c r="E19" i="24"/>
  <c r="G19" i="24" s="1"/>
  <c r="C44" i="22"/>
  <c r="E15" i="22"/>
  <c r="C44" i="20"/>
  <c r="E19" i="20"/>
  <c r="E36" i="20"/>
  <c r="G36" i="20" s="1"/>
  <c r="E38" i="20"/>
  <c r="E22" i="20"/>
  <c r="F28" i="52"/>
  <c r="G28" i="52" s="1"/>
  <c r="P28" i="32"/>
  <c r="F28" i="20"/>
  <c r="G28" i="20" s="1"/>
  <c r="F28" i="8"/>
  <c r="G28" i="8" s="1"/>
  <c r="P28" i="12"/>
  <c r="F28" i="23"/>
  <c r="G28" i="23" s="1"/>
  <c r="F28" i="32"/>
  <c r="G28" i="32" s="1"/>
  <c r="P28" i="14"/>
  <c r="P28" i="17"/>
  <c r="P28" i="40"/>
  <c r="F28" i="21"/>
  <c r="G28" i="21" s="1"/>
  <c r="P28" i="20"/>
  <c r="F22" i="41"/>
  <c r="P22" i="20"/>
  <c r="P22" i="42"/>
  <c r="F22" i="24"/>
  <c r="G22" i="24" s="1"/>
  <c r="G25" i="21"/>
  <c r="E40" i="42"/>
  <c r="G40" i="42" s="1"/>
  <c r="E36" i="42"/>
  <c r="G36" i="42" s="1"/>
  <c r="E32" i="42"/>
  <c r="G32" i="42" s="1"/>
  <c r="E40" i="31"/>
  <c r="G40" i="31" s="1"/>
  <c r="E36" i="31"/>
  <c r="G36" i="31" s="1"/>
  <c r="E32" i="31"/>
  <c r="G32" i="31" s="1"/>
  <c r="E28" i="31"/>
  <c r="E16" i="31"/>
  <c r="E8" i="31"/>
  <c r="G8" i="31" s="1"/>
  <c r="E20" i="28"/>
  <c r="E26" i="27"/>
  <c r="E36" i="24"/>
  <c r="E26" i="19"/>
  <c r="E18" i="19"/>
  <c r="E10" i="19"/>
  <c r="O33" i="4"/>
  <c r="P33" i="4" s="1"/>
  <c r="C33" i="4" s="1"/>
  <c r="P30" i="37" s="1"/>
  <c r="O19" i="4"/>
  <c r="P19" i="4" s="1"/>
  <c r="C19" i="4" s="1"/>
  <c r="P16" i="33" s="1"/>
  <c r="E43" i="8"/>
  <c r="E21" i="49"/>
  <c r="E20" i="44"/>
  <c r="E37" i="34"/>
  <c r="E17" i="34"/>
  <c r="E38" i="32"/>
  <c r="E30" i="32"/>
  <c r="E18" i="32"/>
  <c r="E10" i="32"/>
  <c r="G10" i="32" s="1"/>
  <c r="E18" i="31"/>
  <c r="E20" i="27"/>
  <c r="AN10" i="4"/>
  <c r="H10" i="4" s="1"/>
  <c r="E33" i="49"/>
  <c r="G33" i="49" s="1"/>
  <c r="J13" i="19"/>
  <c r="J13" i="48"/>
  <c r="J13" i="24"/>
  <c r="J13" i="38"/>
  <c r="J13" i="17"/>
  <c r="J13" i="41"/>
  <c r="J13" i="39"/>
  <c r="J13" i="52"/>
  <c r="J13" i="50"/>
  <c r="J13" i="49"/>
  <c r="J13" i="25"/>
  <c r="J13" i="34"/>
  <c r="J13" i="18"/>
  <c r="J13" i="14"/>
  <c r="J13" i="20"/>
  <c r="J13" i="13"/>
  <c r="J13" i="44"/>
  <c r="J13" i="43"/>
  <c r="J13" i="32"/>
  <c r="J17" i="36"/>
  <c r="J17" i="39"/>
  <c r="J17" i="27"/>
  <c r="J17" i="14"/>
  <c r="J17" i="23"/>
  <c r="J17" i="42"/>
  <c r="J17" i="51"/>
  <c r="J17" i="40"/>
  <c r="J17" i="38"/>
  <c r="J17" i="52"/>
  <c r="J17" i="35"/>
  <c r="J17" i="17"/>
  <c r="J17" i="8"/>
  <c r="J17" i="26"/>
  <c r="J17" i="25"/>
  <c r="AH37" i="4"/>
  <c r="F37" i="4" s="1"/>
  <c r="AH25" i="4"/>
  <c r="F25" i="4" s="1"/>
  <c r="T22" i="42" s="1"/>
  <c r="AH39" i="4"/>
  <c r="F39" i="4" s="1"/>
  <c r="T36" i="20" s="1"/>
  <c r="AH29" i="4"/>
  <c r="F29" i="4" s="1"/>
  <c r="T26" i="40" s="1"/>
  <c r="AH26" i="4"/>
  <c r="F26" i="4" s="1"/>
  <c r="T23" i="23" s="1"/>
  <c r="AI41" i="4"/>
  <c r="G41" i="4" s="1"/>
  <c r="J7" i="21"/>
  <c r="G13" i="30"/>
  <c r="T28" i="44"/>
  <c r="T28" i="51"/>
  <c r="T28" i="21"/>
  <c r="T28" i="48"/>
  <c r="T28" i="20"/>
  <c r="T28" i="17"/>
  <c r="T28" i="13"/>
  <c r="T28" i="22"/>
  <c r="T28" i="33"/>
  <c r="T28" i="50"/>
  <c r="T28" i="31"/>
  <c r="T28" i="8"/>
  <c r="T28" i="43"/>
  <c r="T28" i="49"/>
  <c r="T28" i="36"/>
  <c r="T28" i="28"/>
  <c r="T28" i="16"/>
  <c r="T28" i="32"/>
  <c r="T28" i="37"/>
  <c r="T28" i="15"/>
  <c r="T8" i="36"/>
  <c r="T8" i="31"/>
  <c r="T8" i="20"/>
  <c r="T8" i="28"/>
  <c r="T8" i="30"/>
  <c r="T8" i="35"/>
  <c r="T8" i="48"/>
  <c r="T8" i="18"/>
  <c r="T8" i="27"/>
  <c r="T8" i="12"/>
  <c r="T8" i="50"/>
  <c r="T8" i="21"/>
  <c r="T8" i="25"/>
  <c r="T8" i="24"/>
  <c r="T8" i="52"/>
  <c r="T8" i="14"/>
  <c r="T8" i="29"/>
  <c r="T8" i="13"/>
  <c r="T8" i="38"/>
  <c r="T39" i="26"/>
  <c r="T39" i="15"/>
  <c r="T39" i="41"/>
  <c r="T39" i="8"/>
  <c r="T39" i="34"/>
  <c r="T39" i="36"/>
  <c r="T39" i="50"/>
  <c r="T39" i="20"/>
  <c r="T39" i="21"/>
  <c r="T39" i="25"/>
  <c r="T39" i="19"/>
  <c r="T39" i="32"/>
  <c r="T39" i="22"/>
  <c r="T39" i="13"/>
  <c r="T39" i="17"/>
  <c r="T39" i="44"/>
  <c r="T39" i="37"/>
  <c r="T39" i="14"/>
  <c r="T39" i="24"/>
  <c r="T11" i="35"/>
  <c r="T11" i="20"/>
  <c r="T11" i="15"/>
  <c r="T11" i="13"/>
  <c r="T11" i="31"/>
  <c r="T11" i="36"/>
  <c r="T11" i="18"/>
  <c r="T11" i="52"/>
  <c r="T11" i="12"/>
  <c r="T11" i="33"/>
  <c r="T11" i="27"/>
  <c r="T11" i="26"/>
  <c r="T11" i="22"/>
  <c r="T11" i="8"/>
  <c r="T11" i="30"/>
  <c r="T11" i="49"/>
  <c r="T11" i="37"/>
  <c r="T11" i="43"/>
  <c r="T11" i="21"/>
  <c r="T29" i="41"/>
  <c r="T29" i="52"/>
  <c r="T29" i="34"/>
  <c r="T22" i="23"/>
  <c r="T22" i="39"/>
  <c r="T22" i="22"/>
  <c r="T22" i="52"/>
  <c r="T22" i="14"/>
  <c r="J16" i="38"/>
  <c r="J39" i="17"/>
  <c r="J39" i="21"/>
  <c r="J39" i="39"/>
  <c r="J39" i="50"/>
  <c r="J39" i="42"/>
  <c r="J39" i="25"/>
  <c r="J39" i="44"/>
  <c r="J39" i="51"/>
  <c r="J39" i="40"/>
  <c r="J39" i="52"/>
  <c r="J39" i="29"/>
  <c r="J39" i="41"/>
  <c r="J39" i="32"/>
  <c r="J39" i="38"/>
  <c r="J39" i="49"/>
  <c r="J39" i="28"/>
  <c r="J39" i="15"/>
  <c r="J39" i="19"/>
  <c r="J39" i="8"/>
  <c r="G27" i="50"/>
  <c r="F10" i="4"/>
  <c r="T7" i="29" s="1"/>
  <c r="AH22" i="4"/>
  <c r="F22" i="4" s="1"/>
  <c r="G8" i="36"/>
  <c r="J6" i="37"/>
  <c r="J6" i="21"/>
  <c r="J6" i="28"/>
  <c r="J6" i="32"/>
  <c r="J6" i="44"/>
  <c r="J6" i="14"/>
  <c r="J6" i="41"/>
  <c r="J6" i="31"/>
  <c r="J6" i="40"/>
  <c r="J6" i="13"/>
  <c r="J6" i="43"/>
  <c r="J6" i="26"/>
  <c r="J6" i="30"/>
  <c r="J6" i="16"/>
  <c r="J6" i="15"/>
  <c r="J6" i="20"/>
  <c r="J6" i="29"/>
  <c r="J6" i="33"/>
  <c r="J11" i="44"/>
  <c r="J11" i="15"/>
  <c r="J11" i="22"/>
  <c r="J11" i="39"/>
  <c r="J11" i="51"/>
  <c r="J11" i="14"/>
  <c r="J11" i="37"/>
  <c r="J11" i="40"/>
  <c r="J11" i="33"/>
  <c r="J11" i="21"/>
  <c r="J11" i="34"/>
  <c r="J11" i="42"/>
  <c r="J11" i="49"/>
  <c r="J11" i="26"/>
  <c r="J11" i="36"/>
  <c r="J11" i="19"/>
  <c r="J11" i="31"/>
  <c r="J11" i="16"/>
  <c r="J19" i="13"/>
  <c r="J19" i="40"/>
  <c r="J19" i="22"/>
  <c r="J19" i="20"/>
  <c r="J19" i="15"/>
  <c r="J19" i="52"/>
  <c r="J19" i="48"/>
  <c r="J19" i="25"/>
  <c r="J19" i="34"/>
  <c r="J19" i="51"/>
  <c r="J19" i="49"/>
  <c r="J19" i="29"/>
  <c r="J19" i="32"/>
  <c r="J19" i="19"/>
  <c r="J19" i="37"/>
  <c r="J19" i="28"/>
  <c r="J19" i="16"/>
  <c r="J19" i="35"/>
  <c r="J19" i="18"/>
  <c r="J19" i="50"/>
  <c r="J27" i="20"/>
  <c r="J27" i="31"/>
  <c r="J27" i="36"/>
  <c r="J27" i="44"/>
  <c r="J27" i="41"/>
  <c r="J27" i="13"/>
  <c r="J27" i="30"/>
  <c r="J27" i="12"/>
  <c r="J27" i="37"/>
  <c r="J27" i="24"/>
  <c r="J27" i="27"/>
  <c r="J27" i="18"/>
  <c r="J27" i="42"/>
  <c r="J27" i="16"/>
  <c r="J27" i="49"/>
  <c r="J27" i="26"/>
  <c r="J27" i="23"/>
  <c r="J27" i="50"/>
  <c r="J27" i="29"/>
  <c r="J13" i="27"/>
  <c r="J13" i="16"/>
  <c r="J13" i="23"/>
  <c r="J13" i="35"/>
  <c r="J13" i="51"/>
  <c r="J13" i="12"/>
  <c r="J13" i="26"/>
  <c r="J13" i="37"/>
  <c r="J13" i="33"/>
  <c r="J13" i="42"/>
  <c r="J13" i="21"/>
  <c r="J13" i="22"/>
  <c r="J13" i="8"/>
  <c r="J13" i="40"/>
  <c r="J13" i="31"/>
  <c r="J13" i="30"/>
  <c r="J13" i="15"/>
  <c r="J13" i="36"/>
  <c r="J13" i="28"/>
  <c r="J13" i="29"/>
  <c r="J17" i="20"/>
  <c r="J17" i="29"/>
  <c r="J17" i="43"/>
  <c r="J17" i="15"/>
  <c r="J17" i="24"/>
  <c r="J17" i="19"/>
  <c r="J17" i="12"/>
  <c r="J17" i="32"/>
  <c r="J17" i="44"/>
  <c r="J17" i="34"/>
  <c r="J17" i="30"/>
  <c r="J17" i="49"/>
  <c r="J17" i="41"/>
  <c r="J17" i="21"/>
  <c r="J17" i="50"/>
  <c r="J17" i="31"/>
  <c r="J29" i="30"/>
  <c r="J29" i="16"/>
  <c r="J29" i="25"/>
  <c r="J29" i="42"/>
  <c r="J29" i="49"/>
  <c r="J29" i="51"/>
  <c r="J29" i="26"/>
  <c r="J29" i="14"/>
  <c r="J29" i="20"/>
  <c r="J29" i="19"/>
  <c r="J29" i="18"/>
  <c r="J29" i="38"/>
  <c r="J29" i="36"/>
  <c r="J29" i="12"/>
  <c r="J29" i="15"/>
  <c r="J29" i="40"/>
  <c r="J29" i="13"/>
  <c r="J29" i="33"/>
  <c r="J29" i="44"/>
  <c r="J29" i="39"/>
  <c r="P29" i="25"/>
  <c r="P29" i="32"/>
  <c r="P29" i="12"/>
  <c r="P29" i="48"/>
  <c r="P29" i="16"/>
  <c r="F29" i="20"/>
  <c r="G29" i="20" s="1"/>
  <c r="P29" i="38"/>
  <c r="P29" i="37"/>
  <c r="F29" i="34"/>
  <c r="G29" i="34" s="1"/>
  <c r="F29" i="21"/>
  <c r="G29" i="21" s="1"/>
  <c r="P29" i="51"/>
  <c r="P29" i="40"/>
  <c r="F29" i="13"/>
  <c r="F29" i="24"/>
  <c r="G29" i="24" s="1"/>
  <c r="P29" i="31"/>
  <c r="P29" i="13"/>
  <c r="F29" i="31"/>
  <c r="G29" i="31" s="1"/>
  <c r="F29" i="48"/>
  <c r="P29" i="27"/>
  <c r="F29" i="38"/>
  <c r="F29" i="12"/>
  <c r="G29" i="12" s="1"/>
  <c r="F29" i="29"/>
  <c r="G29" i="29" s="1"/>
  <c r="F29" i="14"/>
  <c r="G29" i="14" s="1"/>
  <c r="F29" i="28"/>
  <c r="G29" i="28" s="1"/>
  <c r="F29" i="32"/>
  <c r="G29" i="32" s="1"/>
  <c r="F29" i="36"/>
  <c r="G29" i="36" s="1"/>
  <c r="F29" i="40"/>
  <c r="G29" i="40" s="1"/>
  <c r="F29" i="44"/>
  <c r="P29" i="21"/>
  <c r="F29" i="35"/>
  <c r="G29" i="35" s="1"/>
  <c r="F29" i="16"/>
  <c r="G29" i="16" s="1"/>
  <c r="P29" i="19"/>
  <c r="P29" i="35"/>
  <c r="P29" i="18"/>
  <c r="P29" i="41"/>
  <c r="N43" i="42"/>
  <c r="N43" i="41"/>
  <c r="N43" i="18"/>
  <c r="N43" i="15"/>
  <c r="N43" i="49"/>
  <c r="N43" i="32"/>
  <c r="N43" i="29"/>
  <c r="N43" i="12"/>
  <c r="N43" i="36"/>
  <c r="N43" i="14"/>
  <c r="N43" i="19"/>
  <c r="N43" i="44"/>
  <c r="N43" i="28"/>
  <c r="N43" i="13"/>
  <c r="N43" i="52"/>
  <c r="N43" i="40"/>
  <c r="N43" i="26"/>
  <c r="N43" i="31"/>
  <c r="N43" i="48"/>
  <c r="N43" i="39"/>
  <c r="N43" i="24"/>
  <c r="N43" i="21"/>
  <c r="N43" i="51"/>
  <c r="N43" i="37"/>
  <c r="N43" i="27"/>
  <c r="N43" i="43"/>
  <c r="N43" i="34"/>
  <c r="N43" i="20"/>
  <c r="N43" i="17"/>
  <c r="N42" i="30"/>
  <c r="N42" i="41"/>
  <c r="N42" i="50"/>
  <c r="N42" i="34"/>
  <c r="N42" i="25"/>
  <c r="N42" i="39"/>
  <c r="N42" i="43"/>
  <c r="N42" i="36"/>
  <c r="N42" i="23"/>
  <c r="N42" i="12"/>
  <c r="N42" i="28"/>
  <c r="N42" i="16"/>
  <c r="N42" i="15"/>
  <c r="N42" i="26"/>
  <c r="N42" i="14"/>
  <c r="N42" i="51"/>
  <c r="N42" i="33"/>
  <c r="N42" i="42"/>
  <c r="N42" i="29"/>
  <c r="N42" i="44"/>
  <c r="N42" i="35"/>
  <c r="N42" i="40"/>
  <c r="N42" i="27"/>
  <c r="N42" i="19"/>
  <c r="N42" i="32"/>
  <c r="N42" i="20"/>
  <c r="N42" i="13"/>
  <c r="N42" i="8"/>
  <c r="N42" i="18"/>
  <c r="N42" i="52"/>
  <c r="N6" i="14"/>
  <c r="N6" i="42"/>
  <c r="N6" i="25"/>
  <c r="N6" i="24"/>
  <c r="N6" i="18"/>
  <c r="N6" i="49"/>
  <c r="N6" i="52"/>
  <c r="N6" i="41"/>
  <c r="N6" i="48"/>
  <c r="N6" i="30"/>
  <c r="N6" i="20"/>
  <c r="N6" i="21"/>
  <c r="N6" i="34"/>
  <c r="N6" i="13"/>
  <c r="N6" i="33"/>
  <c r="N6" i="44"/>
  <c r="N6" i="35"/>
  <c r="N6" i="39"/>
  <c r="N6" i="43"/>
  <c r="N6" i="12"/>
  <c r="N6" i="29"/>
  <c r="N6" i="16"/>
  <c r="N6" i="36"/>
  <c r="N6" i="37"/>
  <c r="N6" i="28"/>
  <c r="N6" i="32"/>
  <c r="N6" i="19"/>
  <c r="N6" i="31"/>
  <c r="N6" i="22"/>
  <c r="N6" i="51"/>
  <c r="N6" i="40"/>
  <c r="N6" i="26"/>
  <c r="N6" i="8"/>
  <c r="N6" i="27"/>
  <c r="N6" i="50"/>
  <c r="N6" i="15"/>
  <c r="N6" i="17"/>
  <c r="N6" i="38"/>
  <c r="N6" i="23"/>
  <c r="P30" i="8"/>
  <c r="P30" i="14"/>
  <c r="P30" i="19"/>
  <c r="P30" i="35"/>
  <c r="F30" i="27"/>
  <c r="G30" i="27" s="1"/>
  <c r="F30" i="43"/>
  <c r="G30" i="43" s="1"/>
  <c r="P30" i="23"/>
  <c r="F30" i="52"/>
  <c r="G30" i="52" s="1"/>
  <c r="F30" i="30"/>
  <c r="G30" i="30" s="1"/>
  <c r="P30" i="49"/>
  <c r="P30" i="30"/>
  <c r="F30" i="14"/>
  <c r="G30" i="14" s="1"/>
  <c r="F30" i="32"/>
  <c r="F30" i="20"/>
  <c r="G30" i="20" s="1"/>
  <c r="P30" i="31"/>
  <c r="P30" i="39"/>
  <c r="P30" i="50"/>
  <c r="P30" i="16"/>
  <c r="P30" i="25"/>
  <c r="F10" i="14"/>
  <c r="G10" i="14" s="1"/>
  <c r="P10" i="21"/>
  <c r="P10" i="32"/>
  <c r="P10" i="35"/>
  <c r="P10" i="14"/>
  <c r="F10" i="24"/>
  <c r="G10" i="24" s="1"/>
  <c r="P10" i="30"/>
  <c r="F10" i="37"/>
  <c r="F10" i="44"/>
  <c r="F10" i="19"/>
  <c r="P10" i="26"/>
  <c r="F10" i="39"/>
  <c r="G10" i="39" s="1"/>
  <c r="P10" i="43"/>
  <c r="F10" i="17"/>
  <c r="G10" i="17" s="1"/>
  <c r="P10" i="22"/>
  <c r="P10" i="31"/>
  <c r="P10" i="33"/>
  <c r="V32" i="14"/>
  <c r="V32" i="30"/>
  <c r="V32" i="20"/>
  <c r="V32" i="27"/>
  <c r="V32" i="19"/>
  <c r="V32" i="40"/>
  <c r="V32" i="34"/>
  <c r="V32" i="38"/>
  <c r="V32" i="15"/>
  <c r="V32" i="33"/>
  <c r="V32" i="18"/>
  <c r="V32" i="24"/>
  <c r="V32" i="16"/>
  <c r="V32" i="35"/>
  <c r="V32" i="22"/>
  <c r="V32" i="36"/>
  <c r="V28" i="41"/>
  <c r="V28" i="44"/>
  <c r="V28" i="8"/>
  <c r="V28" i="48"/>
  <c r="V28" i="50"/>
  <c r="V28" i="52"/>
  <c r="V28" i="16"/>
  <c r="V28" i="23"/>
  <c r="V28" i="12"/>
  <c r="V28" i="49"/>
  <c r="V28" i="51"/>
  <c r="V28" i="15"/>
  <c r="V28" i="17"/>
  <c r="V25" i="28"/>
  <c r="V25" i="39"/>
  <c r="V25" i="22"/>
  <c r="V25" i="33"/>
  <c r="V25" i="13"/>
  <c r="V25" i="35"/>
  <c r="V25" i="23"/>
  <c r="V25" i="38"/>
  <c r="V25" i="49"/>
  <c r="V25" i="31"/>
  <c r="V25" i="51"/>
  <c r="V25" i="52"/>
  <c r="V25" i="42"/>
  <c r="V18" i="44"/>
  <c r="V18" i="8"/>
  <c r="V18" i="50"/>
  <c r="V18" i="12"/>
  <c r="V18" i="20"/>
  <c r="V18" i="42"/>
  <c r="V18" i="52"/>
  <c r="V18" i="19"/>
  <c r="V18" i="28"/>
  <c r="V12" i="27"/>
  <c r="V12" i="16"/>
  <c r="V12" i="30"/>
  <c r="V12" i="8"/>
  <c r="V12" i="25"/>
  <c r="V12" i="29"/>
  <c r="V12" i="14"/>
  <c r="V12" i="33"/>
  <c r="V19" i="49"/>
  <c r="V19" i="12"/>
  <c r="O27" i="4"/>
  <c r="P27" i="4" s="1"/>
  <c r="C27" i="4" s="1"/>
  <c r="O23" i="4"/>
  <c r="P23" i="4" s="1"/>
  <c r="C23" i="4" s="1"/>
  <c r="O20" i="4"/>
  <c r="P20" i="4" s="1"/>
  <c r="C20" i="4" s="1"/>
  <c r="P17" i="50" s="1"/>
  <c r="O9" i="4"/>
  <c r="P9" i="4" s="1"/>
  <c r="C9" i="4" s="1"/>
  <c r="O47" i="4"/>
  <c r="P47" i="4" s="1"/>
  <c r="C47" i="4" s="1"/>
  <c r="O45" i="4"/>
  <c r="P45" i="4" s="1"/>
  <c r="C45" i="4" s="1"/>
  <c r="O44" i="4"/>
  <c r="P44" i="4" s="1"/>
  <c r="C44" i="4" s="1"/>
  <c r="P41" i="30" s="1"/>
  <c r="T42" i="52"/>
  <c r="AH21" i="4"/>
  <c r="F21" i="4" s="1"/>
  <c r="G13" i="44"/>
  <c r="G28" i="14"/>
  <c r="X35" i="32"/>
  <c r="X35" i="21"/>
  <c r="X35" i="44"/>
  <c r="X35" i="52"/>
  <c r="X35" i="28"/>
  <c r="X35" i="25"/>
  <c r="X35" i="30"/>
  <c r="X35" i="48"/>
  <c r="X35" i="43"/>
  <c r="X35" i="17"/>
  <c r="X35" i="13"/>
  <c r="X35" i="41"/>
  <c r="X35" i="38"/>
  <c r="X35" i="18"/>
  <c r="X35" i="24"/>
  <c r="X35" i="15"/>
  <c r="X35" i="19"/>
  <c r="X35" i="26"/>
  <c r="X35" i="31"/>
  <c r="X35" i="23"/>
  <c r="X35" i="29"/>
  <c r="X35" i="37"/>
  <c r="X35" i="16"/>
  <c r="X35" i="20"/>
  <c r="X35" i="36"/>
  <c r="X35" i="42"/>
  <c r="X35" i="8"/>
  <c r="X35" i="39"/>
  <c r="X35" i="27"/>
  <c r="X35" i="33"/>
  <c r="X35" i="49"/>
  <c r="X35" i="51"/>
  <c r="X35" i="40"/>
  <c r="X35" i="50"/>
  <c r="X35" i="35"/>
  <c r="X35" i="22"/>
  <c r="X35" i="12"/>
  <c r="X35" i="34"/>
  <c r="X35" i="14"/>
  <c r="X26" i="51"/>
  <c r="X26" i="36"/>
  <c r="X26" i="40"/>
  <c r="X26" i="18"/>
  <c r="X26" i="12"/>
  <c r="X26" i="35"/>
  <c r="X26" i="16"/>
  <c r="X26" i="33"/>
  <c r="X26" i="31"/>
  <c r="X26" i="21"/>
  <c r="X26" i="38"/>
  <c r="X26" i="52"/>
  <c r="X26" i="27"/>
  <c r="X26" i="50"/>
  <c r="X26" i="41"/>
  <c r="X26" i="37"/>
  <c r="X26" i="30"/>
  <c r="X26" i="20"/>
  <c r="X26" i="26"/>
  <c r="X26" i="8"/>
  <c r="X26" i="29"/>
  <c r="X26" i="24"/>
  <c r="X26" i="42"/>
  <c r="X26" i="23"/>
  <c r="X26" i="19"/>
  <c r="X26" i="39"/>
  <c r="X26" i="14"/>
  <c r="X26" i="48"/>
  <c r="X26" i="32"/>
  <c r="X26" i="44"/>
  <c r="X26" i="25"/>
  <c r="X26" i="17"/>
  <c r="X10" i="18"/>
  <c r="X10" i="28"/>
  <c r="X10" i="39"/>
  <c r="X10" i="13"/>
  <c r="X10" i="20"/>
  <c r="X10" i="30"/>
  <c r="X10" i="40"/>
  <c r="X10" i="43"/>
  <c r="X10" i="16"/>
  <c r="X10" i="27"/>
  <c r="X10" i="42"/>
  <c r="X10" i="50"/>
  <c r="X10" i="19"/>
  <c r="X10" i="26"/>
  <c r="X10" i="35"/>
  <c r="X10" i="14"/>
  <c r="X10" i="24"/>
  <c r="X10" i="38"/>
  <c r="X10" i="49"/>
  <c r="X10" i="15"/>
  <c r="X10" i="22"/>
  <c r="X10" i="32"/>
  <c r="X10" i="37"/>
  <c r="X10" i="51"/>
  <c r="X10" i="23"/>
  <c r="X10" i="31"/>
  <c r="X10" i="41"/>
  <c r="X10" i="12"/>
  <c r="X10" i="21"/>
  <c r="X10" i="36"/>
  <c r="X10" i="48"/>
  <c r="G13" i="13"/>
  <c r="X44" i="49"/>
  <c r="X44" i="31"/>
  <c r="X44" i="32"/>
  <c r="X44" i="15"/>
  <c r="X44" i="23"/>
  <c r="X44" i="48"/>
  <c r="X44" i="41"/>
  <c r="X44" i="25"/>
  <c r="X44" i="26"/>
  <c r="X44" i="22"/>
  <c r="X44" i="52"/>
  <c r="X44" i="37"/>
  <c r="X44" i="38"/>
  <c r="X44" i="16"/>
  <c r="X44" i="24"/>
  <c r="X44" i="44"/>
  <c r="X44" i="28"/>
  <c r="X44" i="39"/>
  <c r="X44" i="12"/>
  <c r="X44" i="21"/>
  <c r="X44" i="43"/>
  <c r="X44" i="35"/>
  <c r="X44" i="36"/>
  <c r="X44" i="8"/>
  <c r="X44" i="19"/>
  <c r="X44" i="42"/>
  <c r="X44" i="33"/>
  <c r="X44" i="34"/>
  <c r="X44" i="18"/>
  <c r="X44" i="13"/>
  <c r="X44" i="51"/>
  <c r="X44" i="29"/>
  <c r="X44" i="30"/>
  <c r="X44" i="20"/>
  <c r="X44" i="14"/>
  <c r="X44" i="27"/>
  <c r="X44" i="50"/>
  <c r="X44" i="40"/>
  <c r="X44" i="17"/>
  <c r="X30" i="49"/>
  <c r="X30" i="23"/>
  <c r="X30" i="25"/>
  <c r="X30" i="33"/>
  <c r="X30" i="22"/>
  <c r="X30" i="50"/>
  <c r="X30" i="28"/>
  <c r="X30" i="30"/>
  <c r="X30" i="41"/>
  <c r="X30" i="20"/>
  <c r="X30" i="51"/>
  <c r="X30" i="35"/>
  <c r="X30" i="24"/>
  <c r="X30" i="36"/>
  <c r="X30" i="37"/>
  <c r="X30" i="52"/>
  <c r="X30" i="31"/>
  <c r="X30" i="40"/>
  <c r="X30" i="19"/>
  <c r="X30" i="29"/>
  <c r="X30" i="8"/>
  <c r="X30" i="39"/>
  <c r="X30" i="16"/>
  <c r="X30" i="18"/>
  <c r="X30" i="43"/>
  <c r="X30" i="13"/>
  <c r="X30" i="44"/>
  <c r="X30" i="14"/>
  <c r="X30" i="42"/>
  <c r="X30" i="38"/>
  <c r="X30" i="17"/>
  <c r="X30" i="15"/>
  <c r="X30" i="26"/>
  <c r="X30" i="34"/>
  <c r="X30" i="48"/>
  <c r="X30" i="12"/>
  <c r="X30" i="21"/>
  <c r="X30" i="32"/>
  <c r="X30" i="27"/>
  <c r="X17" i="29"/>
  <c r="X17" i="23"/>
  <c r="X17" i="21"/>
  <c r="X17" i="31"/>
  <c r="X17" i="30"/>
  <c r="X17" i="12"/>
  <c r="X17" i="44"/>
  <c r="X17" i="49"/>
  <c r="X17" i="50"/>
  <c r="X17" i="18"/>
  <c r="X17" i="15"/>
  <c r="X17" i="17"/>
  <c r="X17" i="40"/>
  <c r="X17" i="20"/>
  <c r="X17" i="52"/>
  <c r="X17" i="39"/>
  <c r="X17" i="27"/>
  <c r="X17" i="37"/>
  <c r="X17" i="32"/>
  <c r="X17" i="14"/>
  <c r="X17" i="43"/>
  <c r="X17" i="24"/>
  <c r="X17" i="41"/>
  <c r="X17" i="33"/>
  <c r="X17" i="22"/>
  <c r="X17" i="19"/>
  <c r="X17" i="34"/>
  <c r="X17" i="48"/>
  <c r="X17" i="28"/>
  <c r="X17" i="38"/>
  <c r="X17" i="42"/>
  <c r="X17" i="51"/>
  <c r="X17" i="8"/>
  <c r="X17" i="26"/>
  <c r="X17" i="25"/>
  <c r="X17" i="36"/>
  <c r="X17" i="13"/>
  <c r="X17" i="16"/>
  <c r="X17" i="35"/>
  <c r="V19" i="44"/>
  <c r="V19" i="27"/>
  <c r="V19" i="26"/>
  <c r="V19" i="16"/>
  <c r="X22" i="17"/>
  <c r="X22" i="24"/>
  <c r="X40" i="14"/>
  <c r="V36" i="14"/>
  <c r="V36" i="18"/>
  <c r="V36" i="35"/>
  <c r="V11" i="13"/>
  <c r="V11" i="21"/>
  <c r="V11" i="42"/>
  <c r="V11" i="18"/>
  <c r="V11" i="29"/>
  <c r="V9" i="32"/>
  <c r="V9" i="22"/>
  <c r="V15" i="25"/>
  <c r="V15" i="48"/>
  <c r="V15" i="49"/>
  <c r="V15" i="52"/>
  <c r="V15" i="50"/>
  <c r="V15" i="8"/>
  <c r="V15" i="12"/>
  <c r="V15" i="14"/>
  <c r="V15" i="26"/>
  <c r="V15" i="31"/>
  <c r="V15" i="34"/>
  <c r="V15" i="40"/>
  <c r="V15" i="23"/>
  <c r="V15" i="27"/>
  <c r="V15" i="20"/>
  <c r="V15" i="30"/>
  <c r="V15" i="35"/>
  <c r="V15" i="15"/>
  <c r="V15" i="21"/>
  <c r="V15" i="41"/>
  <c r="V15" i="42"/>
  <c r="V15" i="44"/>
  <c r="V23" i="42"/>
  <c r="V23" i="41"/>
  <c r="V23" i="43"/>
  <c r="V23" i="48"/>
  <c r="V23" i="50"/>
  <c r="V23" i="52"/>
  <c r="V23" i="16"/>
  <c r="V23" i="14"/>
  <c r="V23" i="15"/>
  <c r="V23" i="26"/>
  <c r="V23" i="32"/>
  <c r="V23" i="51"/>
  <c r="V23" i="12"/>
  <c r="V23" i="21"/>
  <c r="V23" i="34"/>
  <c r="V23" i="40"/>
  <c r="V23" i="20"/>
  <c r="V23" i="22"/>
  <c r="V23" i="37"/>
  <c r="V23" i="28"/>
  <c r="V23" i="25"/>
  <c r="V23" i="33"/>
  <c r="V23" i="36"/>
  <c r="V27" i="24"/>
  <c r="V27" i="13"/>
  <c r="V27" i="29"/>
  <c r="V27" i="14"/>
  <c r="V27" i="32"/>
  <c r="V27" i="38"/>
  <c r="V27" i="44"/>
  <c r="V27" i="19"/>
  <c r="V27" i="25"/>
  <c r="V27" i="22"/>
  <c r="V27" i="40"/>
  <c r="V29" i="50"/>
  <c r="V29" i="52"/>
  <c r="V29" i="19"/>
  <c r="V29" i="30"/>
  <c r="V29" i="33"/>
  <c r="V29" i="38"/>
  <c r="V29" i="8"/>
  <c r="V29" i="15"/>
  <c r="V29" i="21"/>
  <c r="V29" i="24"/>
  <c r="V29" i="26"/>
  <c r="V29" i="29"/>
  <c r="V29" i="41"/>
  <c r="V29" i="44"/>
  <c r="V29" i="48"/>
  <c r="V29" i="16"/>
  <c r="V29" i="32"/>
  <c r="V29" i="39"/>
  <c r="V29" i="18"/>
  <c r="V29" i="25"/>
  <c r="V29" i="35"/>
  <c r="V29" i="13"/>
  <c r="V35" i="8"/>
  <c r="V35" i="42"/>
  <c r="V35" i="40"/>
  <c r="V35" i="19"/>
  <c r="V35" i="14"/>
  <c r="V35" i="33"/>
  <c r="V35" i="35"/>
  <c r="V35" i="16"/>
  <c r="V35" i="25"/>
  <c r="V35" i="28"/>
  <c r="V35" i="37"/>
  <c r="V35" i="44"/>
  <c r="V35" i="26"/>
  <c r="V39" i="14"/>
  <c r="V39" i="21"/>
  <c r="V39" i="26"/>
  <c r="V39" i="18"/>
  <c r="V39" i="41"/>
  <c r="X32" i="27"/>
  <c r="X32" i="21"/>
  <c r="X32" i="52"/>
  <c r="X32" i="42"/>
  <c r="X32" i="14"/>
  <c r="V16" i="36"/>
  <c r="V16" i="15"/>
  <c r="V16" i="52"/>
  <c r="V16" i="43"/>
  <c r="V13" i="15"/>
  <c r="V13" i="19"/>
  <c r="V13" i="12"/>
  <c r="V13" i="28"/>
  <c r="V13" i="36"/>
  <c r="V13" i="41"/>
  <c r="V13" i="44"/>
  <c r="V13" i="22"/>
  <c r="V13" i="21"/>
  <c r="V13" i="25"/>
  <c r="V13" i="32"/>
  <c r="V13" i="39"/>
  <c r="V13" i="29"/>
  <c r="V13" i="31"/>
  <c r="V13" i="34"/>
  <c r="V13" i="8"/>
  <c r="V13" i="40"/>
  <c r="V13" i="18"/>
  <c r="V13" i="23"/>
  <c r="X8" i="19"/>
  <c r="X8" i="29"/>
  <c r="X8" i="31"/>
  <c r="X8" i="43"/>
  <c r="X8" i="14"/>
  <c r="X8" i="26"/>
  <c r="X8" i="34"/>
  <c r="X8" i="51"/>
  <c r="X8" i="22"/>
  <c r="X8" i="28"/>
  <c r="X8" i="38"/>
  <c r="X8" i="32"/>
  <c r="X8" i="8"/>
  <c r="X8" i="27"/>
  <c r="X8" i="20"/>
  <c r="X8" i="48"/>
  <c r="X8" i="52"/>
  <c r="X7" i="27"/>
  <c r="X7" i="30"/>
  <c r="X7" i="26"/>
  <c r="X7" i="31"/>
  <c r="X7" i="51"/>
  <c r="X7" i="34"/>
  <c r="V37" i="28"/>
  <c r="V37" i="25"/>
  <c r="V37" i="17"/>
  <c r="V37" i="40"/>
  <c r="V37" i="32"/>
  <c r="V37" i="34"/>
  <c r="V37" i="51"/>
  <c r="V37" i="12"/>
  <c r="V37" i="48"/>
  <c r="V37" i="24"/>
  <c r="X24" i="24"/>
  <c r="X24" i="21"/>
  <c r="X24" i="40"/>
  <c r="X24" i="16"/>
  <c r="X24" i="29"/>
  <c r="X24" i="17"/>
  <c r="X24" i="50"/>
  <c r="X24" i="32"/>
  <c r="X24" i="22"/>
  <c r="X24" i="8"/>
  <c r="X24" i="27"/>
  <c r="X24" i="25"/>
  <c r="X24" i="49"/>
  <c r="X24" i="42"/>
  <c r="X24" i="33"/>
  <c r="V33" i="36"/>
  <c r="V33" i="35"/>
  <c r="V33" i="41"/>
  <c r="V18" i="48"/>
  <c r="V18" i="49"/>
  <c r="V18" i="14"/>
  <c r="V18" i="16"/>
  <c r="V18" i="18"/>
  <c r="V18" i="26"/>
  <c r="X26" i="22"/>
  <c r="X26" i="49"/>
  <c r="X26" i="13"/>
  <c r="X26" i="28"/>
  <c r="X26" i="15"/>
  <c r="X26" i="34"/>
  <c r="X26" i="43"/>
  <c r="V26" i="49"/>
  <c r="V26" i="12"/>
  <c r="V26" i="21"/>
  <c r="V26" i="28"/>
  <c r="V26" i="33"/>
  <c r="V26" i="39"/>
  <c r="V26" i="14"/>
  <c r="V26" i="20"/>
  <c r="V26" i="29"/>
  <c r="V26" i="38"/>
  <c r="V26" i="44"/>
  <c r="X12" i="17"/>
  <c r="X12" i="43"/>
  <c r="X12" i="50"/>
  <c r="X12" i="13"/>
  <c r="X12" i="26"/>
  <c r="X12" i="25"/>
  <c r="X12" i="42"/>
  <c r="X12" i="41"/>
  <c r="X11" i="39"/>
  <c r="X11" i="50"/>
  <c r="X10" i="8"/>
  <c r="X10" i="17"/>
  <c r="X10" i="25"/>
  <c r="X10" i="29"/>
  <c r="X10" i="34"/>
  <c r="X10" i="33"/>
  <c r="X10" i="44"/>
  <c r="X10" i="52"/>
  <c r="G32" i="33"/>
  <c r="G33" i="8"/>
  <c r="G28" i="31"/>
  <c r="G36" i="24"/>
  <c r="G32" i="26"/>
  <c r="F38" i="28"/>
  <c r="G38" i="28" s="1"/>
  <c r="F38" i="39"/>
  <c r="G38" i="39" s="1"/>
  <c r="F38" i="38"/>
  <c r="F38" i="43"/>
  <c r="G38" i="43" s="1"/>
  <c r="F38" i="22"/>
  <c r="G38" i="22" s="1"/>
  <c r="F38" i="41"/>
  <c r="G38" i="41" s="1"/>
  <c r="P38" i="33"/>
  <c r="F38" i="37"/>
  <c r="P38" i="17"/>
  <c r="P38" i="23"/>
  <c r="P38" i="13"/>
  <c r="P38" i="16"/>
  <c r="F38" i="17"/>
  <c r="G38" i="17" s="1"/>
  <c r="P38" i="30"/>
  <c r="P38" i="34"/>
  <c r="F38" i="44"/>
  <c r="P38" i="44"/>
  <c r="F38" i="15"/>
  <c r="G38" i="15" s="1"/>
  <c r="F38" i="32"/>
  <c r="F38" i="50"/>
  <c r="G38" i="50" s="1"/>
  <c r="P38" i="28"/>
  <c r="F38" i="29"/>
  <c r="G38" i="29" s="1"/>
  <c r="P38" i="43"/>
  <c r="F38" i="48"/>
  <c r="F38" i="40"/>
  <c r="G38" i="40" s="1"/>
  <c r="F38" i="30"/>
  <c r="G38" i="30" s="1"/>
  <c r="P38" i="49"/>
  <c r="P38" i="50"/>
  <c r="F38" i="33"/>
  <c r="G38" i="33" s="1"/>
  <c r="F38" i="13"/>
  <c r="G38" i="13" s="1"/>
  <c r="F38" i="51"/>
  <c r="G38" i="51" s="1"/>
  <c r="P38" i="52"/>
  <c r="P38" i="8"/>
  <c r="F38" i="31"/>
  <c r="G38" i="31" s="1"/>
  <c r="P38" i="42"/>
  <c r="P38" i="41"/>
  <c r="F38" i="12"/>
  <c r="P38" i="24"/>
  <c r="P38" i="35"/>
  <c r="P38" i="18"/>
  <c r="P38" i="20"/>
  <c r="F38" i="26"/>
  <c r="G38" i="26" s="1"/>
  <c r="F38" i="34"/>
  <c r="G38" i="34" s="1"/>
  <c r="P38" i="25"/>
  <c r="F38" i="27"/>
  <c r="G38" i="27" s="1"/>
  <c r="F38" i="21"/>
  <c r="G38" i="21" s="1"/>
  <c r="P38" i="29"/>
  <c r="P38" i="32"/>
  <c r="F38" i="23"/>
  <c r="G38" i="23" s="1"/>
  <c r="F38" i="25"/>
  <c r="G38" i="25" s="1"/>
  <c r="P38" i="36"/>
  <c r="P38" i="15"/>
  <c r="F38" i="18"/>
  <c r="G38" i="18" s="1"/>
  <c r="P38" i="27"/>
  <c r="F38" i="19"/>
  <c r="G38" i="19" s="1"/>
  <c r="P38" i="40"/>
  <c r="P38" i="51"/>
  <c r="F39" i="13"/>
  <c r="G39" i="13" s="1"/>
  <c r="F39" i="22"/>
  <c r="G39" i="22" s="1"/>
  <c r="F39" i="43"/>
  <c r="G39" i="43" s="1"/>
  <c r="P39" i="42"/>
  <c r="P39" i="17"/>
  <c r="P39" i="13"/>
  <c r="F39" i="33"/>
  <c r="G39" i="33" s="1"/>
  <c r="F39" i="41"/>
  <c r="G39" i="41" s="1"/>
  <c r="F39" i="35"/>
  <c r="G39" i="35" s="1"/>
  <c r="P39" i="37"/>
  <c r="P39" i="38"/>
  <c r="F39" i="21"/>
  <c r="G39" i="21" s="1"/>
  <c r="P39" i="40"/>
  <c r="F39" i="14"/>
  <c r="G39" i="14" s="1"/>
  <c r="P39" i="39"/>
  <c r="F39" i="32"/>
  <c r="G39" i="32" s="1"/>
  <c r="P39" i="19"/>
  <c r="F39" i="26"/>
  <c r="F39" i="52"/>
  <c r="G39" i="52" s="1"/>
  <c r="P39" i="36"/>
  <c r="F39" i="16"/>
  <c r="G39" i="16" s="1"/>
  <c r="F39" i="15"/>
  <c r="G39" i="15" s="1"/>
  <c r="F39" i="49"/>
  <c r="N36" i="17"/>
  <c r="N36" i="20"/>
  <c r="N36" i="14"/>
  <c r="N36" i="22"/>
  <c r="N36" i="25"/>
  <c r="N36" i="29"/>
  <c r="N36" i="32"/>
  <c r="N36" i="33"/>
  <c r="N36" i="28"/>
  <c r="N36" i="37"/>
  <c r="N36" i="40"/>
  <c r="N36" i="12"/>
  <c r="N36" i="21"/>
  <c r="N36" i="36"/>
  <c r="N36" i="23"/>
  <c r="N36" i="41"/>
  <c r="N36" i="49"/>
  <c r="N36" i="8"/>
  <c r="N36" i="18"/>
  <c r="N36" i="16"/>
  <c r="N36" i="15"/>
  <c r="N36" i="24"/>
  <c r="N36" i="27"/>
  <c r="N36" i="31"/>
  <c r="N36" i="35"/>
  <c r="N36" i="26"/>
  <c r="N36" i="44"/>
  <c r="N36" i="34"/>
  <c r="N36" i="38"/>
  <c r="N36" i="43"/>
  <c r="N36" i="19"/>
  <c r="N36" i="30"/>
  <c r="N36" i="13"/>
  <c r="N36" i="39"/>
  <c r="N36" i="42"/>
  <c r="N36" i="51"/>
  <c r="O40" i="4"/>
  <c r="P40" i="4" s="1"/>
  <c r="C40" i="4" s="1"/>
  <c r="O21" i="4"/>
  <c r="P21" i="4" s="1"/>
  <c r="C21" i="4" s="1"/>
  <c r="AN42" i="4"/>
  <c r="H42" i="4" s="1"/>
  <c r="N39" i="49" s="1"/>
  <c r="AN36" i="4"/>
  <c r="H36" i="4" s="1"/>
  <c r="AN28" i="4"/>
  <c r="H28" i="4" s="1"/>
  <c r="AN20" i="4"/>
  <c r="H20" i="4" s="1"/>
  <c r="AN12" i="4"/>
  <c r="H12" i="4" s="1"/>
  <c r="N9" i="25" s="1"/>
  <c r="J28" i="41"/>
  <c r="J28" i="27"/>
  <c r="J28" i="36"/>
  <c r="J12" i="12"/>
  <c r="J12" i="40"/>
  <c r="J12" i="31"/>
  <c r="J12" i="30"/>
  <c r="J12" i="49"/>
  <c r="J12" i="52"/>
  <c r="J12" i="34"/>
  <c r="J12" i="51"/>
  <c r="J12" i="26"/>
  <c r="J12" i="23"/>
  <c r="J12" i="19"/>
  <c r="J12" i="14"/>
  <c r="J12" i="15"/>
  <c r="J12" i="39"/>
  <c r="J12" i="22"/>
  <c r="J12" i="25"/>
  <c r="J12" i="28"/>
  <c r="J12" i="32"/>
  <c r="J12" i="8"/>
  <c r="J12" i="20"/>
  <c r="J12" i="18"/>
  <c r="J12" i="44"/>
  <c r="J12" i="37"/>
  <c r="J12" i="38"/>
  <c r="J12" i="36"/>
  <c r="J12" i="35"/>
  <c r="J12" i="13"/>
  <c r="J12" i="33"/>
  <c r="J12" i="27"/>
  <c r="J12" i="42"/>
  <c r="J12" i="29"/>
  <c r="J12" i="21"/>
  <c r="J12" i="43"/>
  <c r="J12" i="17"/>
  <c r="J12" i="50"/>
  <c r="J12" i="41"/>
  <c r="J12" i="24"/>
  <c r="J12" i="16"/>
  <c r="J12" i="48"/>
  <c r="AH44" i="4"/>
  <c r="F44" i="4" s="1"/>
  <c r="AH33" i="4"/>
  <c r="F33" i="4" s="1"/>
  <c r="J36" i="22"/>
  <c r="J36" i="24"/>
  <c r="J36" i="29"/>
  <c r="J36" i="30"/>
  <c r="J36" i="33"/>
  <c r="J36" i="12"/>
  <c r="J36" i="40"/>
  <c r="J36" i="51"/>
  <c r="J36" i="36"/>
  <c r="J36" i="43"/>
  <c r="J36" i="21"/>
  <c r="J36" i="31"/>
  <c r="J36" i="35"/>
  <c r="J36" i="49"/>
  <c r="J36" i="18"/>
  <c r="J36" i="28"/>
  <c r="J36" i="19"/>
  <c r="J36" i="37"/>
  <c r="J36" i="39"/>
  <c r="J36" i="25"/>
  <c r="J36" i="52"/>
  <c r="J36" i="15"/>
  <c r="J36" i="16"/>
  <c r="J36" i="23"/>
  <c r="J36" i="44"/>
  <c r="J36" i="50"/>
  <c r="J36" i="34"/>
  <c r="J36" i="38"/>
  <c r="J36" i="8"/>
  <c r="J36" i="42"/>
  <c r="J36" i="14"/>
  <c r="J36" i="27"/>
  <c r="J36" i="20"/>
  <c r="J36" i="26"/>
  <c r="J36" i="48"/>
  <c r="J36" i="17"/>
  <c r="J36" i="13"/>
  <c r="J36" i="41"/>
  <c r="J36" i="32"/>
  <c r="T35" i="14"/>
  <c r="T35" i="22"/>
  <c r="T35" i="23"/>
  <c r="T35" i="41"/>
  <c r="T35" i="37"/>
  <c r="T35" i="49"/>
  <c r="T35" i="12"/>
  <c r="T35" i="30"/>
  <c r="T35" i="50"/>
  <c r="T35" i="26"/>
  <c r="T35" i="48"/>
  <c r="T35" i="31"/>
  <c r="T35" i="16"/>
  <c r="T35" i="51"/>
  <c r="T35" i="52"/>
  <c r="T35" i="35"/>
  <c r="T35" i="21"/>
  <c r="T35" i="44"/>
  <c r="T35" i="20"/>
  <c r="T35" i="36"/>
  <c r="T35" i="38"/>
  <c r="T35" i="42"/>
  <c r="T35" i="33"/>
  <c r="T35" i="34"/>
  <c r="T35" i="15"/>
  <c r="T35" i="24"/>
  <c r="T35" i="18"/>
  <c r="T35" i="28"/>
  <c r="T35" i="13"/>
  <c r="T35" i="8"/>
  <c r="T35" i="19"/>
  <c r="T35" i="32"/>
  <c r="T35" i="25"/>
  <c r="T35" i="17"/>
  <c r="T35" i="29"/>
  <c r="T35" i="40"/>
  <c r="T35" i="27"/>
  <c r="T35" i="43"/>
  <c r="T35" i="39"/>
  <c r="J18" i="31"/>
  <c r="J18" i="34"/>
  <c r="J18" i="39"/>
  <c r="J18" i="29"/>
  <c r="J18" i="48"/>
  <c r="J18" i="17"/>
  <c r="J18" i="12"/>
  <c r="J18" i="22"/>
  <c r="J18" i="52"/>
  <c r="J18" i="19"/>
  <c r="J18" i="14"/>
  <c r="J18" i="18"/>
  <c r="J18" i="37"/>
  <c r="J18" i="24"/>
  <c r="J18" i="16"/>
  <c r="J18" i="40"/>
  <c r="J18" i="13"/>
  <c r="J18" i="51"/>
  <c r="J18" i="50"/>
  <c r="J18" i="23"/>
  <c r="J18" i="26"/>
  <c r="J18" i="33"/>
  <c r="J18" i="28"/>
  <c r="J18" i="35"/>
  <c r="J18" i="27"/>
  <c r="J18" i="38"/>
  <c r="J18" i="36"/>
  <c r="J18" i="25"/>
  <c r="J18" i="20"/>
  <c r="J18" i="15"/>
  <c r="J18" i="49"/>
  <c r="J18" i="30"/>
  <c r="J18" i="42"/>
  <c r="J18" i="21"/>
  <c r="J18" i="44"/>
  <c r="J18" i="43"/>
  <c r="J18" i="32"/>
  <c r="J18" i="8"/>
  <c r="J18" i="41"/>
  <c r="T26" i="44"/>
  <c r="T26" i="48"/>
  <c r="T26" i="41"/>
  <c r="T26" i="17"/>
  <c r="T26" i="52"/>
  <c r="T26" i="19"/>
  <c r="T26" i="22"/>
  <c r="T26" i="38"/>
  <c r="T26" i="18"/>
  <c r="T26" i="37"/>
  <c r="T26" i="30"/>
  <c r="T26" i="14"/>
  <c r="T26" i="50"/>
  <c r="T26" i="24"/>
  <c r="T26" i="42"/>
  <c r="T26" i="33"/>
  <c r="T26" i="36"/>
  <c r="T26" i="39"/>
  <c r="T26" i="43"/>
  <c r="T26" i="34"/>
  <c r="T26" i="29"/>
  <c r="T26" i="31"/>
  <c r="T26" i="15"/>
  <c r="T26" i="13"/>
  <c r="T33" i="51"/>
  <c r="T33" i="50"/>
  <c r="T33" i="8"/>
  <c r="T33" i="30"/>
  <c r="T33" i="37"/>
  <c r="T33" i="41"/>
  <c r="T33" i="34"/>
  <c r="T33" i="17"/>
  <c r="T33" i="20"/>
  <c r="T33" i="35"/>
  <c r="T10" i="40"/>
  <c r="T10" i="39"/>
  <c r="T10" i="28"/>
  <c r="T10" i="20"/>
  <c r="T10" i="21"/>
  <c r="T10" i="42"/>
  <c r="T10" i="8"/>
  <c r="T10" i="24"/>
  <c r="T13" i="22"/>
  <c r="T13" i="31"/>
  <c r="T13" i="25"/>
  <c r="T13" i="8"/>
  <c r="T13" i="32"/>
  <c r="T13" i="30"/>
  <c r="T13" i="15"/>
  <c r="T13" i="27"/>
  <c r="T13" i="34"/>
  <c r="T13" i="21"/>
  <c r="T13" i="51"/>
  <c r="T13" i="24"/>
  <c r="T13" i="52"/>
  <c r="T13" i="44"/>
  <c r="T13" i="36"/>
  <c r="T13" i="17"/>
  <c r="T13" i="14"/>
  <c r="T13" i="38"/>
  <c r="T13" i="49"/>
  <c r="T13" i="35"/>
  <c r="T13" i="18"/>
  <c r="T13" i="39"/>
  <c r="T13" i="48"/>
  <c r="T13" i="20"/>
  <c r="T13" i="26"/>
  <c r="T13" i="28"/>
  <c r="T13" i="37"/>
  <c r="T13" i="19"/>
  <c r="T13" i="16"/>
  <c r="T13" i="13"/>
  <c r="T13" i="33"/>
  <c r="T13" i="29"/>
  <c r="T13" i="42"/>
  <c r="T13" i="50"/>
  <c r="T13" i="23"/>
  <c r="T13" i="43"/>
  <c r="T13" i="12"/>
  <c r="T13" i="40"/>
  <c r="T13" i="41"/>
  <c r="J40" i="20"/>
  <c r="J40" i="31"/>
  <c r="J40" i="40"/>
  <c r="J40" i="38"/>
  <c r="J40" i="29"/>
  <c r="J40" i="18"/>
  <c r="J40" i="16"/>
  <c r="J40" i="36"/>
  <c r="J40" i="52"/>
  <c r="J40" i="34"/>
  <c r="J40" i="41"/>
  <c r="J40" i="12"/>
  <c r="J40" i="13"/>
  <c r="J40" i="30"/>
  <c r="J40" i="37"/>
  <c r="J40" i="22"/>
  <c r="J40" i="39"/>
  <c r="J40" i="8"/>
  <c r="J40" i="50"/>
  <c r="J40" i="49"/>
  <c r="J40" i="19"/>
  <c r="J40" i="15"/>
  <c r="J40" i="14"/>
  <c r="J40" i="48"/>
  <c r="J40" i="17"/>
  <c r="J40" i="33"/>
  <c r="J40" i="24"/>
  <c r="J40" i="43"/>
  <c r="J40" i="32"/>
  <c r="J40" i="25"/>
  <c r="J40" i="27"/>
  <c r="J40" i="28"/>
  <c r="J40" i="44"/>
  <c r="J40" i="23"/>
  <c r="J40" i="26"/>
  <c r="J40" i="21"/>
  <c r="J40" i="42"/>
  <c r="J40" i="51"/>
  <c r="J40" i="35"/>
  <c r="J32" i="35"/>
  <c r="J32" i="48"/>
  <c r="J32" i="30"/>
  <c r="J32" i="15"/>
  <c r="J32" i="8"/>
  <c r="J32" i="25"/>
  <c r="J32" i="21"/>
  <c r="J32" i="38"/>
  <c r="J32" i="52"/>
  <c r="J32" i="51"/>
  <c r="J32" i="36"/>
  <c r="J32" i="27"/>
  <c r="J32" i="49"/>
  <c r="J32" i="23"/>
  <c r="J32" i="13"/>
  <c r="J32" i="14"/>
  <c r="J32" i="50"/>
  <c r="J32" i="24"/>
  <c r="J32" i="29"/>
  <c r="J32" i="41"/>
  <c r="J32" i="43"/>
  <c r="J32" i="33"/>
  <c r="J32" i="18"/>
  <c r="J32" i="37"/>
  <c r="J32" i="17"/>
  <c r="J32" i="28"/>
  <c r="J32" i="44"/>
  <c r="J32" i="22"/>
  <c r="J32" i="42"/>
  <c r="J32" i="34"/>
  <c r="J32" i="32"/>
  <c r="J32" i="19"/>
  <c r="J32" i="31"/>
  <c r="J32" i="20"/>
  <c r="J32" i="26"/>
  <c r="J32" i="12"/>
  <c r="J32" i="40"/>
  <c r="J32" i="16"/>
  <c r="J32" i="39"/>
  <c r="J34" i="40"/>
  <c r="J34" i="21"/>
  <c r="J34" i="31"/>
  <c r="J34" i="39"/>
  <c r="J34" i="18"/>
  <c r="J34" i="15"/>
  <c r="J34" i="13"/>
  <c r="J34" i="14"/>
  <c r="J34" i="48"/>
  <c r="J34" i="12"/>
  <c r="J34" i="36"/>
  <c r="J34" i="41"/>
  <c r="J34" i="35"/>
  <c r="J34" i="30"/>
  <c r="J34" i="32"/>
  <c r="J34" i="16"/>
  <c r="J34" i="26"/>
  <c r="J34" i="28"/>
  <c r="J34" i="42"/>
  <c r="J34" i="37"/>
  <c r="J34" i="19"/>
  <c r="J34" i="51"/>
  <c r="J34" i="33"/>
  <c r="J34" i="20"/>
  <c r="J34" i="43"/>
  <c r="J34" i="25"/>
  <c r="J34" i="52"/>
  <c r="J34" i="24"/>
  <c r="J34" i="22"/>
  <c r="J34" i="44"/>
  <c r="J34" i="17"/>
  <c r="J34" i="8"/>
  <c r="J34" i="29"/>
  <c r="J34" i="49"/>
  <c r="J34" i="27"/>
  <c r="J34" i="34"/>
  <c r="J34" i="38"/>
  <c r="J34" i="23"/>
  <c r="J34" i="50"/>
  <c r="J22" i="32"/>
  <c r="J22" i="33"/>
  <c r="J22" i="37"/>
  <c r="J22" i="16"/>
  <c r="J22" i="13"/>
  <c r="J22" i="14"/>
  <c r="J22" i="20"/>
  <c r="J22" i="49"/>
  <c r="J22" i="52"/>
  <c r="J22" i="17"/>
  <c r="J22" i="39"/>
  <c r="J22" i="36"/>
  <c r="J22" i="38"/>
  <c r="J22" i="34"/>
  <c r="J22" i="19"/>
  <c r="J22" i="23"/>
  <c r="J22" i="44"/>
  <c r="J22" i="48"/>
  <c r="J22" i="27"/>
  <c r="J22" i="40"/>
  <c r="J22" i="15"/>
  <c r="J22" i="18"/>
  <c r="J22" i="30"/>
  <c r="J22" i="25"/>
  <c r="J22" i="51"/>
  <c r="J22" i="31"/>
  <c r="J22" i="8"/>
  <c r="J22" i="21"/>
  <c r="J22" i="29"/>
  <c r="J22" i="24"/>
  <c r="J22" i="50"/>
  <c r="J22" i="22"/>
  <c r="J22" i="41"/>
  <c r="J22" i="26"/>
  <c r="J22" i="28"/>
  <c r="J22" i="35"/>
  <c r="J22" i="42"/>
  <c r="J22" i="43"/>
  <c r="J22" i="12"/>
  <c r="J25" i="42"/>
  <c r="J25" i="31"/>
  <c r="J25" i="17"/>
  <c r="J25" i="25"/>
  <c r="J25" i="49"/>
  <c r="J25" i="34"/>
  <c r="J25" i="20"/>
  <c r="J25" i="50"/>
  <c r="J25" i="44"/>
  <c r="J25" i="22"/>
  <c r="J25" i="23"/>
  <c r="J25" i="36"/>
  <c r="J25" i="33"/>
  <c r="J25" i="18"/>
  <c r="J25" i="37"/>
  <c r="J25" i="27"/>
  <c r="J25" i="39"/>
  <c r="J25" i="40"/>
  <c r="J25" i="29"/>
  <c r="J25" i="38"/>
  <c r="J25" i="24"/>
  <c r="J25" i="16"/>
  <c r="J25" i="43"/>
  <c r="J25" i="15"/>
  <c r="J25" i="52"/>
  <c r="J25" i="8"/>
  <c r="J25" i="48"/>
  <c r="J25" i="19"/>
  <c r="J25" i="32"/>
  <c r="J25" i="26"/>
  <c r="J25" i="41"/>
  <c r="J25" i="21"/>
  <c r="J25" i="35"/>
  <c r="J25" i="14"/>
  <c r="J25" i="51"/>
  <c r="J25" i="12"/>
  <c r="J25" i="13"/>
  <c r="J25" i="30"/>
  <c r="J25" i="28"/>
  <c r="AH18" i="4"/>
  <c r="F18" i="4" s="1"/>
  <c r="J11" i="12"/>
  <c r="J11" i="23"/>
  <c r="J11" i="17"/>
  <c r="J11" i="52"/>
  <c r="J11" i="25"/>
  <c r="J6" i="39"/>
  <c r="J6" i="52"/>
  <c r="J6" i="24"/>
  <c r="J6" i="19"/>
  <c r="J33" i="41"/>
  <c r="J33" i="36"/>
  <c r="J33" i="27"/>
  <c r="J33" i="18"/>
  <c r="J33" i="24"/>
  <c r="J33" i="14"/>
  <c r="J33" i="43"/>
  <c r="J33" i="34"/>
  <c r="J33" i="50"/>
  <c r="J33" i="38"/>
  <c r="J33" i="52"/>
  <c r="J33" i="17"/>
  <c r="J33" i="12"/>
  <c r="J33" i="51"/>
  <c r="J33" i="28"/>
  <c r="J33" i="39"/>
  <c r="J33" i="16"/>
  <c r="J33" i="33"/>
  <c r="J33" i="42"/>
  <c r="J17" i="18"/>
  <c r="J17" i="16"/>
  <c r="J17" i="48"/>
  <c r="F19" i="42"/>
  <c r="G19" i="42" s="1"/>
  <c r="P19" i="32"/>
  <c r="AH30" i="4"/>
  <c r="F30" i="4" s="1"/>
  <c r="T27" i="35" s="1"/>
  <c r="N41" i="30"/>
  <c r="N41" i="34"/>
  <c r="N41" i="32"/>
  <c r="N41" i="16"/>
  <c r="N41" i="23"/>
  <c r="N41" i="48"/>
  <c r="N41" i="49"/>
  <c r="N41" i="22"/>
  <c r="N41" i="29"/>
  <c r="N41" i="12"/>
  <c r="F19" i="50"/>
  <c r="G19" i="50" s="1"/>
  <c r="P19" i="13"/>
  <c r="P19" i="24"/>
  <c r="P19" i="40"/>
  <c r="F19" i="13"/>
  <c r="G19" i="13" s="1"/>
  <c r="P19" i="16"/>
  <c r="F19" i="34"/>
  <c r="G19" i="34" s="1"/>
  <c r="P19" i="50"/>
  <c r="F19" i="48"/>
  <c r="G19" i="48" s="1"/>
  <c r="P19" i="28"/>
  <c r="P19" i="43"/>
  <c r="F19" i="20"/>
  <c r="F19" i="38"/>
  <c r="G19" i="38" s="1"/>
  <c r="G10" i="40"/>
  <c r="G28" i="15"/>
  <c r="G27" i="30"/>
  <c r="G27" i="20"/>
  <c r="G11" i="33"/>
  <c r="N32" i="24"/>
  <c r="N32" i="39"/>
  <c r="N32" i="49"/>
  <c r="N32" i="32"/>
  <c r="N32" i="42"/>
  <c r="P11" i="8"/>
  <c r="F11" i="21"/>
  <c r="G11" i="21" s="1"/>
  <c r="F11" i="23"/>
  <c r="G11" i="23" s="1"/>
  <c r="F11" i="27"/>
  <c r="G11" i="27" s="1"/>
  <c r="F11" i="30"/>
  <c r="G11" i="30" s="1"/>
  <c r="F11" i="35"/>
  <c r="F11" i="39"/>
  <c r="G11" i="39" s="1"/>
  <c r="F11" i="44"/>
  <c r="G11" i="44" s="1"/>
  <c r="P11" i="17"/>
  <c r="P11" i="26"/>
  <c r="F11" i="32"/>
  <c r="G11" i="32" s="1"/>
  <c r="P11" i="35"/>
  <c r="P11" i="42"/>
  <c r="P11" i="14"/>
  <c r="P11" i="21"/>
  <c r="F11" i="20"/>
  <c r="G11" i="20" s="1"/>
  <c r="F11" i="29"/>
  <c r="G11" i="29" s="1"/>
  <c r="P11" i="32"/>
  <c r="F11" i="38"/>
  <c r="G11" i="38" s="1"/>
  <c r="F11" i="15"/>
  <c r="G11" i="15" s="1"/>
  <c r="P11" i="19"/>
  <c r="P11" i="25"/>
  <c r="P11" i="29"/>
  <c r="P11" i="33"/>
  <c r="P11" i="37"/>
  <c r="P11" i="41"/>
  <c r="F11" i="8"/>
  <c r="G11" i="8" s="1"/>
  <c r="F11" i="16"/>
  <c r="F11" i="25"/>
  <c r="G11" i="25" s="1"/>
  <c r="P11" i="28"/>
  <c r="F11" i="34"/>
  <c r="G11" i="34" s="1"/>
  <c r="F11" i="41"/>
  <c r="G11" i="41" s="1"/>
  <c r="P11" i="43"/>
  <c r="P11" i="16"/>
  <c r="F11" i="18"/>
  <c r="G11" i="18" s="1"/>
  <c r="P11" i="23"/>
  <c r="P11" i="31"/>
  <c r="F11" i="36"/>
  <c r="G11" i="36" s="1"/>
  <c r="P11" i="39"/>
  <c r="N20" i="49"/>
  <c r="N20" i="48"/>
  <c r="N20" i="51"/>
  <c r="AN40" i="4"/>
  <c r="H40" i="4" s="1"/>
  <c r="AN34" i="4"/>
  <c r="H34" i="4" s="1"/>
  <c r="AN32" i="4"/>
  <c r="H32" i="4" s="1"/>
  <c r="AN26" i="4"/>
  <c r="H26" i="4" s="1"/>
  <c r="AN24" i="4"/>
  <c r="H24" i="4" s="1"/>
  <c r="AN22" i="4"/>
  <c r="H22" i="4" s="1"/>
  <c r="AN18" i="4"/>
  <c r="H18" i="4" s="1"/>
  <c r="AN16" i="4"/>
  <c r="H16" i="4" s="1"/>
  <c r="AN14" i="4"/>
  <c r="H14" i="4" s="1"/>
  <c r="O29" i="4"/>
  <c r="P29" i="4" s="1"/>
  <c r="C29" i="4" s="1"/>
  <c r="P26" i="39" s="1"/>
  <c r="O24" i="4"/>
  <c r="P24" i="4" s="1"/>
  <c r="C24" i="4" s="1"/>
  <c r="O12" i="4"/>
  <c r="P12" i="4" s="1"/>
  <c r="C12" i="4" s="1"/>
  <c r="AN8" i="4"/>
  <c r="H8" i="4" s="1"/>
  <c r="AN30" i="4"/>
  <c r="H30" i="4" s="1"/>
  <c r="AH28" i="4"/>
  <c r="F28" i="4" s="1"/>
  <c r="T25" i="15" s="1"/>
  <c r="E16" i="36"/>
  <c r="E40" i="36"/>
  <c r="G40" i="36" s="1"/>
  <c r="E37" i="36"/>
  <c r="E38" i="37"/>
  <c r="E5" i="38"/>
  <c r="E23" i="38"/>
  <c r="G23" i="38" s="1"/>
  <c r="E29" i="38"/>
  <c r="G29" i="38" s="1"/>
  <c r="E29" i="44"/>
  <c r="G29" i="44" s="1"/>
  <c r="E39" i="44"/>
  <c r="G39" i="44" s="1"/>
  <c r="E10" i="44"/>
  <c r="G10" i="44" s="1"/>
  <c r="E13" i="43"/>
  <c r="G13" i="43" s="1"/>
  <c r="E25" i="43"/>
  <c r="E32" i="43"/>
  <c r="G32" i="43" s="1"/>
  <c r="E22" i="43"/>
  <c r="E36" i="43"/>
  <c r="G36" i="43" s="1"/>
  <c r="E8" i="43"/>
  <c r="E36" i="38"/>
  <c r="G36" i="38" s="1"/>
  <c r="E29" i="43"/>
  <c r="G29" i="43" s="1"/>
  <c r="E18" i="43"/>
  <c r="E6" i="43"/>
  <c r="E30" i="44"/>
  <c r="E27" i="44"/>
  <c r="G27" i="44" s="1"/>
  <c r="E9" i="44"/>
  <c r="E42" i="44"/>
  <c r="E33" i="34"/>
  <c r="G33" i="34" s="1"/>
  <c r="E21" i="34"/>
  <c r="E7" i="34"/>
  <c r="E41" i="34"/>
  <c r="E40" i="33"/>
  <c r="G40" i="33" s="1"/>
  <c r="E28" i="33"/>
  <c r="G28" i="33" s="1"/>
  <c r="E5" i="33"/>
  <c r="G5" i="33" s="1"/>
  <c r="E26" i="32"/>
  <c r="E22" i="32"/>
  <c r="E6" i="32"/>
  <c r="E8" i="28"/>
  <c r="G8" i="28" s="1"/>
  <c r="E24" i="26"/>
  <c r="E20" i="26"/>
  <c r="E8" i="26"/>
  <c r="E5" i="26"/>
  <c r="E35" i="21"/>
  <c r="E44" i="21" s="1"/>
  <c r="E11" i="16"/>
  <c r="E29" i="15"/>
  <c r="G29" i="15" s="1"/>
  <c r="E21" i="15"/>
  <c r="E9" i="15"/>
  <c r="E7" i="15"/>
  <c r="E40" i="14"/>
  <c r="G40" i="14" s="1"/>
  <c r="E20" i="14"/>
  <c r="E36" i="12"/>
  <c r="G22" i="41"/>
  <c r="T21" i="23"/>
  <c r="T21" i="22"/>
  <c r="T21" i="20"/>
  <c r="T27" i="33"/>
  <c r="T27" i="50"/>
  <c r="F7" i="15"/>
  <c r="P7" i="20"/>
  <c r="F7" i="34"/>
  <c r="G7" i="34" s="1"/>
  <c r="F7" i="14"/>
  <c r="G7" i="14" s="1"/>
  <c r="F7" i="37"/>
  <c r="G7" i="37" s="1"/>
  <c r="P7" i="40"/>
  <c r="P7" i="37"/>
  <c r="F7" i="18"/>
  <c r="G7" i="18" s="1"/>
  <c r="F7" i="28"/>
  <c r="G7" i="28" s="1"/>
  <c r="P7" i="41"/>
  <c r="F7" i="32"/>
  <c r="G7" i="32" s="1"/>
  <c r="P7" i="29"/>
  <c r="F7" i="24"/>
  <c r="G7" i="24" s="1"/>
  <c r="F7" i="16"/>
  <c r="F7" i="35"/>
  <c r="P7" i="33"/>
  <c r="P7" i="43"/>
  <c r="F7" i="33"/>
  <c r="G7" i="33" s="1"/>
  <c r="F7" i="41"/>
  <c r="G7" i="41" s="1"/>
  <c r="F7" i="27"/>
  <c r="P7" i="39"/>
  <c r="P7" i="18"/>
  <c r="F7" i="23"/>
  <c r="F7" i="36"/>
  <c r="G7" i="36" s="1"/>
  <c r="F7" i="26"/>
  <c r="G7" i="26" s="1"/>
  <c r="P7" i="48"/>
  <c r="F7" i="48"/>
  <c r="G7" i="48" s="1"/>
  <c r="P7" i="49"/>
  <c r="F7" i="31"/>
  <c r="G7" i="31" s="1"/>
  <c r="F7" i="21"/>
  <c r="G7" i="21" s="1"/>
  <c r="F7" i="22"/>
  <c r="G7" i="22" s="1"/>
  <c r="P7" i="35"/>
  <c r="P7" i="31"/>
  <c r="F7" i="50"/>
  <c r="G7" i="50" s="1"/>
  <c r="F7" i="51"/>
  <c r="G7" i="51" s="1"/>
  <c r="P7" i="12"/>
  <c r="F7" i="52"/>
  <c r="G7" i="52" s="1"/>
  <c r="F7" i="49"/>
  <c r="P7" i="51"/>
  <c r="P7" i="50"/>
  <c r="P7" i="17"/>
  <c r="F7" i="20"/>
  <c r="G7" i="20" s="1"/>
  <c r="P7" i="21"/>
  <c r="F7" i="39"/>
  <c r="G7" i="39" s="1"/>
  <c r="P7" i="25"/>
  <c r="P7" i="24"/>
  <c r="F7" i="43"/>
  <c r="G7" i="43" s="1"/>
  <c r="P7" i="14"/>
  <c r="F7" i="38"/>
  <c r="G7" i="38" s="1"/>
  <c r="P7" i="22"/>
  <c r="P7" i="34"/>
  <c r="P7" i="30"/>
  <c r="F7" i="8"/>
  <c r="G7" i="8" s="1"/>
  <c r="F7" i="44"/>
  <c r="G7" i="44" s="1"/>
  <c r="F7" i="19"/>
  <c r="G7" i="19" s="1"/>
  <c r="F7" i="42"/>
  <c r="G7" i="42" s="1"/>
  <c r="P7" i="19"/>
  <c r="F7" i="17"/>
  <c r="G7" i="17" s="1"/>
  <c r="P7" i="44"/>
  <c r="F7" i="25"/>
  <c r="G7" i="25" s="1"/>
  <c r="P7" i="42"/>
  <c r="F7" i="30"/>
  <c r="G7" i="30" s="1"/>
  <c r="F7" i="12"/>
  <c r="G7" i="12" s="1"/>
  <c r="P7" i="38"/>
  <c r="P7" i="52"/>
  <c r="F7" i="13"/>
  <c r="P7" i="8"/>
  <c r="F7" i="29"/>
  <c r="G7" i="29" s="1"/>
  <c r="P7" i="26"/>
  <c r="P7" i="28"/>
  <c r="P7" i="36"/>
  <c r="P7" i="32"/>
  <c r="P7" i="13"/>
  <c r="F7" i="40"/>
  <c r="G7" i="40" s="1"/>
  <c r="P7" i="23"/>
  <c r="P7" i="15"/>
  <c r="P7" i="27"/>
  <c r="P7" i="16"/>
  <c r="T9" i="27"/>
  <c r="T9" i="18"/>
  <c r="T9" i="17"/>
  <c r="T9" i="14"/>
  <c r="T7" i="48"/>
  <c r="T7" i="51"/>
  <c r="T7" i="36"/>
  <c r="T7" i="19"/>
  <c r="T7" i="52"/>
  <c r="T7" i="16"/>
  <c r="T7" i="25"/>
  <c r="T7" i="35"/>
  <c r="T7" i="27"/>
  <c r="T7" i="33"/>
  <c r="T7" i="31"/>
  <c r="T7" i="37"/>
  <c r="T7" i="44"/>
  <c r="T7" i="42"/>
  <c r="T7" i="28"/>
  <c r="T7" i="18"/>
  <c r="T7" i="12"/>
  <c r="T7" i="34"/>
  <c r="T7" i="15"/>
  <c r="T7" i="22"/>
  <c r="T7" i="39"/>
  <c r="T7" i="43"/>
  <c r="T7" i="24"/>
  <c r="T7" i="14"/>
  <c r="T7" i="50"/>
  <c r="T7" i="20"/>
  <c r="T7" i="32"/>
  <c r="T7" i="49"/>
  <c r="T19" i="28"/>
  <c r="T19" i="24"/>
  <c r="T19" i="27"/>
  <c r="T19" i="32"/>
  <c r="T19" i="20"/>
  <c r="T19" i="22"/>
  <c r="T19" i="39"/>
  <c r="T19" i="36"/>
  <c r="T19" i="13"/>
  <c r="T19" i="30"/>
  <c r="T19" i="51"/>
  <c r="T19" i="18"/>
  <c r="T19" i="48"/>
  <c r="T19" i="19"/>
  <c r="T19" i="21"/>
  <c r="T19" i="15"/>
  <c r="T19" i="12"/>
  <c r="T19" i="14"/>
  <c r="T19" i="33"/>
  <c r="T19" i="17"/>
  <c r="T19" i="49"/>
  <c r="T19" i="8"/>
  <c r="T19" i="41"/>
  <c r="T19" i="34"/>
  <c r="T19" i="40"/>
  <c r="T19" i="26"/>
  <c r="T19" i="52"/>
  <c r="T19" i="50"/>
  <c r="T19" i="31"/>
  <c r="T19" i="35"/>
  <c r="T19" i="38"/>
  <c r="T19" i="44"/>
  <c r="T19" i="25"/>
  <c r="T19" i="16"/>
  <c r="T19" i="42"/>
  <c r="T19" i="43"/>
  <c r="T19" i="23"/>
  <c r="T19" i="29"/>
  <c r="T19" i="37"/>
  <c r="T25" i="44"/>
  <c r="T25" i="35"/>
  <c r="J9" i="25"/>
  <c r="J9" i="32"/>
  <c r="J9" i="38"/>
  <c r="J9" i="12"/>
  <c r="J9" i="20"/>
  <c r="J9" i="37"/>
  <c r="J9" i="24"/>
  <c r="J9" i="14"/>
  <c r="J9" i="16"/>
  <c r="J9" i="42"/>
  <c r="J9" i="51"/>
  <c r="J9" i="19"/>
  <c r="J9" i="44"/>
  <c r="J9" i="27"/>
  <c r="J9" i="23"/>
  <c r="J9" i="52"/>
  <c r="J9" i="36"/>
  <c r="J9" i="34"/>
  <c r="J9" i="21"/>
  <c r="J9" i="15"/>
  <c r="J17" i="28"/>
  <c r="J17" i="13"/>
  <c r="J17" i="37"/>
  <c r="J17" i="33"/>
  <c r="J17" i="22"/>
  <c r="F38" i="49"/>
  <c r="P38" i="31"/>
  <c r="F38" i="16"/>
  <c r="G38" i="16" s="1"/>
  <c r="P38" i="12"/>
  <c r="P38" i="14"/>
  <c r="F38" i="35"/>
  <c r="G38" i="35" s="1"/>
  <c r="P38" i="48"/>
  <c r="P38" i="39"/>
  <c r="P38" i="26"/>
  <c r="P38" i="19"/>
  <c r="P38" i="21"/>
  <c r="F38" i="14"/>
  <c r="G38" i="14" s="1"/>
  <c r="P38" i="37"/>
  <c r="F38" i="52"/>
  <c r="G38" i="52" s="1"/>
  <c r="F38" i="20"/>
  <c r="G38" i="20" s="1"/>
  <c r="F38" i="36"/>
  <c r="G38" i="36" s="1"/>
  <c r="F38" i="24"/>
  <c r="G38" i="24" s="1"/>
  <c r="F38" i="42"/>
  <c r="G38" i="42" s="1"/>
  <c r="P38" i="22"/>
  <c r="F38" i="8"/>
  <c r="G38" i="8" s="1"/>
  <c r="P38" i="38"/>
  <c r="P23" i="12"/>
  <c r="P23" i="24"/>
  <c r="F23" i="30"/>
  <c r="G23" i="30" s="1"/>
  <c r="F23" i="21"/>
  <c r="G23" i="21" s="1"/>
  <c r="F23" i="25"/>
  <c r="G23" i="25" s="1"/>
  <c r="P23" i="43"/>
  <c r="P23" i="38"/>
  <c r="F23" i="40"/>
  <c r="G23" i="40" s="1"/>
  <c r="F23" i="34"/>
  <c r="G23" i="34" s="1"/>
  <c r="P23" i="44"/>
  <c r="P23" i="23"/>
  <c r="F23" i="27"/>
  <c r="P23" i="34"/>
  <c r="P23" i="49"/>
  <c r="P23" i="20"/>
  <c r="F23" i="51"/>
  <c r="G23" i="51" s="1"/>
  <c r="P23" i="27"/>
  <c r="P23" i="22"/>
  <c r="F23" i="42"/>
  <c r="G23" i="42" s="1"/>
  <c r="F23" i="22"/>
  <c r="G23" i="22" s="1"/>
  <c r="F23" i="50"/>
  <c r="G23" i="50" s="1"/>
  <c r="P23" i="19"/>
  <c r="F23" i="33"/>
  <c r="G23" i="33" s="1"/>
  <c r="P23" i="15"/>
  <c r="F23" i="29"/>
  <c r="G23" i="29" s="1"/>
  <c r="P23" i="18"/>
  <c r="F23" i="17"/>
  <c r="G23" i="17" s="1"/>
  <c r="P23" i="50"/>
  <c r="F23" i="13"/>
  <c r="G23" i="13" s="1"/>
  <c r="P23" i="32"/>
  <c r="F23" i="43"/>
  <c r="G23" i="43" s="1"/>
  <c r="F23" i="52"/>
  <c r="G23" i="52" s="1"/>
  <c r="F23" i="8"/>
  <c r="G23" i="8" s="1"/>
  <c r="P23" i="41"/>
  <c r="P23" i="35"/>
  <c r="P23" i="30"/>
  <c r="F23" i="44"/>
  <c r="F23" i="23"/>
  <c r="G23" i="23" s="1"/>
  <c r="F23" i="32"/>
  <c r="G23" i="32" s="1"/>
  <c r="F23" i="41"/>
  <c r="G23" i="41" s="1"/>
  <c r="P23" i="29"/>
  <c r="P23" i="21"/>
  <c r="F23" i="15"/>
  <c r="G23" i="15" s="1"/>
  <c r="F23" i="48"/>
  <c r="G23" i="48" s="1"/>
  <c r="P23" i="39"/>
  <c r="P23" i="14"/>
  <c r="F23" i="36"/>
  <c r="G23" i="36" s="1"/>
  <c r="F23" i="24"/>
  <c r="G23" i="24" s="1"/>
  <c r="P23" i="52"/>
  <c r="F23" i="18"/>
  <c r="G23" i="18" s="1"/>
  <c r="P23" i="48"/>
  <c r="F35" i="50"/>
  <c r="G35" i="50" s="1"/>
  <c r="P35" i="37"/>
  <c r="F35" i="34"/>
  <c r="P35" i="13"/>
  <c r="P35" i="24"/>
  <c r="P35" i="51"/>
  <c r="F35" i="39"/>
  <c r="G35" i="39" s="1"/>
  <c r="P35" i="48"/>
  <c r="F35" i="35"/>
  <c r="G35" i="35" s="1"/>
  <c r="F35" i="42"/>
  <c r="P35" i="17"/>
  <c r="P35" i="28"/>
  <c r="F35" i="32"/>
  <c r="G35" i="32" s="1"/>
  <c r="P35" i="36"/>
  <c r="F35" i="8"/>
  <c r="G35" i="8" s="1"/>
  <c r="F35" i="17"/>
  <c r="G35" i="17" s="1"/>
  <c r="F35" i="28"/>
  <c r="G35" i="28" s="1"/>
  <c r="F35" i="43"/>
  <c r="G35" i="43" s="1"/>
  <c r="P35" i="50"/>
  <c r="F35" i="31"/>
  <c r="G35" i="31" s="1"/>
  <c r="P35" i="34"/>
  <c r="F35" i="14"/>
  <c r="G35" i="14" s="1"/>
  <c r="F35" i="19"/>
  <c r="P35" i="21"/>
  <c r="P35" i="22"/>
  <c r="P35" i="14"/>
  <c r="P35" i="25"/>
  <c r="F35" i="38"/>
  <c r="G35" i="38" s="1"/>
  <c r="P35" i="32"/>
  <c r="P35" i="41"/>
  <c r="P35" i="12"/>
  <c r="F35" i="48"/>
  <c r="G35" i="48" s="1"/>
  <c r="F35" i="41"/>
  <c r="G35" i="41" s="1"/>
  <c r="P35" i="43"/>
  <c r="P35" i="52"/>
  <c r="P35" i="40"/>
  <c r="P35" i="39"/>
  <c r="F35" i="51"/>
  <c r="G35" i="51" s="1"/>
  <c r="F35" i="20"/>
  <c r="G35" i="20" s="1"/>
  <c r="F35" i="27"/>
  <c r="P35" i="44"/>
  <c r="F35" i="49"/>
  <c r="F35" i="52"/>
  <c r="G35" i="52" s="1"/>
  <c r="F35" i="18"/>
  <c r="G35" i="18" s="1"/>
  <c r="F35" i="23"/>
  <c r="G35" i="23" s="1"/>
  <c r="F35" i="26"/>
  <c r="G35" i="26" s="1"/>
  <c r="P35" i="26"/>
  <c r="P35" i="8"/>
  <c r="P35" i="42"/>
  <c r="F35" i="16"/>
  <c r="G35" i="16" s="1"/>
  <c r="F35" i="25"/>
  <c r="G35" i="25" s="1"/>
  <c r="P35" i="15"/>
  <c r="P35" i="30"/>
  <c r="F35" i="13"/>
  <c r="G35" i="13" s="1"/>
  <c r="P35" i="20"/>
  <c r="F35" i="44"/>
  <c r="G35" i="44" s="1"/>
  <c r="P35" i="27"/>
  <c r="J7" i="14"/>
  <c r="J7" i="36"/>
  <c r="J7" i="24"/>
  <c r="J7" i="43"/>
  <c r="J7" i="44"/>
  <c r="J7" i="32"/>
  <c r="J7" i="41"/>
  <c r="J7" i="37"/>
  <c r="J7" i="52"/>
  <c r="J7" i="19"/>
  <c r="J7" i="33"/>
  <c r="J7" i="31"/>
  <c r="J7" i="49"/>
  <c r="J7" i="34"/>
  <c r="J7" i="17"/>
  <c r="J7" i="20"/>
  <c r="J7" i="51"/>
  <c r="J7" i="35"/>
  <c r="J7" i="39"/>
  <c r="J23" i="41"/>
  <c r="J23" i="19"/>
  <c r="J23" i="44"/>
  <c r="J23" i="13"/>
  <c r="J23" i="48"/>
  <c r="J23" i="30"/>
  <c r="J23" i="14"/>
  <c r="J23" i="32"/>
  <c r="J23" i="38"/>
  <c r="J23" i="24"/>
  <c r="J23" i="33"/>
  <c r="J23" i="12"/>
  <c r="J23" i="40"/>
  <c r="J23" i="36"/>
  <c r="J23" i="28"/>
  <c r="J23" i="18"/>
  <c r="J23" i="50"/>
  <c r="J23" i="42"/>
  <c r="J23" i="21"/>
  <c r="J23" i="8"/>
  <c r="P43" i="33"/>
  <c r="P43" i="19"/>
  <c r="P43" i="12"/>
  <c r="P43" i="35"/>
  <c r="F43" i="40"/>
  <c r="G43" i="40" s="1"/>
  <c r="F43" i="41"/>
  <c r="G43" i="41" s="1"/>
  <c r="F43" i="33"/>
  <c r="G43" i="33" s="1"/>
  <c r="F43" i="26"/>
  <c r="G43" i="26" s="1"/>
  <c r="F43" i="13"/>
  <c r="G43" i="13" s="1"/>
  <c r="F43" i="17"/>
  <c r="G43" i="17" s="1"/>
  <c r="P43" i="42"/>
  <c r="P43" i="48"/>
  <c r="P43" i="38"/>
  <c r="P43" i="23"/>
  <c r="P43" i="25"/>
  <c r="P43" i="13"/>
  <c r="P29" i="24"/>
  <c r="F29" i="52"/>
  <c r="G29" i="52" s="1"/>
  <c r="P29" i="26"/>
  <c r="P14" i="8"/>
  <c r="P14" i="22"/>
  <c r="F14" i="23"/>
  <c r="P34" i="32"/>
  <c r="P34" i="41"/>
  <c r="F34" i="23"/>
  <c r="G34" i="23" s="1"/>
  <c r="F34" i="19"/>
  <c r="G34" i="19" s="1"/>
  <c r="F34" i="40"/>
  <c r="G34" i="40" s="1"/>
  <c r="P34" i="28"/>
  <c r="P34" i="18"/>
  <c r="F34" i="28"/>
  <c r="G34" i="28" s="1"/>
  <c r="P34" i="24"/>
  <c r="P34" i="26"/>
  <c r="P15" i="19"/>
  <c r="P15" i="24"/>
  <c r="F15" i="21"/>
  <c r="P15" i="31"/>
  <c r="G40" i="51"/>
  <c r="P13" i="25"/>
  <c r="P13" i="52"/>
  <c r="P13" i="38"/>
  <c r="P13" i="24"/>
  <c r="P13" i="16"/>
  <c r="P13" i="32"/>
  <c r="P13" i="22"/>
  <c r="F13" i="19"/>
  <c r="G13" i="19" s="1"/>
  <c r="F13" i="48"/>
  <c r="F13" i="49"/>
  <c r="F13" i="51"/>
  <c r="G13" i="51" s="1"/>
  <c r="F13" i="12"/>
  <c r="G13" i="12" s="1"/>
  <c r="F13" i="21"/>
  <c r="G13" i="21" s="1"/>
  <c r="F13" i="50"/>
  <c r="G13" i="50" s="1"/>
  <c r="P13" i="40"/>
  <c r="F13" i="31"/>
  <c r="G13" i="31" s="1"/>
  <c r="F13" i="16"/>
  <c r="G13" i="16" s="1"/>
  <c r="P13" i="31"/>
  <c r="G32" i="52"/>
  <c r="V30" i="44"/>
  <c r="V30" i="21"/>
  <c r="V30" i="14"/>
  <c r="V30" i="16"/>
  <c r="V30" i="20"/>
  <c r="V30" i="27"/>
  <c r="V30" i="19"/>
  <c r="V30" i="48"/>
  <c r="V30" i="43"/>
  <c r="V30" i="33"/>
  <c r="V30" i="17"/>
  <c r="V30" i="40"/>
  <c r="V30" i="23"/>
  <c r="V19" i="18"/>
  <c r="V19" i="37"/>
  <c r="V19" i="15"/>
  <c r="V19" i="51"/>
  <c r="V19" i="41"/>
  <c r="V19" i="17"/>
  <c r="G12" i="41"/>
  <c r="P30" i="21"/>
  <c r="P30" i="22"/>
  <c r="F22" i="32"/>
  <c r="G22" i="32" s="1"/>
  <c r="F22" i="51"/>
  <c r="G22" i="51" s="1"/>
  <c r="F22" i="30"/>
  <c r="G22" i="30" s="1"/>
  <c r="P25" i="52"/>
  <c r="F25" i="15"/>
  <c r="G25" i="15" s="1"/>
  <c r="F25" i="24"/>
  <c r="G25" i="24" s="1"/>
  <c r="P25" i="26"/>
  <c r="P25" i="33"/>
  <c r="P25" i="39"/>
  <c r="P25" i="44"/>
  <c r="P25" i="18"/>
  <c r="F25" i="32"/>
  <c r="G25" i="32" s="1"/>
  <c r="F25" i="22"/>
  <c r="F25" i="37"/>
  <c r="G25" i="37" s="1"/>
  <c r="N38" i="37"/>
  <c r="N38" i="33"/>
  <c r="N18" i="13"/>
  <c r="N18" i="52"/>
  <c r="P17" i="51"/>
  <c r="P12" i="49"/>
  <c r="F12" i="52"/>
  <c r="G12" i="52" s="1"/>
  <c r="P12" i="48"/>
  <c r="F12" i="51"/>
  <c r="G12" i="51" s="1"/>
  <c r="P22" i="8"/>
  <c r="F22" i="13"/>
  <c r="G22" i="13" s="1"/>
  <c r="F22" i="20"/>
  <c r="F22" i="23"/>
  <c r="G22" i="23" s="1"/>
  <c r="P22" i="28"/>
  <c r="F22" i="34"/>
  <c r="G22" i="34" s="1"/>
  <c r="F22" i="38"/>
  <c r="G22" i="38" s="1"/>
  <c r="F22" i="42"/>
  <c r="G22" i="42" s="1"/>
  <c r="P22" i="15"/>
  <c r="P22" i="12"/>
  <c r="F22" i="25"/>
  <c r="G22" i="25" s="1"/>
  <c r="P22" i="27"/>
  <c r="F22" i="33"/>
  <c r="G22" i="33" s="1"/>
  <c r="F22" i="37"/>
  <c r="P22" i="44"/>
  <c r="P22" i="25"/>
  <c r="F22" i="39"/>
  <c r="G22" i="39" s="1"/>
  <c r="P22" i="50"/>
  <c r="F22" i="18"/>
  <c r="P22" i="26"/>
  <c r="F22" i="40"/>
  <c r="G22" i="40" s="1"/>
  <c r="F22" i="50"/>
  <c r="G22" i="50" s="1"/>
  <c r="F22" i="8"/>
  <c r="G22" i="8" s="1"/>
  <c r="P22" i="16"/>
  <c r="P22" i="14"/>
  <c r="F22" i="26"/>
  <c r="G22" i="26" s="1"/>
  <c r="F22" i="31"/>
  <c r="G22" i="31" s="1"/>
  <c r="P22" i="36"/>
  <c r="P22" i="40"/>
  <c r="P22" i="13"/>
  <c r="P22" i="17"/>
  <c r="F22" i="17"/>
  <c r="G22" i="17" s="1"/>
  <c r="P22" i="30"/>
  <c r="P22" i="35"/>
  <c r="F30" i="49"/>
  <c r="G30" i="49" s="1"/>
  <c r="F30" i="8"/>
  <c r="G30" i="8" s="1"/>
  <c r="P30" i="12"/>
  <c r="F30" i="19"/>
  <c r="G30" i="19" s="1"/>
  <c r="P30" i="27"/>
  <c r="F30" i="33"/>
  <c r="G30" i="33" s="1"/>
  <c r="F30" i="35"/>
  <c r="G30" i="35" s="1"/>
  <c r="F30" i="39"/>
  <c r="F30" i="42"/>
  <c r="P30" i="44"/>
  <c r="F30" i="18"/>
  <c r="P30" i="26"/>
  <c r="P30" i="33"/>
  <c r="F30" i="44"/>
  <c r="F30" i="25"/>
  <c r="G30" i="25" s="1"/>
  <c r="P30" i="28"/>
  <c r="F30" i="23"/>
  <c r="G30" i="23" s="1"/>
  <c r="P30" i="24"/>
  <c r="F30" i="38"/>
  <c r="G30" i="38" s="1"/>
  <c r="P30" i="41"/>
  <c r="P30" i="29"/>
  <c r="F30" i="37"/>
  <c r="G30" i="37" s="1"/>
  <c r="P30" i="40"/>
  <c r="P30" i="51"/>
  <c r="F30" i="12"/>
  <c r="G30" i="12" s="1"/>
  <c r="P30" i="20"/>
  <c r="P30" i="34"/>
  <c r="P30" i="48"/>
  <c r="P30" i="52"/>
  <c r="F30" i="48"/>
  <c r="F11" i="52"/>
  <c r="G11" i="52" s="1"/>
  <c r="F11" i="50"/>
  <c r="G11" i="50" s="1"/>
  <c r="P11" i="13"/>
  <c r="F11" i="49"/>
  <c r="P11" i="51"/>
  <c r="P27" i="13"/>
  <c r="P27" i="48"/>
  <c r="F5" i="49"/>
  <c r="F5" i="51"/>
  <c r="G5" i="51" s="1"/>
  <c r="P5" i="12"/>
  <c r="P5" i="24"/>
  <c r="F5" i="20"/>
  <c r="G5" i="20" s="1"/>
  <c r="P5" i="13"/>
  <c r="F5" i="22"/>
  <c r="G5" i="22" s="1"/>
  <c r="F5" i="17"/>
  <c r="G5" i="17" s="1"/>
  <c r="F5" i="23"/>
  <c r="G5" i="23" s="1"/>
  <c r="P5" i="52"/>
  <c r="F5" i="48"/>
  <c r="F5" i="52"/>
  <c r="G5" i="52" s="1"/>
  <c r="P5" i="21"/>
  <c r="F5" i="13"/>
  <c r="P5" i="22"/>
  <c r="P5" i="16"/>
  <c r="F5" i="25"/>
  <c r="G5" i="25" s="1"/>
  <c r="F5" i="21"/>
  <c r="G5" i="21" s="1"/>
  <c r="N22" i="49"/>
  <c r="N22" i="52"/>
  <c r="N22" i="48"/>
  <c r="N22" i="51"/>
  <c r="N16" i="49"/>
  <c r="N16" i="52"/>
  <c r="N16" i="48"/>
  <c r="N16" i="13"/>
  <c r="P16" i="42"/>
  <c r="P16" i="26"/>
  <c r="F16" i="13"/>
  <c r="G16" i="13" s="1"/>
  <c r="F16" i="20"/>
  <c r="G16" i="20" s="1"/>
  <c r="P16" i="32"/>
  <c r="P16" i="37"/>
  <c r="P16" i="20"/>
  <c r="F16" i="17"/>
  <c r="G16" i="17" s="1"/>
  <c r="P16" i="27"/>
  <c r="F16" i="40"/>
  <c r="G16" i="40" s="1"/>
  <c r="F16" i="35"/>
  <c r="G16" i="35" s="1"/>
  <c r="F16" i="39"/>
  <c r="G16" i="39" s="1"/>
  <c r="F16" i="44"/>
  <c r="G16" i="44" s="1"/>
  <c r="F16" i="36"/>
  <c r="P16" i="16"/>
  <c r="P16" i="38"/>
  <c r="P16" i="18"/>
  <c r="P16" i="34"/>
  <c r="P16" i="51"/>
  <c r="N10" i="50"/>
  <c r="N10" i="8"/>
  <c r="N10" i="48"/>
  <c r="N10" i="51"/>
  <c r="N8" i="49"/>
  <c r="N8" i="48"/>
  <c r="N8" i="52"/>
  <c r="E41" i="40"/>
  <c r="E36" i="36"/>
  <c r="G36" i="36" s="1"/>
  <c r="E22" i="36"/>
  <c r="E18" i="35"/>
  <c r="E11" i="35"/>
  <c r="E17" i="30"/>
  <c r="E9" i="30"/>
  <c r="E39" i="27"/>
  <c r="G39" i="27" s="1"/>
  <c r="E32" i="27"/>
  <c r="G32" i="27" s="1"/>
  <c r="E16" i="27"/>
  <c r="E7" i="27"/>
  <c r="E40" i="23"/>
  <c r="G40" i="23" s="1"/>
  <c r="E14" i="23"/>
  <c r="E7" i="23"/>
  <c r="E30" i="18"/>
  <c r="E22" i="18"/>
  <c r="E7" i="16"/>
  <c r="E32" i="14"/>
  <c r="E24" i="14"/>
  <c r="E12" i="14"/>
  <c r="E29" i="13"/>
  <c r="E26" i="13"/>
  <c r="E25" i="13"/>
  <c r="G25" i="13" s="1"/>
  <c r="E41" i="13"/>
  <c r="E5" i="13"/>
  <c r="E43" i="49"/>
  <c r="G43" i="49" s="1"/>
  <c r="E35" i="49"/>
  <c r="E27" i="49"/>
  <c r="G27" i="49" s="1"/>
  <c r="E13" i="49"/>
  <c r="E9" i="49"/>
  <c r="E36" i="49"/>
  <c r="G36" i="49" s="1"/>
  <c r="E24" i="49"/>
  <c r="E14" i="49"/>
  <c r="G14" i="49" s="1"/>
  <c r="E6" i="49"/>
  <c r="E41" i="48"/>
  <c r="E29" i="48"/>
  <c r="G29" i="48" s="1"/>
  <c r="E21" i="48"/>
  <c r="E18" i="48"/>
  <c r="E17" i="48"/>
  <c r="E9" i="48"/>
  <c r="E40" i="48"/>
  <c r="E36" i="48"/>
  <c r="G36" i="48" s="1"/>
  <c r="E30" i="48"/>
  <c r="E26" i="48"/>
  <c r="E22" i="48"/>
  <c r="E16" i="48"/>
  <c r="E12" i="48"/>
  <c r="G12" i="48" s="1"/>
  <c r="E8" i="48"/>
  <c r="G8" i="48" s="1"/>
  <c r="E17" i="49"/>
  <c r="E25" i="49"/>
  <c r="E37" i="49"/>
  <c r="E7" i="49"/>
  <c r="E5" i="49"/>
  <c r="E41" i="49"/>
  <c r="E29" i="49"/>
  <c r="G29" i="49" s="1"/>
  <c r="E19" i="49"/>
  <c r="G19" i="49" s="1"/>
  <c r="E11" i="49"/>
  <c r="G11" i="49" s="1"/>
  <c r="E38" i="49"/>
  <c r="E28" i="49"/>
  <c r="G28" i="49" s="1"/>
  <c r="E22" i="49"/>
  <c r="E12" i="49"/>
  <c r="G12" i="49" s="1"/>
  <c r="E5" i="48"/>
  <c r="E37" i="48"/>
  <c r="E34" i="48"/>
  <c r="E33" i="48"/>
  <c r="G33" i="48" s="1"/>
  <c r="E25" i="48"/>
  <c r="G25" i="48" s="1"/>
  <c r="E13" i="48"/>
  <c r="E42" i="48"/>
  <c r="E38" i="48"/>
  <c r="E32" i="48"/>
  <c r="G32" i="48" s="1"/>
  <c r="E28" i="48"/>
  <c r="G28" i="48" s="1"/>
  <c r="E24" i="48"/>
  <c r="E20" i="48"/>
  <c r="E14" i="48"/>
  <c r="E10" i="48"/>
  <c r="G10" i="48" s="1"/>
  <c r="E6" i="48"/>
  <c r="G22" i="37" l="1"/>
  <c r="G7" i="13"/>
  <c r="E44" i="12"/>
  <c r="G38" i="12"/>
  <c r="E44" i="41"/>
  <c r="G30" i="42"/>
  <c r="G39" i="26"/>
  <c r="G38" i="38"/>
  <c r="G10" i="37"/>
  <c r="G33" i="12"/>
  <c r="E44" i="50"/>
  <c r="G36" i="29"/>
  <c r="G35" i="19"/>
  <c r="G7" i="35"/>
  <c r="G11" i="48"/>
  <c r="G38" i="44"/>
  <c r="G11" i="13"/>
  <c r="G15" i="12"/>
  <c r="E44" i="39"/>
  <c r="G38" i="48"/>
  <c r="N14" i="49"/>
  <c r="P26" i="48"/>
  <c r="T21" i="25"/>
  <c r="T21" i="43"/>
  <c r="N14" i="42"/>
  <c r="N14" i="43"/>
  <c r="N14" i="12"/>
  <c r="N14" i="15"/>
  <c r="G28" i="36"/>
  <c r="G13" i="29"/>
  <c r="N12" i="33"/>
  <c r="N12" i="22"/>
  <c r="N12" i="13"/>
  <c r="N12" i="15"/>
  <c r="N12" i="41"/>
  <c r="N12" i="14"/>
  <c r="T21" i="49"/>
  <c r="T21" i="29"/>
  <c r="T21" i="39"/>
  <c r="G36" i="34"/>
  <c r="G28" i="19"/>
  <c r="N14" i="37"/>
  <c r="N14" i="35"/>
  <c r="N14" i="41"/>
  <c r="G15" i="23"/>
  <c r="N16" i="50"/>
  <c r="N16" i="17"/>
  <c r="N16" i="8"/>
  <c r="N16" i="12"/>
  <c r="N16" i="51"/>
  <c r="G32" i="14"/>
  <c r="T21" i="38"/>
  <c r="T21" i="15"/>
  <c r="T21" i="44"/>
  <c r="N14" i="20"/>
  <c r="N14" i="18"/>
  <c r="N14" i="39"/>
  <c r="N14" i="52"/>
  <c r="P26" i="18"/>
  <c r="T21" i="26"/>
  <c r="T21" i="48"/>
  <c r="G11" i="16"/>
  <c r="N14" i="34"/>
  <c r="N14" i="22"/>
  <c r="N14" i="28"/>
  <c r="G34" i="48"/>
  <c r="N14" i="50"/>
  <c r="F26" i="32"/>
  <c r="G26" i="32" s="1"/>
  <c r="T21" i="30"/>
  <c r="T21" i="42"/>
  <c r="G43" i="8"/>
  <c r="G8" i="19"/>
  <c r="N14" i="27"/>
  <c r="N14" i="32"/>
  <c r="N14" i="40"/>
  <c r="G23" i="39"/>
  <c r="N14" i="8"/>
  <c r="F26" i="16"/>
  <c r="G26" i="16" s="1"/>
  <c r="T21" i="28"/>
  <c r="T21" i="34"/>
  <c r="N14" i="21"/>
  <c r="N14" i="25"/>
  <c r="N14" i="31"/>
  <c r="G23" i="19"/>
  <c r="G15" i="19"/>
  <c r="N14" i="13"/>
  <c r="P26" i="30"/>
  <c r="T21" i="50"/>
  <c r="T21" i="35"/>
  <c r="N14" i="16"/>
  <c r="N14" i="19"/>
  <c r="G29" i="25"/>
  <c r="G30" i="44"/>
  <c r="G19" i="20"/>
  <c r="E44" i="24"/>
  <c r="G28" i="39"/>
  <c r="G23" i="49"/>
  <c r="G30" i="39"/>
  <c r="G25" i="50"/>
  <c r="G25" i="40"/>
  <c r="G35" i="33"/>
  <c r="G39" i="49"/>
  <c r="G34" i="41"/>
  <c r="E44" i="29"/>
  <c r="G15" i="21"/>
  <c r="G19" i="51"/>
  <c r="G14" i="26"/>
  <c r="G39" i="38"/>
  <c r="G14" i="35"/>
  <c r="G14" i="33"/>
  <c r="G34" i="37"/>
  <c r="E44" i="17"/>
  <c r="G43" i="48"/>
  <c r="G35" i="27"/>
  <c r="G38" i="32"/>
  <c r="G10" i="19"/>
  <c r="G30" i="32"/>
  <c r="E44" i="22"/>
  <c r="G12" i="27"/>
  <c r="E44" i="25"/>
  <c r="G36" i="33"/>
  <c r="G35" i="34"/>
  <c r="E44" i="51"/>
  <c r="G23" i="44"/>
  <c r="G23" i="26"/>
  <c r="E44" i="52"/>
  <c r="G19" i="37"/>
  <c r="G16" i="36"/>
  <c r="E44" i="8"/>
  <c r="G25" i="22"/>
  <c r="E44" i="20"/>
  <c r="G5" i="38"/>
  <c r="G35" i="42"/>
  <c r="T9" i="43"/>
  <c r="G25" i="49"/>
  <c r="T9" i="25"/>
  <c r="T21" i="18"/>
  <c r="T21" i="36"/>
  <c r="T9" i="21"/>
  <c r="T21" i="13"/>
  <c r="N39" i="51"/>
  <c r="T36" i="44"/>
  <c r="G30" i="48"/>
  <c r="F16" i="41"/>
  <c r="G16" i="41" s="1"/>
  <c r="P26" i="44"/>
  <c r="T9" i="51"/>
  <c r="T9" i="34"/>
  <c r="T9" i="24"/>
  <c r="T21" i="21"/>
  <c r="T21" i="31"/>
  <c r="T26" i="25"/>
  <c r="T26" i="21"/>
  <c r="T26" i="51"/>
  <c r="T29" i="40"/>
  <c r="N14" i="14"/>
  <c r="N14" i="26"/>
  <c r="N14" i="29"/>
  <c r="N14" i="38"/>
  <c r="N14" i="36"/>
  <c r="N14" i="30"/>
  <c r="N14" i="51"/>
  <c r="N14" i="44"/>
  <c r="N14" i="48"/>
  <c r="G7" i="15"/>
  <c r="T9" i="16"/>
  <c r="T9" i="39"/>
  <c r="T9" i="42"/>
  <c r="N38" i="20"/>
  <c r="N38" i="31"/>
  <c r="N38" i="27"/>
  <c r="N38" i="43"/>
  <c r="N38" i="36"/>
  <c r="N38" i="19"/>
  <c r="N38" i="12"/>
  <c r="N38" i="16"/>
  <c r="N38" i="17"/>
  <c r="N38" i="22"/>
  <c r="N38" i="8"/>
  <c r="N38" i="28"/>
  <c r="N38" i="21"/>
  <c r="N38" i="23"/>
  <c r="N38" i="44"/>
  <c r="N38" i="34"/>
  <c r="N38" i="30"/>
  <c r="N38" i="51"/>
  <c r="N38" i="50"/>
  <c r="N38" i="39"/>
  <c r="N38" i="25"/>
  <c r="N38" i="38"/>
  <c r="N38" i="15"/>
  <c r="N38" i="40"/>
  <c r="N38" i="24"/>
  <c r="N38" i="26"/>
  <c r="N38" i="32"/>
  <c r="N38" i="42"/>
  <c r="N38" i="41"/>
  <c r="N38" i="14"/>
  <c r="N38" i="49"/>
  <c r="N38" i="29"/>
  <c r="N38" i="52"/>
  <c r="N38" i="13"/>
  <c r="N38" i="18"/>
  <c r="N38" i="35"/>
  <c r="N38" i="48"/>
  <c r="T9" i="40"/>
  <c r="E44" i="31"/>
  <c r="G36" i="16"/>
  <c r="T9" i="36"/>
  <c r="T9" i="37"/>
  <c r="T9" i="49"/>
  <c r="E44" i="42"/>
  <c r="G34" i="39"/>
  <c r="G36" i="26"/>
  <c r="T9" i="19"/>
  <c r="T9" i="52"/>
  <c r="E44" i="19"/>
  <c r="T9" i="28"/>
  <c r="T9" i="22"/>
  <c r="T25" i="14"/>
  <c r="T9" i="33"/>
  <c r="T9" i="8"/>
  <c r="T36" i="22"/>
  <c r="T22" i="38"/>
  <c r="G43" i="43"/>
  <c r="G15" i="26"/>
  <c r="G15" i="39"/>
  <c r="T9" i="32"/>
  <c r="T9" i="29"/>
  <c r="T9" i="20"/>
  <c r="T36" i="17"/>
  <c r="T22" i="48"/>
  <c r="G34" i="33"/>
  <c r="T9" i="12"/>
  <c r="T21" i="40"/>
  <c r="T21" i="24"/>
  <c r="P16" i="31"/>
  <c r="P16" i="40"/>
  <c r="T22" i="16"/>
  <c r="T9" i="30"/>
  <c r="T36" i="27"/>
  <c r="T9" i="41"/>
  <c r="T9" i="13"/>
  <c r="T21" i="16"/>
  <c r="T21" i="52"/>
  <c r="T21" i="12"/>
  <c r="N9" i="17"/>
  <c r="T36" i="19"/>
  <c r="T26" i="28"/>
  <c r="T26" i="27"/>
  <c r="T26" i="49"/>
  <c r="F41" i="30"/>
  <c r="G41" i="30" s="1"/>
  <c r="F16" i="18"/>
  <c r="G16" i="18" s="1"/>
  <c r="F16" i="34"/>
  <c r="G16" i="34" s="1"/>
  <c r="T7" i="30"/>
  <c r="T7" i="40"/>
  <c r="T9" i="44"/>
  <c r="T9" i="35"/>
  <c r="T21" i="19"/>
  <c r="T21" i="51"/>
  <c r="T21" i="17"/>
  <c r="N9" i="41"/>
  <c r="T36" i="50"/>
  <c r="T26" i="20"/>
  <c r="T26" i="8"/>
  <c r="T26" i="32"/>
  <c r="F30" i="36"/>
  <c r="G30" i="36" s="1"/>
  <c r="T22" i="32"/>
  <c r="G36" i="32"/>
  <c r="G23" i="27"/>
  <c r="T9" i="15"/>
  <c r="T9" i="23"/>
  <c r="T21" i="8"/>
  <c r="T21" i="37"/>
  <c r="T21" i="32"/>
  <c r="T36" i="18"/>
  <c r="T26" i="26"/>
  <c r="T26" i="12"/>
  <c r="T26" i="23"/>
  <c r="T36" i="51"/>
  <c r="P16" i="24"/>
  <c r="N22" i="38"/>
  <c r="N22" i="40"/>
  <c r="N22" i="17"/>
  <c r="N22" i="33"/>
  <c r="N22" i="16"/>
  <c r="N22" i="35"/>
  <c r="N22" i="42"/>
  <c r="N22" i="8"/>
  <c r="N22" i="14"/>
  <c r="N22" i="37"/>
  <c r="N22" i="43"/>
  <c r="N22" i="15"/>
  <c r="N22" i="24"/>
  <c r="N22" i="44"/>
  <c r="N22" i="26"/>
  <c r="N22" i="12"/>
  <c r="N22" i="19"/>
  <c r="N22" i="18"/>
  <c r="N22" i="23"/>
  <c r="N22" i="22"/>
  <c r="N22" i="25"/>
  <c r="N22" i="28"/>
  <c r="N22" i="27"/>
  <c r="N22" i="20"/>
  <c r="N22" i="29"/>
  <c r="N22" i="36"/>
  <c r="N22" i="31"/>
  <c r="N22" i="39"/>
  <c r="N22" i="32"/>
  <c r="N22" i="41"/>
  <c r="N22" i="34"/>
  <c r="N22" i="21"/>
  <c r="N22" i="50"/>
  <c r="N22" i="13"/>
  <c r="N22" i="30"/>
  <c r="G25" i="43"/>
  <c r="T9" i="50"/>
  <c r="G30" i="18"/>
  <c r="T9" i="48"/>
  <c r="T21" i="41"/>
  <c r="N39" i="50"/>
  <c r="G13" i="49"/>
  <c r="F16" i="32"/>
  <c r="G16" i="32" s="1"/>
  <c r="G22" i="20"/>
  <c r="F26" i="51"/>
  <c r="G26" i="51" s="1"/>
  <c r="T9" i="38"/>
  <c r="T21" i="27"/>
  <c r="T23" i="26"/>
  <c r="F16" i="15"/>
  <c r="G16" i="15" s="1"/>
  <c r="F26" i="39"/>
  <c r="G26" i="39" s="1"/>
  <c r="T7" i="41"/>
  <c r="T9" i="26"/>
  <c r="T21" i="33"/>
  <c r="T10" i="38"/>
  <c r="T36" i="30"/>
  <c r="T26" i="35"/>
  <c r="T26" i="16"/>
  <c r="F30" i="26"/>
  <c r="G30" i="26" s="1"/>
  <c r="T29" i="17"/>
  <c r="N32" i="22"/>
  <c r="N32" i="51"/>
  <c r="N32" i="28"/>
  <c r="N32" i="50"/>
  <c r="N32" i="31"/>
  <c r="N32" i="13"/>
  <c r="N32" i="8"/>
  <c r="N32" i="48"/>
  <c r="N32" i="12"/>
  <c r="N32" i="26"/>
  <c r="N32" i="37"/>
  <c r="N32" i="52"/>
  <c r="N32" i="41"/>
  <c r="N32" i="15"/>
  <c r="N32" i="29"/>
  <c r="N32" i="21"/>
  <c r="N32" i="44"/>
  <c r="N32" i="36"/>
  <c r="N32" i="14"/>
  <c r="N32" i="30"/>
  <c r="N32" i="16"/>
  <c r="N32" i="40"/>
  <c r="N32" i="20"/>
  <c r="N32" i="43"/>
  <c r="N32" i="35"/>
  <c r="N32" i="18"/>
  <c r="N32" i="19"/>
  <c r="N32" i="25"/>
  <c r="N32" i="17"/>
  <c r="N32" i="38"/>
  <c r="N32" i="34"/>
  <c r="N32" i="27"/>
  <c r="N32" i="33"/>
  <c r="N32" i="23"/>
  <c r="T25" i="49"/>
  <c r="T25" i="43"/>
  <c r="T27" i="15"/>
  <c r="T27" i="27"/>
  <c r="T27" i="28"/>
  <c r="T10" i="25"/>
  <c r="T10" i="43"/>
  <c r="T10" i="52"/>
  <c r="T10" i="19"/>
  <c r="T10" i="15"/>
  <c r="T10" i="31"/>
  <c r="T10" i="23"/>
  <c r="T10" i="41"/>
  <c r="T10" i="27"/>
  <c r="T10" i="35"/>
  <c r="T23" i="32"/>
  <c r="T23" i="13"/>
  <c r="T29" i="32"/>
  <c r="T29" i="15"/>
  <c r="T29" i="50"/>
  <c r="T29" i="44"/>
  <c r="T29" i="51"/>
  <c r="T25" i="16"/>
  <c r="T27" i="17"/>
  <c r="T27" i="34"/>
  <c r="T10" i="36"/>
  <c r="T10" i="29"/>
  <c r="T10" i="49"/>
  <c r="T10" i="18"/>
  <c r="T10" i="50"/>
  <c r="T10" i="32"/>
  <c r="T10" i="16"/>
  <c r="T10" i="26"/>
  <c r="T10" i="13"/>
  <c r="T10" i="22"/>
  <c r="T23" i="28"/>
  <c r="T29" i="30"/>
  <c r="T29" i="31"/>
  <c r="T29" i="28"/>
  <c r="T29" i="48"/>
  <c r="T29" i="16"/>
  <c r="T25" i="13"/>
  <c r="T25" i="38"/>
  <c r="T25" i="17"/>
  <c r="T25" i="8"/>
  <c r="T27" i="16"/>
  <c r="T27" i="41"/>
  <c r="T10" i="48"/>
  <c r="T10" i="51"/>
  <c r="T10" i="34"/>
  <c r="T10" i="37"/>
  <c r="T10" i="12"/>
  <c r="T10" i="33"/>
  <c r="T10" i="30"/>
  <c r="T10" i="17"/>
  <c r="T10" i="44"/>
  <c r="T23" i="50"/>
  <c r="T29" i="26"/>
  <c r="T29" i="33"/>
  <c r="T29" i="27"/>
  <c r="T29" i="8"/>
  <c r="J28" i="13"/>
  <c r="J28" i="35"/>
  <c r="J28" i="51"/>
  <c r="T23" i="41"/>
  <c r="T23" i="49"/>
  <c r="T23" i="42"/>
  <c r="T23" i="40"/>
  <c r="T23" i="20"/>
  <c r="J16" i="31"/>
  <c r="J16" i="50"/>
  <c r="J33" i="37"/>
  <c r="J33" i="26"/>
  <c r="J28" i="16"/>
  <c r="J28" i="23"/>
  <c r="J28" i="28"/>
  <c r="T23" i="15"/>
  <c r="T23" i="37"/>
  <c r="T23" i="34"/>
  <c r="T23" i="16"/>
  <c r="T23" i="31"/>
  <c r="J16" i="29"/>
  <c r="J33" i="20"/>
  <c r="J33" i="21"/>
  <c r="J28" i="37"/>
  <c r="J28" i="17"/>
  <c r="J28" i="48"/>
  <c r="T23" i="48"/>
  <c r="T23" i="52"/>
  <c r="T23" i="29"/>
  <c r="T23" i="25"/>
  <c r="J16" i="8"/>
  <c r="G25" i="31"/>
  <c r="T25" i="42"/>
  <c r="T25" i="34"/>
  <c r="T25" i="36"/>
  <c r="T25" i="50"/>
  <c r="T25" i="24"/>
  <c r="T25" i="27"/>
  <c r="T25" i="29"/>
  <c r="T25" i="19"/>
  <c r="T25" i="28"/>
  <c r="T25" i="20"/>
  <c r="T27" i="20"/>
  <c r="T27" i="25"/>
  <c r="T27" i="39"/>
  <c r="T27" i="44"/>
  <c r="T27" i="48"/>
  <c r="T27" i="51"/>
  <c r="T27" i="24"/>
  <c r="T27" i="26"/>
  <c r="T27" i="29"/>
  <c r="T27" i="31"/>
  <c r="G8" i="43"/>
  <c r="T36" i="35"/>
  <c r="T36" i="26"/>
  <c r="T36" i="14"/>
  <c r="T36" i="39"/>
  <c r="T36" i="37"/>
  <c r="T36" i="38"/>
  <c r="T36" i="16"/>
  <c r="T36" i="42"/>
  <c r="T36" i="40"/>
  <c r="T36" i="43"/>
  <c r="T33" i="19"/>
  <c r="T33" i="36"/>
  <c r="T33" i="27"/>
  <c r="T33" i="33"/>
  <c r="T33" i="16"/>
  <c r="T33" i="26"/>
  <c r="T33" i="42"/>
  <c r="T33" i="24"/>
  <c r="T33" i="40"/>
  <c r="T33" i="12"/>
  <c r="J16" i="21"/>
  <c r="J16" i="15"/>
  <c r="J16" i="28"/>
  <c r="J16" i="17"/>
  <c r="J33" i="13"/>
  <c r="J33" i="25"/>
  <c r="J33" i="40"/>
  <c r="J33" i="23"/>
  <c r="J33" i="35"/>
  <c r="J33" i="49"/>
  <c r="J33" i="31"/>
  <c r="J33" i="30"/>
  <c r="J33" i="15"/>
  <c r="J33" i="48"/>
  <c r="J33" i="44"/>
  <c r="J33" i="32"/>
  <c r="J33" i="22"/>
  <c r="J33" i="19"/>
  <c r="J28" i="49"/>
  <c r="J28" i="21"/>
  <c r="J28" i="39"/>
  <c r="J28" i="18"/>
  <c r="J28" i="33"/>
  <c r="J28" i="12"/>
  <c r="J28" i="43"/>
  <c r="J28" i="29"/>
  <c r="J28" i="38"/>
  <c r="J28" i="22"/>
  <c r="J28" i="25"/>
  <c r="J28" i="24"/>
  <c r="J28" i="26"/>
  <c r="J28" i="40"/>
  <c r="J28" i="14"/>
  <c r="J28" i="30"/>
  <c r="J28" i="34"/>
  <c r="J28" i="15"/>
  <c r="J28" i="19"/>
  <c r="J28" i="20"/>
  <c r="J28" i="31"/>
  <c r="J28" i="52"/>
  <c r="J28" i="8"/>
  <c r="J28" i="42"/>
  <c r="J28" i="32"/>
  <c r="J28" i="50"/>
  <c r="P31" i="13"/>
  <c r="F31" i="8"/>
  <c r="G31" i="8" s="1"/>
  <c r="P31" i="49"/>
  <c r="F31" i="13"/>
  <c r="G31" i="13" s="1"/>
  <c r="F31" i="26"/>
  <c r="G31" i="26" s="1"/>
  <c r="P31" i="40"/>
  <c r="P31" i="52"/>
  <c r="P31" i="16"/>
  <c r="P31" i="32"/>
  <c r="F31" i="17"/>
  <c r="G31" i="17" s="1"/>
  <c r="P31" i="19"/>
  <c r="F31" i="27"/>
  <c r="G31" i="27" s="1"/>
  <c r="F31" i="30"/>
  <c r="G31" i="30" s="1"/>
  <c r="F31" i="36"/>
  <c r="G31" i="36" s="1"/>
  <c r="P31" i="41"/>
  <c r="F31" i="16"/>
  <c r="G31" i="16" s="1"/>
  <c r="P31" i="43"/>
  <c r="P31" i="51"/>
  <c r="F31" i="14"/>
  <c r="G31" i="14" s="1"/>
  <c r="F31" i="31"/>
  <c r="G31" i="31" s="1"/>
  <c r="P31" i="48"/>
  <c r="F31" i="52"/>
  <c r="G31" i="52" s="1"/>
  <c r="P31" i="18"/>
  <c r="F31" i="38"/>
  <c r="G31" i="38" s="1"/>
  <c r="P31" i="21"/>
  <c r="F31" i="23"/>
  <c r="G31" i="23" s="1"/>
  <c r="F31" i="28"/>
  <c r="G31" i="28" s="1"/>
  <c r="F31" i="32"/>
  <c r="G31" i="32" s="1"/>
  <c r="P31" i="37"/>
  <c r="P31" i="42"/>
  <c r="F31" i="21"/>
  <c r="G31" i="21" s="1"/>
  <c r="P31" i="20"/>
  <c r="P31" i="26"/>
  <c r="P31" i="31"/>
  <c r="P31" i="34"/>
  <c r="P31" i="38"/>
  <c r="F31" i="42"/>
  <c r="G31" i="42" s="1"/>
  <c r="F31" i="48"/>
  <c r="G31" i="48" s="1"/>
  <c r="F31" i="51"/>
  <c r="G31" i="51" s="1"/>
  <c r="P31" i="22"/>
  <c r="F31" i="34"/>
  <c r="G31" i="34" s="1"/>
  <c r="P31" i="50"/>
  <c r="P31" i="12"/>
  <c r="P31" i="24"/>
  <c r="F31" i="43"/>
  <c r="G31" i="43" s="1"/>
  <c r="P31" i="14"/>
  <c r="P31" i="17"/>
  <c r="F31" i="24"/>
  <c r="G31" i="24" s="1"/>
  <c r="P31" i="33"/>
  <c r="F31" i="39"/>
  <c r="G31" i="39" s="1"/>
  <c r="P31" i="44"/>
  <c r="F31" i="22"/>
  <c r="G31" i="22" s="1"/>
  <c r="P31" i="23"/>
  <c r="P31" i="27"/>
  <c r="P31" i="30"/>
  <c r="P31" i="35"/>
  <c r="P31" i="39"/>
  <c r="F31" i="44"/>
  <c r="G31" i="44" s="1"/>
  <c r="F31" i="49"/>
  <c r="G31" i="49" s="1"/>
  <c r="F31" i="50"/>
  <c r="G31" i="50" s="1"/>
  <c r="F31" i="19"/>
  <c r="G31" i="19" s="1"/>
  <c r="F31" i="40"/>
  <c r="G31" i="40" s="1"/>
  <c r="F31" i="29"/>
  <c r="G31" i="29" s="1"/>
  <c r="F31" i="12"/>
  <c r="G31" i="12" s="1"/>
  <c r="P31" i="8"/>
  <c r="P31" i="25"/>
  <c r="F31" i="15"/>
  <c r="G31" i="15" s="1"/>
  <c r="F31" i="33"/>
  <c r="G31" i="33" s="1"/>
  <c r="F31" i="20"/>
  <c r="G31" i="20" s="1"/>
  <c r="P31" i="28"/>
  <c r="P31" i="29"/>
  <c r="F31" i="18"/>
  <c r="G31" i="18" s="1"/>
  <c r="F31" i="37"/>
  <c r="G31" i="37" s="1"/>
  <c r="F31" i="25"/>
  <c r="G31" i="25" s="1"/>
  <c r="F31" i="35"/>
  <c r="G31" i="35" s="1"/>
  <c r="P31" i="36"/>
  <c r="F31" i="41"/>
  <c r="G31" i="41" s="1"/>
  <c r="P31" i="15"/>
  <c r="J20" i="37"/>
  <c r="J20" i="27"/>
  <c r="J20" i="12"/>
  <c r="J20" i="49"/>
  <c r="J20" i="31"/>
  <c r="J20" i="33"/>
  <c r="J20" i="42"/>
  <c r="J20" i="44"/>
  <c r="J20" i="8"/>
  <c r="J20" i="29"/>
  <c r="J20" i="16"/>
  <c r="J20" i="13"/>
  <c r="J20" i="18"/>
  <c r="J20" i="38"/>
  <c r="J20" i="22"/>
  <c r="J20" i="19"/>
  <c r="J20" i="15"/>
  <c r="J20" i="35"/>
  <c r="J20" i="24"/>
  <c r="J20" i="17"/>
  <c r="J20" i="23"/>
  <c r="J20" i="14"/>
  <c r="J20" i="21"/>
  <c r="J20" i="41"/>
  <c r="J20" i="39"/>
  <c r="J20" i="36"/>
  <c r="J20" i="34"/>
  <c r="J20" i="48"/>
  <c r="J20" i="25"/>
  <c r="J20" i="28"/>
  <c r="J20" i="51"/>
  <c r="J20" i="30"/>
  <c r="J20" i="52"/>
  <c r="J20" i="43"/>
  <c r="J20" i="40"/>
  <c r="J20" i="20"/>
  <c r="J20" i="32"/>
  <c r="G13" i="48"/>
  <c r="G35" i="49"/>
  <c r="G14" i="48"/>
  <c r="T25" i="25"/>
  <c r="T25" i="23"/>
  <c r="T25" i="26"/>
  <c r="T25" i="41"/>
  <c r="T25" i="52"/>
  <c r="T25" i="51"/>
  <c r="T25" i="37"/>
  <c r="T25" i="31"/>
  <c r="T25" i="22"/>
  <c r="T27" i="14"/>
  <c r="T27" i="52"/>
  <c r="T27" i="8"/>
  <c r="T27" i="40"/>
  <c r="T27" i="12"/>
  <c r="T27" i="19"/>
  <c r="T27" i="21"/>
  <c r="T27" i="38"/>
  <c r="T27" i="23"/>
  <c r="T27" i="32"/>
  <c r="T36" i="32"/>
  <c r="T36" i="23"/>
  <c r="T36" i="33"/>
  <c r="T36" i="36"/>
  <c r="T36" i="24"/>
  <c r="T36" i="49"/>
  <c r="T36" i="52"/>
  <c r="T36" i="8"/>
  <c r="T36" i="28"/>
  <c r="T36" i="29"/>
  <c r="T33" i="21"/>
  <c r="T33" i="43"/>
  <c r="T33" i="31"/>
  <c r="T33" i="52"/>
  <c r="T33" i="22"/>
  <c r="T33" i="44"/>
  <c r="T33" i="48"/>
  <c r="T33" i="25"/>
  <c r="T33" i="29"/>
  <c r="T33" i="49"/>
  <c r="AH41" i="4"/>
  <c r="F41" i="4" s="1"/>
  <c r="J20" i="26"/>
  <c r="J16" i="41"/>
  <c r="J16" i="36"/>
  <c r="J16" i="43"/>
  <c r="J16" i="27"/>
  <c r="T22" i="34"/>
  <c r="T22" i="51"/>
  <c r="T22" i="8"/>
  <c r="T22" i="19"/>
  <c r="T22" i="12"/>
  <c r="T29" i="35"/>
  <c r="T29" i="37"/>
  <c r="T29" i="36"/>
  <c r="T29" i="22"/>
  <c r="T29" i="23"/>
  <c r="T29" i="49"/>
  <c r="T29" i="21"/>
  <c r="T29" i="13"/>
  <c r="T29" i="19"/>
  <c r="T29" i="39"/>
  <c r="T29" i="29"/>
  <c r="T29" i="38"/>
  <c r="T29" i="25"/>
  <c r="T29" i="42"/>
  <c r="T29" i="24"/>
  <c r="T29" i="43"/>
  <c r="T29" i="12"/>
  <c r="T29" i="18"/>
  <c r="T29" i="20"/>
  <c r="J8" i="48"/>
  <c r="J8" i="13"/>
  <c r="J8" i="29"/>
  <c r="J8" i="40"/>
  <c r="J8" i="32"/>
  <c r="J8" i="41"/>
  <c r="J8" i="18"/>
  <c r="J8" i="43"/>
  <c r="J8" i="42"/>
  <c r="J8" i="17"/>
  <c r="J8" i="34"/>
  <c r="J8" i="23"/>
  <c r="J8" i="15"/>
  <c r="J8" i="8"/>
  <c r="J8" i="22"/>
  <c r="J8" i="35"/>
  <c r="J8" i="36"/>
  <c r="J8" i="39"/>
  <c r="J8" i="49"/>
  <c r="J8" i="33"/>
  <c r="J8" i="19"/>
  <c r="J8" i="12"/>
  <c r="J8" i="30"/>
  <c r="J8" i="21"/>
  <c r="J8" i="28"/>
  <c r="J8" i="51"/>
  <c r="J8" i="44"/>
  <c r="J8" i="26"/>
  <c r="J8" i="37"/>
  <c r="J8" i="27"/>
  <c r="J8" i="38"/>
  <c r="J8" i="52"/>
  <c r="J8" i="16"/>
  <c r="J8" i="25"/>
  <c r="J8" i="24"/>
  <c r="J8" i="20"/>
  <c r="J8" i="14"/>
  <c r="J8" i="50"/>
  <c r="J8" i="31"/>
  <c r="J5" i="43"/>
  <c r="J5" i="35"/>
  <c r="J5" i="21"/>
  <c r="J5" i="40"/>
  <c r="J5" i="24"/>
  <c r="J5" i="41"/>
  <c r="J5" i="27"/>
  <c r="J5" i="51"/>
  <c r="J5" i="15"/>
  <c r="J5" i="32"/>
  <c r="J5" i="52"/>
  <c r="J5" i="20"/>
  <c r="J5" i="22"/>
  <c r="J5" i="42"/>
  <c r="J5" i="29"/>
  <c r="J5" i="36"/>
  <c r="J5" i="34"/>
  <c r="J5" i="19"/>
  <c r="J5" i="30"/>
  <c r="J5" i="33"/>
  <c r="J5" i="23"/>
  <c r="J5" i="12"/>
  <c r="J5" i="25"/>
  <c r="J5" i="49"/>
  <c r="J5" i="48"/>
  <c r="J5" i="18"/>
  <c r="J5" i="17"/>
  <c r="J5" i="28"/>
  <c r="J5" i="14"/>
  <c r="J5" i="26"/>
  <c r="J5" i="31"/>
  <c r="J5" i="38"/>
  <c r="J5" i="50"/>
  <c r="J5" i="37"/>
  <c r="J5" i="13"/>
  <c r="J5" i="39"/>
  <c r="J5" i="16"/>
  <c r="J5" i="44"/>
  <c r="J5" i="8"/>
  <c r="J16" i="33"/>
  <c r="J16" i="40"/>
  <c r="J16" i="12"/>
  <c r="J16" i="22"/>
  <c r="J16" i="26"/>
  <c r="J16" i="19"/>
  <c r="J16" i="44"/>
  <c r="J16" i="16"/>
  <c r="J16" i="32"/>
  <c r="J16" i="20"/>
  <c r="J16" i="24"/>
  <c r="J16" i="14"/>
  <c r="J16" i="23"/>
  <c r="J16" i="13"/>
  <c r="J16" i="42"/>
  <c r="J16" i="52"/>
  <c r="J16" i="34"/>
  <c r="J16" i="48"/>
  <c r="J16" i="35"/>
  <c r="J16" i="18"/>
  <c r="G40" i="48"/>
  <c r="G29" i="13"/>
  <c r="G14" i="23"/>
  <c r="T25" i="33"/>
  <c r="T25" i="30"/>
  <c r="T25" i="32"/>
  <c r="T25" i="48"/>
  <c r="T25" i="12"/>
  <c r="T25" i="18"/>
  <c r="T25" i="21"/>
  <c r="T25" i="39"/>
  <c r="T25" i="40"/>
  <c r="T27" i="30"/>
  <c r="T27" i="43"/>
  <c r="T27" i="22"/>
  <c r="T27" i="18"/>
  <c r="T27" i="13"/>
  <c r="T27" i="42"/>
  <c r="T27" i="37"/>
  <c r="T27" i="49"/>
  <c r="T27" i="36"/>
  <c r="G8" i="26"/>
  <c r="T36" i="15"/>
  <c r="T36" i="13"/>
  <c r="T36" i="25"/>
  <c r="T36" i="21"/>
  <c r="T36" i="41"/>
  <c r="T36" i="48"/>
  <c r="T36" i="34"/>
  <c r="T36" i="12"/>
  <c r="T36" i="31"/>
  <c r="T33" i="13"/>
  <c r="T33" i="15"/>
  <c r="T33" i="14"/>
  <c r="T33" i="32"/>
  <c r="T33" i="39"/>
  <c r="T33" i="23"/>
  <c r="T33" i="38"/>
  <c r="T33" i="18"/>
  <c r="J16" i="49"/>
  <c r="J16" i="51"/>
  <c r="J16" i="25"/>
  <c r="J16" i="37"/>
  <c r="J16" i="39"/>
  <c r="T22" i="40"/>
  <c r="T22" i="37"/>
  <c r="T22" i="33"/>
  <c r="T22" i="29"/>
  <c r="G25" i="27"/>
  <c r="P22" i="41"/>
  <c r="F22" i="48"/>
  <c r="G22" i="48" s="1"/>
  <c r="P22" i="49"/>
  <c r="P22" i="43"/>
  <c r="P22" i="39"/>
  <c r="F22" i="12"/>
  <c r="G22" i="12" s="1"/>
  <c r="P22" i="23"/>
  <c r="F22" i="27"/>
  <c r="G22" i="27" s="1"/>
  <c r="F22" i="52"/>
  <c r="G22" i="52" s="1"/>
  <c r="P22" i="18"/>
  <c r="F22" i="19"/>
  <c r="G22" i="19" s="1"/>
  <c r="P22" i="19"/>
  <c r="F22" i="22"/>
  <c r="G22" i="22" s="1"/>
  <c r="F22" i="35"/>
  <c r="G22" i="35" s="1"/>
  <c r="P22" i="31"/>
  <c r="F22" i="15"/>
  <c r="G22" i="15" s="1"/>
  <c r="P22" i="22"/>
  <c r="P22" i="24"/>
  <c r="P22" i="33"/>
  <c r="P22" i="34"/>
  <c r="F22" i="44"/>
  <c r="G22" i="44" s="1"/>
  <c r="F22" i="29"/>
  <c r="G22" i="29" s="1"/>
  <c r="F22" i="43"/>
  <c r="G22" i="43" s="1"/>
  <c r="P22" i="29"/>
  <c r="P22" i="37"/>
  <c r="P22" i="48"/>
  <c r="F22" i="21"/>
  <c r="G22" i="21" s="1"/>
  <c r="P22" i="51"/>
  <c r="P22" i="38"/>
  <c r="F22" i="14"/>
  <c r="G22" i="14" s="1"/>
  <c r="F22" i="49"/>
  <c r="G22" i="49" s="1"/>
  <c r="F22" i="28"/>
  <c r="G22" i="28" s="1"/>
  <c r="F22" i="16"/>
  <c r="G22" i="16" s="1"/>
  <c r="P22" i="21"/>
  <c r="P22" i="32"/>
  <c r="F22" i="36"/>
  <c r="G22" i="36" s="1"/>
  <c r="P22" i="52"/>
  <c r="T14" i="26"/>
  <c r="T14" i="34"/>
  <c r="T14" i="41"/>
  <c r="T14" i="48"/>
  <c r="T14" i="31"/>
  <c r="T14" i="52"/>
  <c r="T14" i="39"/>
  <c r="T14" i="18"/>
  <c r="T14" i="28"/>
  <c r="T14" i="27"/>
  <c r="T14" i="32"/>
  <c r="T14" i="40"/>
  <c r="T14" i="13"/>
  <c r="T14" i="38"/>
  <c r="T14" i="50"/>
  <c r="T14" i="49"/>
  <c r="T14" i="24"/>
  <c r="T14" i="12"/>
  <c r="T14" i="8"/>
  <c r="T14" i="51"/>
  <c r="T14" i="43"/>
  <c r="T14" i="16"/>
  <c r="T14" i="14"/>
  <c r="T14" i="25"/>
  <c r="T14" i="20"/>
  <c r="T14" i="15"/>
  <c r="T14" i="42"/>
  <c r="T14" i="44"/>
  <c r="T14" i="17"/>
  <c r="T14" i="30"/>
  <c r="T14" i="35"/>
  <c r="T14" i="22"/>
  <c r="T14" i="21"/>
  <c r="T14" i="23"/>
  <c r="T14" i="19"/>
  <c r="T14" i="29"/>
  <c r="T14" i="33"/>
  <c r="T14" i="36"/>
  <c r="T14" i="37"/>
  <c r="T5" i="35"/>
  <c r="T5" i="32"/>
  <c r="T5" i="27"/>
  <c r="T5" i="39"/>
  <c r="T5" i="28"/>
  <c r="T5" i="29"/>
  <c r="T5" i="13"/>
  <c r="T5" i="18"/>
  <c r="T5" i="49"/>
  <c r="T5" i="34"/>
  <c r="T5" i="25"/>
  <c r="T5" i="42"/>
  <c r="T5" i="33"/>
  <c r="T5" i="31"/>
  <c r="T5" i="12"/>
  <c r="T5" i="21"/>
  <c r="T5" i="36"/>
  <c r="T5" i="24"/>
  <c r="T5" i="51"/>
  <c r="T5" i="38"/>
  <c r="T5" i="30"/>
  <c r="T5" i="16"/>
  <c r="T5" i="8"/>
  <c r="T5" i="52"/>
  <c r="T5" i="15"/>
  <c r="T5" i="20"/>
  <c r="T5" i="41"/>
  <c r="T5" i="17"/>
  <c r="T5" i="40"/>
  <c r="T5" i="14"/>
  <c r="T5" i="37"/>
  <c r="T5" i="26"/>
  <c r="T5" i="19"/>
  <c r="T5" i="48"/>
  <c r="T5" i="50"/>
  <c r="T5" i="44"/>
  <c r="T5" i="22"/>
  <c r="T5" i="43"/>
  <c r="T5" i="23"/>
  <c r="E44" i="43"/>
  <c r="N7" i="22"/>
  <c r="N7" i="25"/>
  <c r="N7" i="19"/>
  <c r="N7" i="38"/>
  <c r="N7" i="12"/>
  <c r="N7" i="32"/>
  <c r="N7" i="23"/>
  <c r="N7" i="28"/>
  <c r="N7" i="40"/>
  <c r="N7" i="44"/>
  <c r="N7" i="49"/>
  <c r="N7" i="52"/>
  <c r="N7" i="18"/>
  <c r="N7" i="20"/>
  <c r="N7" i="27"/>
  <c r="N7" i="31"/>
  <c r="N7" i="37"/>
  <c r="N7" i="41"/>
  <c r="N7" i="13"/>
  <c r="N7" i="34"/>
  <c r="N7" i="17"/>
  <c r="N7" i="30"/>
  <c r="N7" i="35"/>
  <c r="N7" i="43"/>
  <c r="N7" i="8"/>
  <c r="N7" i="51"/>
  <c r="N7" i="21"/>
  <c r="N7" i="15"/>
  <c r="N7" i="36"/>
  <c r="N7" i="29"/>
  <c r="N7" i="14"/>
  <c r="N7" i="42"/>
  <c r="N7" i="48"/>
  <c r="N7" i="26"/>
  <c r="N7" i="16"/>
  <c r="N7" i="50"/>
  <c r="N7" i="33"/>
  <c r="N7" i="24"/>
  <c r="N7" i="39"/>
  <c r="T32" i="20"/>
  <c r="T32" i="19"/>
  <c r="T32" i="37"/>
  <c r="T32" i="12"/>
  <c r="T32" i="40"/>
  <c r="T32" i="52"/>
  <c r="T32" i="49"/>
  <c r="T32" i="14"/>
  <c r="T32" i="43"/>
  <c r="T32" i="36"/>
  <c r="T32" i="50"/>
  <c r="T32" i="51"/>
  <c r="T32" i="30"/>
  <c r="T32" i="42"/>
  <c r="T32" i="44"/>
  <c r="T32" i="41"/>
  <c r="T32" i="16"/>
  <c r="T32" i="48"/>
  <c r="T32" i="25"/>
  <c r="T32" i="32"/>
  <c r="T32" i="22"/>
  <c r="T32" i="15"/>
  <c r="T32" i="27"/>
  <c r="T32" i="38"/>
  <c r="T32" i="33"/>
  <c r="T32" i="13"/>
  <c r="T32" i="17"/>
  <c r="T32" i="18"/>
  <c r="T32" i="31"/>
  <c r="T32" i="24"/>
  <c r="T32" i="8"/>
  <c r="T32" i="28"/>
  <c r="T32" i="29"/>
  <c r="T32" i="35"/>
  <c r="T32" i="34"/>
  <c r="T32" i="21"/>
  <c r="T32" i="39"/>
  <c r="T32" i="23"/>
  <c r="T32" i="26"/>
  <c r="F16" i="26"/>
  <c r="G16" i="26" s="1"/>
  <c r="P16" i="23"/>
  <c r="F16" i="50"/>
  <c r="G16" i="50" s="1"/>
  <c r="F16" i="30"/>
  <c r="G16" i="30" s="1"/>
  <c r="P16" i="28"/>
  <c r="F16" i="23"/>
  <c r="G16" i="23" s="1"/>
  <c r="F16" i="52"/>
  <c r="G16" i="52" s="1"/>
  <c r="F16" i="33"/>
  <c r="G16" i="33" s="1"/>
  <c r="P16" i="48"/>
  <c r="P16" i="8"/>
  <c r="P16" i="39"/>
  <c r="P16" i="35"/>
  <c r="F16" i="12"/>
  <c r="G16" i="12" s="1"/>
  <c r="F16" i="42"/>
  <c r="G16" i="42" s="1"/>
  <c r="P16" i="22"/>
  <c r="F16" i="8"/>
  <c r="G16" i="8" s="1"/>
  <c r="P16" i="36"/>
  <c r="P16" i="30"/>
  <c r="F16" i="16"/>
  <c r="G16" i="16" s="1"/>
  <c r="F16" i="43"/>
  <c r="G16" i="43" s="1"/>
  <c r="P16" i="14"/>
  <c r="P16" i="52"/>
  <c r="P16" i="41"/>
  <c r="F16" i="19"/>
  <c r="G16" i="19" s="1"/>
  <c r="F16" i="29"/>
  <c r="G16" i="29" s="1"/>
  <c r="F16" i="28"/>
  <c r="G16" i="28" s="1"/>
  <c r="P16" i="12"/>
  <c r="F16" i="14"/>
  <c r="G16" i="14" s="1"/>
  <c r="F16" i="48"/>
  <c r="G16" i="48" s="1"/>
  <c r="F16" i="31"/>
  <c r="G16" i="31" s="1"/>
  <c r="F16" i="38"/>
  <c r="G16" i="38" s="1"/>
  <c r="F16" i="21"/>
  <c r="G16" i="21" s="1"/>
  <c r="P16" i="19"/>
  <c r="P16" i="25"/>
  <c r="P16" i="44"/>
  <c r="P16" i="17"/>
  <c r="P16" i="13"/>
  <c r="P16" i="49"/>
  <c r="F16" i="25"/>
  <c r="G16" i="25" s="1"/>
  <c r="F16" i="22"/>
  <c r="G16" i="22" s="1"/>
  <c r="F16" i="49"/>
  <c r="G16" i="49" s="1"/>
  <c r="P16" i="29"/>
  <c r="P16" i="43"/>
  <c r="P16" i="50"/>
  <c r="F16" i="51"/>
  <c r="G16" i="51" s="1"/>
  <c r="P16" i="21"/>
  <c r="P16" i="15"/>
  <c r="F16" i="27"/>
  <c r="G16" i="27" s="1"/>
  <c r="F16" i="37"/>
  <c r="G16" i="37" s="1"/>
  <c r="F16" i="24"/>
  <c r="G16" i="24" s="1"/>
  <c r="F30" i="15"/>
  <c r="G30" i="15" s="1"/>
  <c r="P30" i="38"/>
  <c r="F30" i="22"/>
  <c r="G30" i="22" s="1"/>
  <c r="P30" i="43"/>
  <c r="P30" i="18"/>
  <c r="P30" i="42"/>
  <c r="P30" i="32"/>
  <c r="F30" i="21"/>
  <c r="G30" i="21" s="1"/>
  <c r="F30" i="40"/>
  <c r="G30" i="40" s="1"/>
  <c r="F30" i="50"/>
  <c r="G30" i="50" s="1"/>
  <c r="F30" i="16"/>
  <c r="G30" i="16" s="1"/>
  <c r="F30" i="31"/>
  <c r="G30" i="31" s="1"/>
  <c r="P30" i="17"/>
  <c r="F30" i="51"/>
  <c r="G30" i="51" s="1"/>
  <c r="F30" i="29"/>
  <c r="G30" i="29" s="1"/>
  <c r="F30" i="41"/>
  <c r="G30" i="41" s="1"/>
  <c r="F30" i="17"/>
  <c r="G30" i="17" s="1"/>
  <c r="F30" i="13"/>
  <c r="G30" i="13" s="1"/>
  <c r="F30" i="24"/>
  <c r="G30" i="24" s="1"/>
  <c r="F30" i="34"/>
  <c r="G30" i="34" s="1"/>
  <c r="F30" i="28"/>
  <c r="G30" i="28" s="1"/>
  <c r="P30" i="36"/>
  <c r="P30" i="13"/>
  <c r="P30" i="15"/>
  <c r="G15" i="22"/>
  <c r="J38" i="19"/>
  <c r="J38" i="43"/>
  <c r="J38" i="21"/>
  <c r="J38" i="15"/>
  <c r="J38" i="27"/>
  <c r="J38" i="40"/>
  <c r="J38" i="22"/>
  <c r="J38" i="12"/>
  <c r="J38" i="35"/>
  <c r="J38" i="17"/>
  <c r="J38" i="31"/>
  <c r="J38" i="8"/>
  <c r="J38" i="49"/>
  <c r="J38" i="29"/>
  <c r="J38" i="42"/>
  <c r="J38" i="26"/>
  <c r="J38" i="37"/>
  <c r="J38" i="14"/>
  <c r="J38" i="16"/>
  <c r="J38" i="32"/>
  <c r="J38" i="25"/>
  <c r="J38" i="36"/>
  <c r="J38" i="48"/>
  <c r="J38" i="20"/>
  <c r="J38" i="28"/>
  <c r="J38" i="33"/>
  <c r="J38" i="38"/>
  <c r="J38" i="13"/>
  <c r="J38" i="23"/>
  <c r="J38" i="24"/>
  <c r="J38" i="50"/>
  <c r="J38" i="44"/>
  <c r="J38" i="41"/>
  <c r="J38" i="51"/>
  <c r="J38" i="18"/>
  <c r="J38" i="34"/>
  <c r="J38" i="52"/>
  <c r="J38" i="30"/>
  <c r="J38" i="39"/>
  <c r="T22" i="17"/>
  <c r="T22" i="31"/>
  <c r="T22" i="13"/>
  <c r="T22" i="50"/>
  <c r="T22" i="25"/>
  <c r="T22" i="26"/>
  <c r="T22" i="35"/>
  <c r="T22" i="24"/>
  <c r="T22" i="21"/>
  <c r="T22" i="43"/>
  <c r="T22" i="28"/>
  <c r="T22" i="30"/>
  <c r="T22" i="49"/>
  <c r="T22" i="20"/>
  <c r="T22" i="15"/>
  <c r="T22" i="36"/>
  <c r="T22" i="27"/>
  <c r="T22" i="44"/>
  <c r="T22" i="18"/>
  <c r="T22" i="41"/>
  <c r="T23" i="27"/>
  <c r="T23" i="30"/>
  <c r="T23" i="44"/>
  <c r="T23" i="39"/>
  <c r="T23" i="17"/>
  <c r="T23" i="51"/>
  <c r="T23" i="14"/>
  <c r="T23" i="19"/>
  <c r="T23" i="21"/>
  <c r="T23" i="35"/>
  <c r="T23" i="22"/>
  <c r="T23" i="43"/>
  <c r="T23" i="8"/>
  <c r="T23" i="12"/>
  <c r="T23" i="18"/>
  <c r="T23" i="38"/>
  <c r="T23" i="33"/>
  <c r="T23" i="24"/>
  <c r="T23" i="36"/>
  <c r="T34" i="43"/>
  <c r="T34" i="31"/>
  <c r="T34" i="51"/>
  <c r="T34" i="16"/>
  <c r="T34" i="41"/>
  <c r="T34" i="27"/>
  <c r="T34" i="21"/>
  <c r="T34" i="23"/>
  <c r="T34" i="52"/>
  <c r="T34" i="49"/>
  <c r="T34" i="30"/>
  <c r="T34" i="32"/>
  <c r="T34" i="33"/>
  <c r="T34" i="26"/>
  <c r="T34" i="13"/>
  <c r="T34" i="50"/>
  <c r="T34" i="24"/>
  <c r="T34" i="28"/>
  <c r="T34" i="12"/>
  <c r="T34" i="44"/>
  <c r="T34" i="38"/>
  <c r="T34" i="37"/>
  <c r="T34" i="22"/>
  <c r="T34" i="20"/>
  <c r="T34" i="8"/>
  <c r="T34" i="34"/>
  <c r="T34" i="15"/>
  <c r="T34" i="36"/>
  <c r="T34" i="40"/>
  <c r="T34" i="42"/>
  <c r="T34" i="35"/>
  <c r="T34" i="39"/>
  <c r="T34" i="19"/>
  <c r="T34" i="14"/>
  <c r="T34" i="17"/>
  <c r="T34" i="29"/>
  <c r="T34" i="48"/>
  <c r="T34" i="25"/>
  <c r="T34" i="18"/>
  <c r="T18" i="43"/>
  <c r="T18" i="36"/>
  <c r="T18" i="37"/>
  <c r="T18" i="28"/>
  <c r="T18" i="39"/>
  <c r="T18" i="22"/>
  <c r="T18" i="44"/>
  <c r="T18" i="13"/>
  <c r="T18" i="40"/>
  <c r="T18" i="19"/>
  <c r="T18" i="24"/>
  <c r="T18" i="20"/>
  <c r="T18" i="38"/>
  <c r="T18" i="35"/>
  <c r="T18" i="33"/>
  <c r="T18" i="18"/>
  <c r="T18" i="15"/>
  <c r="T18" i="21"/>
  <c r="T18" i="48"/>
  <c r="T18" i="17"/>
  <c r="T18" i="8"/>
  <c r="T18" i="29"/>
  <c r="T18" i="16"/>
  <c r="T18" i="50"/>
  <c r="T18" i="34"/>
  <c r="T18" i="23"/>
  <c r="T18" i="25"/>
  <c r="T18" i="42"/>
  <c r="T18" i="30"/>
  <c r="T18" i="51"/>
  <c r="T18" i="14"/>
  <c r="T18" i="31"/>
  <c r="T18" i="41"/>
  <c r="T18" i="27"/>
  <c r="T18" i="32"/>
  <c r="T18" i="12"/>
  <c r="T18" i="49"/>
  <c r="T18" i="52"/>
  <c r="T18" i="26"/>
  <c r="F41" i="52"/>
  <c r="G41" i="52" s="1"/>
  <c r="P41" i="51"/>
  <c r="P41" i="41"/>
  <c r="P41" i="50"/>
  <c r="P41" i="42"/>
  <c r="P41" i="37"/>
  <c r="P41" i="33"/>
  <c r="P41" i="40"/>
  <c r="P41" i="36"/>
  <c r="P41" i="32"/>
  <c r="P41" i="27"/>
  <c r="P41" i="23"/>
  <c r="P41" i="19"/>
  <c r="P41" i="15"/>
  <c r="P41" i="8"/>
  <c r="F41" i="43"/>
  <c r="G41" i="43" s="1"/>
  <c r="F41" i="38"/>
  <c r="G41" i="38" s="1"/>
  <c r="F41" i="34"/>
  <c r="G41" i="34" s="1"/>
  <c r="F41" i="28"/>
  <c r="G41" i="28" s="1"/>
  <c r="P41" i="28"/>
  <c r="P41" i="24"/>
  <c r="P41" i="20"/>
  <c r="P41" i="16"/>
  <c r="P41" i="13"/>
  <c r="F41" i="50"/>
  <c r="G41" i="50" s="1"/>
  <c r="F41" i="41"/>
  <c r="G41" i="41" s="1"/>
  <c r="F41" i="37"/>
  <c r="G41" i="37" s="1"/>
  <c r="F41" i="33"/>
  <c r="G41" i="33" s="1"/>
  <c r="F41" i="29"/>
  <c r="G41" i="29" s="1"/>
  <c r="F41" i="26"/>
  <c r="G41" i="26" s="1"/>
  <c r="F41" i="24"/>
  <c r="G41" i="24" s="1"/>
  <c r="F41" i="20"/>
  <c r="G41" i="20" s="1"/>
  <c r="F41" i="16"/>
  <c r="G41" i="16" s="1"/>
  <c r="F41" i="13"/>
  <c r="G41" i="13" s="1"/>
  <c r="F41" i="21"/>
  <c r="G41" i="21" s="1"/>
  <c r="P41" i="52"/>
  <c r="F41" i="51"/>
  <c r="G41" i="51" s="1"/>
  <c r="P41" i="44"/>
  <c r="P41" i="48"/>
  <c r="P41" i="43"/>
  <c r="P41" i="39"/>
  <c r="P41" i="35"/>
  <c r="P41" i="49"/>
  <c r="P41" i="38"/>
  <c r="P41" i="34"/>
  <c r="P41" i="31"/>
  <c r="P41" i="25"/>
  <c r="P41" i="21"/>
  <c r="P41" i="17"/>
  <c r="P41" i="12"/>
  <c r="F41" i="49"/>
  <c r="G41" i="49" s="1"/>
  <c r="F41" i="42"/>
  <c r="G41" i="42" s="1"/>
  <c r="F41" i="40"/>
  <c r="F41" i="36"/>
  <c r="G41" i="36" s="1"/>
  <c r="F41" i="32"/>
  <c r="G41" i="32" s="1"/>
  <c r="P41" i="29"/>
  <c r="P41" i="26"/>
  <c r="P41" i="22"/>
  <c r="P41" i="18"/>
  <c r="P41" i="14"/>
  <c r="F41" i="48"/>
  <c r="G41" i="48" s="1"/>
  <c r="F41" i="44"/>
  <c r="G41" i="44" s="1"/>
  <c r="F41" i="39"/>
  <c r="G41" i="39" s="1"/>
  <c r="F41" i="35"/>
  <c r="G41" i="35" s="1"/>
  <c r="F41" i="31"/>
  <c r="G41" i="31" s="1"/>
  <c r="F41" i="27"/>
  <c r="G41" i="27" s="1"/>
  <c r="F41" i="25"/>
  <c r="G41" i="25" s="1"/>
  <c r="F41" i="22"/>
  <c r="G41" i="22" s="1"/>
  <c r="F41" i="18"/>
  <c r="G41" i="18" s="1"/>
  <c r="F41" i="14"/>
  <c r="G41" i="14" s="1"/>
  <c r="F41" i="23"/>
  <c r="G41" i="23" s="1"/>
  <c r="F41" i="19"/>
  <c r="G41" i="19" s="1"/>
  <c r="F41" i="15"/>
  <c r="G41" i="15" s="1"/>
  <c r="F41" i="12"/>
  <c r="G41" i="12" s="1"/>
  <c r="F41" i="8"/>
  <c r="G41" i="8" s="1"/>
  <c r="F41" i="17"/>
  <c r="G41" i="17" s="1"/>
  <c r="P44" i="42"/>
  <c r="P44" i="41"/>
  <c r="P44" i="34"/>
  <c r="P44" i="33"/>
  <c r="P44" i="24"/>
  <c r="P44" i="18"/>
  <c r="F44" i="48"/>
  <c r="F44" i="39"/>
  <c r="F44" i="31"/>
  <c r="P44" i="31"/>
  <c r="P44" i="21"/>
  <c r="P44" i="12"/>
  <c r="F44" i="40"/>
  <c r="F44" i="32"/>
  <c r="F44" i="21"/>
  <c r="F44" i="12"/>
  <c r="F44" i="20"/>
  <c r="F44" i="13"/>
  <c r="P44" i="43"/>
  <c r="P44" i="44"/>
  <c r="P44" i="36"/>
  <c r="P44" i="35"/>
  <c r="P44" i="26"/>
  <c r="P44" i="20"/>
  <c r="P44" i="13"/>
  <c r="F44" i="41"/>
  <c r="F44" i="33"/>
  <c r="F44" i="25"/>
  <c r="P44" i="25"/>
  <c r="P44" i="15"/>
  <c r="F44" i="42"/>
  <c r="F44" i="34"/>
  <c r="F44" i="23"/>
  <c r="F44" i="15"/>
  <c r="F44" i="22"/>
  <c r="F44" i="14"/>
  <c r="F44" i="52"/>
  <c r="F44" i="30"/>
  <c r="P44" i="48"/>
  <c r="P44" i="40"/>
  <c r="P44" i="32"/>
  <c r="P44" i="16"/>
  <c r="F44" i="37"/>
  <c r="P44" i="29"/>
  <c r="F44" i="49"/>
  <c r="F44" i="28"/>
  <c r="F44" i="8"/>
  <c r="F44" i="51"/>
  <c r="P44" i="51"/>
  <c r="P44" i="37"/>
  <c r="P44" i="22"/>
  <c r="F44" i="44"/>
  <c r="F44" i="27"/>
  <c r="P44" i="17"/>
  <c r="F44" i="36"/>
  <c r="F44" i="17"/>
  <c r="F44" i="16"/>
  <c r="P44" i="30"/>
  <c r="P44" i="8"/>
  <c r="P44" i="49"/>
  <c r="P44" i="39"/>
  <c r="P44" i="23"/>
  <c r="F44" i="50"/>
  <c r="F44" i="29"/>
  <c r="P44" i="19"/>
  <c r="F44" i="38"/>
  <c r="F44" i="19"/>
  <c r="F44" i="18"/>
  <c r="P44" i="50"/>
  <c r="P44" i="38"/>
  <c r="P44" i="28"/>
  <c r="P44" i="14"/>
  <c r="F44" i="35"/>
  <c r="P44" i="27"/>
  <c r="F44" i="43"/>
  <c r="F44" i="26"/>
  <c r="F44" i="24"/>
  <c r="P44" i="52"/>
  <c r="F17" i="17"/>
  <c r="G17" i="17" s="1"/>
  <c r="F17" i="21"/>
  <c r="G17" i="21" s="1"/>
  <c r="P17" i="25"/>
  <c r="P17" i="34"/>
  <c r="P17" i="40"/>
  <c r="F17" i="28"/>
  <c r="G17" i="28" s="1"/>
  <c r="F17" i="36"/>
  <c r="G17" i="36" s="1"/>
  <c r="F17" i="8"/>
  <c r="G17" i="8" s="1"/>
  <c r="P17" i="19"/>
  <c r="P17" i="12"/>
  <c r="F17" i="31"/>
  <c r="G17" i="31" s="1"/>
  <c r="F17" i="38"/>
  <c r="G17" i="38" s="1"/>
  <c r="P17" i="43"/>
  <c r="P17" i="32"/>
  <c r="P17" i="41"/>
  <c r="P17" i="15"/>
  <c r="F17" i="19"/>
  <c r="G17" i="19" s="1"/>
  <c r="F17" i="24"/>
  <c r="G17" i="24" s="1"/>
  <c r="F17" i="30"/>
  <c r="G17" i="30" s="1"/>
  <c r="F17" i="39"/>
  <c r="G17" i="39" s="1"/>
  <c r="F17" i="43"/>
  <c r="G17" i="43" s="1"/>
  <c r="F17" i="33"/>
  <c r="G17" i="33" s="1"/>
  <c r="P17" i="8"/>
  <c r="F17" i="18"/>
  <c r="G17" i="18" s="1"/>
  <c r="P17" i="23"/>
  <c r="F17" i="34"/>
  <c r="G17" i="34" s="1"/>
  <c r="F17" i="44"/>
  <c r="G17" i="44" s="1"/>
  <c r="F17" i="41"/>
  <c r="G17" i="41" s="1"/>
  <c r="P17" i="18"/>
  <c r="F17" i="26"/>
  <c r="G17" i="26" s="1"/>
  <c r="P17" i="36"/>
  <c r="F17" i="16"/>
  <c r="G17" i="16" s="1"/>
  <c r="P17" i="22"/>
  <c r="P17" i="24"/>
  <c r="P17" i="17"/>
  <c r="P17" i="21"/>
  <c r="P17" i="14"/>
  <c r="F17" i="35"/>
  <c r="G17" i="35" s="1"/>
  <c r="F17" i="42"/>
  <c r="G17" i="42" s="1"/>
  <c r="P17" i="28"/>
  <c r="F17" i="37"/>
  <c r="G17" i="37" s="1"/>
  <c r="F17" i="15"/>
  <c r="G17" i="15" s="1"/>
  <c r="F17" i="20"/>
  <c r="G17" i="20" s="1"/>
  <c r="F17" i="22"/>
  <c r="G17" i="22" s="1"/>
  <c r="P17" i="27"/>
  <c r="P17" i="39"/>
  <c r="P17" i="26"/>
  <c r="F17" i="12"/>
  <c r="G17" i="12" s="1"/>
  <c r="F17" i="23"/>
  <c r="G17" i="23" s="1"/>
  <c r="F17" i="14"/>
  <c r="G17" i="14" s="1"/>
  <c r="F17" i="25"/>
  <c r="G17" i="25" s="1"/>
  <c r="P17" i="35"/>
  <c r="P17" i="29"/>
  <c r="P17" i="20"/>
  <c r="P17" i="16"/>
  <c r="F17" i="27"/>
  <c r="G17" i="27" s="1"/>
  <c r="P17" i="30"/>
  <c r="P17" i="42"/>
  <c r="P17" i="33"/>
  <c r="F17" i="40"/>
  <c r="G17" i="40" s="1"/>
  <c r="F17" i="32"/>
  <c r="G17" i="32" s="1"/>
  <c r="P17" i="38"/>
  <c r="F17" i="29"/>
  <c r="G17" i="29" s="1"/>
  <c r="P17" i="31"/>
  <c r="P17" i="44"/>
  <c r="P17" i="37"/>
  <c r="P17" i="48"/>
  <c r="F17" i="52"/>
  <c r="G17" i="52" s="1"/>
  <c r="P17" i="52"/>
  <c r="F17" i="13"/>
  <c r="G17" i="13" s="1"/>
  <c r="F17" i="48"/>
  <c r="G17" i="48" s="1"/>
  <c r="F17" i="50"/>
  <c r="G17" i="50" s="1"/>
  <c r="F17" i="49"/>
  <c r="G17" i="49" s="1"/>
  <c r="P17" i="49"/>
  <c r="F17" i="51"/>
  <c r="G17" i="51" s="1"/>
  <c r="P17" i="13"/>
  <c r="F24" i="12"/>
  <c r="G24" i="12" s="1"/>
  <c r="P24" i="13"/>
  <c r="F24" i="48"/>
  <c r="F24" i="30"/>
  <c r="G24" i="30" s="1"/>
  <c r="F24" i="25"/>
  <c r="G24" i="25" s="1"/>
  <c r="F24" i="19"/>
  <c r="G24" i="19" s="1"/>
  <c r="P24" i="20"/>
  <c r="P24" i="26"/>
  <c r="P24" i="21"/>
  <c r="P24" i="17"/>
  <c r="P24" i="23"/>
  <c r="P24" i="25"/>
  <c r="P24" i="31"/>
  <c r="F24" i="41"/>
  <c r="G24" i="41" s="1"/>
  <c r="F24" i="32"/>
  <c r="G24" i="32" s="1"/>
  <c r="P24" i="51"/>
  <c r="F24" i="40"/>
  <c r="G24" i="40" s="1"/>
  <c r="F24" i="50"/>
  <c r="G24" i="50" s="1"/>
  <c r="F24" i="51"/>
  <c r="G24" i="51" s="1"/>
  <c r="F24" i="31"/>
  <c r="G24" i="31" s="1"/>
  <c r="F24" i="26"/>
  <c r="G24" i="26" s="1"/>
  <c r="P24" i="36"/>
  <c r="F24" i="37"/>
  <c r="G24" i="37" s="1"/>
  <c r="P24" i="19"/>
  <c r="F24" i="28"/>
  <c r="G24" i="28" s="1"/>
  <c r="F24" i="21"/>
  <c r="G24" i="21" s="1"/>
  <c r="F24" i="22"/>
  <c r="G24" i="22" s="1"/>
  <c r="F24" i="8"/>
  <c r="G24" i="8" s="1"/>
  <c r="P24" i="48"/>
  <c r="P24" i="41"/>
  <c r="P24" i="37"/>
  <c r="P24" i="18"/>
  <c r="F24" i="23"/>
  <c r="G24" i="23" s="1"/>
  <c r="F24" i="49"/>
  <c r="P24" i="30"/>
  <c r="F24" i="16"/>
  <c r="G24" i="16" s="1"/>
  <c r="F24" i="44"/>
  <c r="G24" i="44" s="1"/>
  <c r="F24" i="36"/>
  <c r="G24" i="36" s="1"/>
  <c r="P24" i="44"/>
  <c r="F24" i="38"/>
  <c r="G24" i="38" s="1"/>
  <c r="F24" i="29"/>
  <c r="G24" i="29" s="1"/>
  <c r="F24" i="17"/>
  <c r="G24" i="17" s="1"/>
  <c r="P24" i="14"/>
  <c r="F24" i="27"/>
  <c r="G24" i="27" s="1"/>
  <c r="P24" i="38"/>
  <c r="P24" i="24"/>
  <c r="F24" i="24"/>
  <c r="G24" i="24" s="1"/>
  <c r="P24" i="35"/>
  <c r="F24" i="18"/>
  <c r="G24" i="18" s="1"/>
  <c r="P24" i="52"/>
  <c r="F24" i="39"/>
  <c r="G24" i="39" s="1"/>
  <c r="P24" i="39"/>
  <c r="P24" i="28"/>
  <c r="F24" i="33"/>
  <c r="G24" i="33" s="1"/>
  <c r="P24" i="27"/>
  <c r="F24" i="34"/>
  <c r="G24" i="34" s="1"/>
  <c r="P24" i="33"/>
  <c r="P24" i="43"/>
  <c r="P24" i="22"/>
  <c r="P24" i="40"/>
  <c r="P24" i="49"/>
  <c r="F24" i="42"/>
  <c r="G24" i="42" s="1"/>
  <c r="P24" i="15"/>
  <c r="P24" i="32"/>
  <c r="P24" i="12"/>
  <c r="F24" i="20"/>
  <c r="G24" i="20" s="1"/>
  <c r="F24" i="35"/>
  <c r="G24" i="35" s="1"/>
  <c r="P24" i="16"/>
  <c r="F24" i="52"/>
  <c r="G24" i="52" s="1"/>
  <c r="F24" i="15"/>
  <c r="G24" i="15" s="1"/>
  <c r="P24" i="8"/>
  <c r="P24" i="50"/>
  <c r="F24" i="13"/>
  <c r="G24" i="13" s="1"/>
  <c r="F24" i="14"/>
  <c r="G24" i="14" s="1"/>
  <c r="P24" i="29"/>
  <c r="P24" i="34"/>
  <c r="F24" i="43"/>
  <c r="G24" i="43" s="1"/>
  <c r="P24" i="42"/>
  <c r="T7" i="38"/>
  <c r="T7" i="8"/>
  <c r="T7" i="26"/>
  <c r="T7" i="13"/>
  <c r="T7" i="21"/>
  <c r="T7" i="23"/>
  <c r="T7" i="17"/>
  <c r="G24" i="48"/>
  <c r="G24" i="49"/>
  <c r="F42" i="52"/>
  <c r="G42" i="52" s="1"/>
  <c r="P42" i="52"/>
  <c r="F42" i="51"/>
  <c r="G42" i="51" s="1"/>
  <c r="P42" i="48"/>
  <c r="P42" i="50"/>
  <c r="P42" i="42"/>
  <c r="P42" i="38"/>
  <c r="P42" i="34"/>
  <c r="P42" i="51"/>
  <c r="P42" i="41"/>
  <c r="P42" i="37"/>
  <c r="P42" i="33"/>
  <c r="P42" i="28"/>
  <c r="P42" i="24"/>
  <c r="P42" i="20"/>
  <c r="P42" i="16"/>
  <c r="P42" i="13"/>
  <c r="F42" i="50"/>
  <c r="G42" i="50" s="1"/>
  <c r="F42" i="41"/>
  <c r="G42" i="41" s="1"/>
  <c r="F42" i="37"/>
  <c r="G42" i="37" s="1"/>
  <c r="F42" i="33"/>
  <c r="G42" i="33" s="1"/>
  <c r="F42" i="29"/>
  <c r="G42" i="29" s="1"/>
  <c r="F42" i="26"/>
  <c r="G42" i="26" s="1"/>
  <c r="P42" i="31"/>
  <c r="P42" i="25"/>
  <c r="P42" i="21"/>
  <c r="P42" i="17"/>
  <c r="P42" i="12"/>
  <c r="F42" i="49"/>
  <c r="G42" i="49" s="1"/>
  <c r="F42" i="42"/>
  <c r="G42" i="42" s="1"/>
  <c r="F42" i="38"/>
  <c r="G42" i="38" s="1"/>
  <c r="F42" i="34"/>
  <c r="G42" i="34" s="1"/>
  <c r="F42" i="28"/>
  <c r="G42" i="28" s="1"/>
  <c r="F42" i="21"/>
  <c r="G42" i="21" s="1"/>
  <c r="F42" i="17"/>
  <c r="G42" i="17" s="1"/>
  <c r="F42" i="12"/>
  <c r="G42" i="12" s="1"/>
  <c r="F42" i="24"/>
  <c r="G42" i="24" s="1"/>
  <c r="F42" i="20"/>
  <c r="G42" i="20" s="1"/>
  <c r="F42" i="16"/>
  <c r="G42" i="16" s="1"/>
  <c r="F42" i="13"/>
  <c r="G42" i="13" s="1"/>
  <c r="P42" i="49"/>
  <c r="P42" i="43"/>
  <c r="P42" i="40"/>
  <c r="P42" i="36"/>
  <c r="P42" i="32"/>
  <c r="P42" i="44"/>
  <c r="P42" i="39"/>
  <c r="P42" i="35"/>
  <c r="P42" i="29"/>
  <c r="P42" i="26"/>
  <c r="P42" i="22"/>
  <c r="P42" i="18"/>
  <c r="P42" i="14"/>
  <c r="F42" i="48"/>
  <c r="G42" i="48" s="1"/>
  <c r="F42" i="44"/>
  <c r="G42" i="44" s="1"/>
  <c r="F42" i="39"/>
  <c r="G42" i="39" s="1"/>
  <c r="F42" i="35"/>
  <c r="G42" i="35" s="1"/>
  <c r="F42" i="31"/>
  <c r="G42" i="31" s="1"/>
  <c r="F42" i="27"/>
  <c r="G42" i="27" s="1"/>
  <c r="F42" i="25"/>
  <c r="G42" i="25" s="1"/>
  <c r="P42" i="27"/>
  <c r="P42" i="23"/>
  <c r="P42" i="19"/>
  <c r="P42" i="15"/>
  <c r="P42" i="8"/>
  <c r="F42" i="43"/>
  <c r="G42" i="43" s="1"/>
  <c r="F42" i="40"/>
  <c r="G42" i="40" s="1"/>
  <c r="F42" i="36"/>
  <c r="G42" i="36" s="1"/>
  <c r="F42" i="32"/>
  <c r="G42" i="32" s="1"/>
  <c r="F42" i="23"/>
  <c r="G42" i="23" s="1"/>
  <c r="F42" i="19"/>
  <c r="G42" i="19" s="1"/>
  <c r="F42" i="15"/>
  <c r="G42" i="15" s="1"/>
  <c r="F42" i="8"/>
  <c r="G42" i="8" s="1"/>
  <c r="F42" i="22"/>
  <c r="G42" i="22" s="1"/>
  <c r="F42" i="18"/>
  <c r="G42" i="18" s="1"/>
  <c r="F42" i="14"/>
  <c r="G42" i="14" s="1"/>
  <c r="F42" i="30"/>
  <c r="G42" i="30" s="1"/>
  <c r="P42" i="30"/>
  <c r="P6" i="24"/>
  <c r="F6" i="28"/>
  <c r="G6" i="28" s="1"/>
  <c r="P6" i="36"/>
  <c r="F6" i="40"/>
  <c r="G6" i="40" s="1"/>
  <c r="P6" i="44"/>
  <c r="F6" i="49"/>
  <c r="G6" i="49" s="1"/>
  <c r="P6" i="12"/>
  <c r="F6" i="19"/>
  <c r="G6" i="19" s="1"/>
  <c r="F6" i="22"/>
  <c r="G6" i="22" s="1"/>
  <c r="F6" i="26"/>
  <c r="G6" i="26" s="1"/>
  <c r="F6" i="36"/>
  <c r="G6" i="36" s="1"/>
  <c r="F6" i="38"/>
  <c r="G6" i="38" s="1"/>
  <c r="P6" i="40"/>
  <c r="F6" i="43"/>
  <c r="G6" i="43" s="1"/>
  <c r="F6" i="52"/>
  <c r="G6" i="52" s="1"/>
  <c r="P6" i="18"/>
  <c r="F6" i="27"/>
  <c r="G6" i="27" s="1"/>
  <c r="F6" i="34"/>
  <c r="G6" i="34" s="1"/>
  <c r="F6" i="23"/>
  <c r="G6" i="23" s="1"/>
  <c r="P6" i="31"/>
  <c r="P6" i="8"/>
  <c r="F6" i="17"/>
  <c r="G6" i="17" s="1"/>
  <c r="P6" i="19"/>
  <c r="P6" i="22"/>
  <c r="P6" i="29"/>
  <c r="F6" i="31"/>
  <c r="G6" i="31" s="1"/>
  <c r="P6" i="30"/>
  <c r="P6" i="42"/>
  <c r="P6" i="43"/>
  <c r="F6" i="51"/>
  <c r="G6" i="51" s="1"/>
  <c r="P6" i="51"/>
  <c r="P6" i="17"/>
  <c r="F6" i="24"/>
  <c r="G6" i="24" s="1"/>
  <c r="F6" i="25"/>
  <c r="G6" i="25" s="1"/>
  <c r="P6" i="32"/>
  <c r="F6" i="30"/>
  <c r="G6" i="30" s="1"/>
  <c r="F6" i="39"/>
  <c r="G6" i="39" s="1"/>
  <c r="F6" i="42"/>
  <c r="G6" i="42" s="1"/>
  <c r="F6" i="50"/>
  <c r="G6" i="50" s="1"/>
  <c r="P6" i="13"/>
  <c r="F6" i="14"/>
  <c r="G6" i="14" s="1"/>
  <c r="F6" i="37"/>
  <c r="G6" i="37" s="1"/>
  <c r="P6" i="39"/>
  <c r="P6" i="33"/>
  <c r="P6" i="35"/>
  <c r="F6" i="12"/>
  <c r="G6" i="12" s="1"/>
  <c r="F6" i="21"/>
  <c r="G6" i="21" s="1"/>
  <c r="P6" i="26"/>
  <c r="P6" i="38"/>
  <c r="P6" i="49"/>
  <c r="P6" i="20"/>
  <c r="F6" i="29"/>
  <c r="G6" i="29" s="1"/>
  <c r="F6" i="44"/>
  <c r="G6" i="44" s="1"/>
  <c r="P6" i="52"/>
  <c r="P6" i="16"/>
  <c r="P6" i="41"/>
  <c r="P6" i="15"/>
  <c r="F6" i="20"/>
  <c r="G6" i="20" s="1"/>
  <c r="P6" i="37"/>
  <c r="P6" i="21"/>
  <c r="F6" i="41"/>
  <c r="G6" i="41" s="1"/>
  <c r="P6" i="25"/>
  <c r="F6" i="18"/>
  <c r="G6" i="18" s="1"/>
  <c r="F6" i="15"/>
  <c r="G6" i="15" s="1"/>
  <c r="F6" i="33"/>
  <c r="G6" i="33" s="1"/>
  <c r="F6" i="48"/>
  <c r="G6" i="48" s="1"/>
  <c r="F6" i="13"/>
  <c r="G6" i="13" s="1"/>
  <c r="P6" i="14"/>
  <c r="P6" i="34"/>
  <c r="P6" i="48"/>
  <c r="F6" i="8"/>
  <c r="G6" i="8" s="1"/>
  <c r="P6" i="28"/>
  <c r="F6" i="32"/>
  <c r="P6" i="50"/>
  <c r="P6" i="27"/>
  <c r="F6" i="16"/>
  <c r="G6" i="16" s="1"/>
  <c r="F6" i="35"/>
  <c r="G6" i="35" s="1"/>
  <c r="P6" i="23"/>
  <c r="P20" i="49"/>
  <c r="F20" i="18"/>
  <c r="G20" i="18" s="1"/>
  <c r="P20" i="20"/>
  <c r="P20" i="29"/>
  <c r="F20" i="37"/>
  <c r="G20" i="37" s="1"/>
  <c r="F20" i="14"/>
  <c r="G20" i="14" s="1"/>
  <c r="P20" i="26"/>
  <c r="F20" i="35"/>
  <c r="G20" i="35" s="1"/>
  <c r="F20" i="41"/>
  <c r="G20" i="41" s="1"/>
  <c r="F20" i="13"/>
  <c r="G20" i="13" s="1"/>
  <c r="F20" i="17"/>
  <c r="G20" i="17" s="1"/>
  <c r="P20" i="16"/>
  <c r="P20" i="19"/>
  <c r="P20" i="22"/>
  <c r="F20" i="27"/>
  <c r="G20" i="27" s="1"/>
  <c r="F20" i="31"/>
  <c r="G20" i="31" s="1"/>
  <c r="P20" i="32"/>
  <c r="P20" i="35"/>
  <c r="F20" i="36"/>
  <c r="G20" i="36" s="1"/>
  <c r="P20" i="38"/>
  <c r="P20" i="41"/>
  <c r="F20" i="43"/>
  <c r="G20" i="43" s="1"/>
  <c r="P20" i="14"/>
  <c r="F20" i="16"/>
  <c r="G20" i="16" s="1"/>
  <c r="F20" i="19"/>
  <c r="G20" i="19" s="1"/>
  <c r="P20" i="21"/>
  <c r="F20" i="26"/>
  <c r="G20" i="26" s="1"/>
  <c r="F20" i="29"/>
  <c r="G20" i="29" s="1"/>
  <c r="F20" i="32"/>
  <c r="G20" i="32" s="1"/>
  <c r="P20" i="34"/>
  <c r="F20" i="24"/>
  <c r="G20" i="24" s="1"/>
  <c r="F20" i="38"/>
  <c r="G20" i="38" s="1"/>
  <c r="P20" i="40"/>
  <c r="F20" i="44"/>
  <c r="G20" i="44" s="1"/>
  <c r="F20" i="8"/>
  <c r="G20" i="8" s="1"/>
  <c r="F20" i="15"/>
  <c r="G20" i="15" s="1"/>
  <c r="F20" i="21"/>
  <c r="G20" i="21" s="1"/>
  <c r="P20" i="28"/>
  <c r="F20" i="34"/>
  <c r="G20" i="34" s="1"/>
  <c r="P20" i="37"/>
  <c r="P20" i="42"/>
  <c r="P20" i="12"/>
  <c r="F20" i="20"/>
  <c r="G20" i="20" s="1"/>
  <c r="P20" i="27"/>
  <c r="F20" i="33"/>
  <c r="G20" i="33" s="1"/>
  <c r="P20" i="36"/>
  <c r="F20" i="42"/>
  <c r="G20" i="42" s="1"/>
  <c r="P20" i="48"/>
  <c r="F20" i="52"/>
  <c r="G20" i="52" s="1"/>
  <c r="P20" i="51"/>
  <c r="P20" i="52"/>
  <c r="F20" i="51"/>
  <c r="G20" i="51" s="1"/>
  <c r="F20" i="28"/>
  <c r="G20" i="28" s="1"/>
  <c r="P20" i="39"/>
  <c r="F20" i="22"/>
  <c r="G20" i="22" s="1"/>
  <c r="P20" i="24"/>
  <c r="F20" i="12"/>
  <c r="G20" i="12" s="1"/>
  <c r="P20" i="18"/>
  <c r="P20" i="25"/>
  <c r="P20" i="30"/>
  <c r="P20" i="23"/>
  <c r="F20" i="40"/>
  <c r="G20" i="40" s="1"/>
  <c r="P20" i="13"/>
  <c r="P20" i="17"/>
  <c r="F20" i="25"/>
  <c r="G20" i="25" s="1"/>
  <c r="P20" i="31"/>
  <c r="F20" i="23"/>
  <c r="G20" i="23" s="1"/>
  <c r="F20" i="39"/>
  <c r="G20" i="39" s="1"/>
  <c r="P20" i="43"/>
  <c r="F20" i="50"/>
  <c r="G20" i="50" s="1"/>
  <c r="F20" i="48"/>
  <c r="G20" i="48" s="1"/>
  <c r="F20" i="49"/>
  <c r="G20" i="49" s="1"/>
  <c r="P20" i="50"/>
  <c r="P20" i="8"/>
  <c r="P20" i="33"/>
  <c r="P20" i="15"/>
  <c r="F20" i="30"/>
  <c r="G20" i="30" s="1"/>
  <c r="P20" i="44"/>
  <c r="E44" i="28"/>
  <c r="G38" i="49"/>
  <c r="G7" i="49"/>
  <c r="P26" i="49"/>
  <c r="F26" i="24"/>
  <c r="G26" i="24" s="1"/>
  <c r="P26" i="22"/>
  <c r="P26" i="34"/>
  <c r="F26" i="22"/>
  <c r="G26" i="22" s="1"/>
  <c r="F26" i="43"/>
  <c r="G26" i="43" s="1"/>
  <c r="F26" i="19"/>
  <c r="G26" i="19" s="1"/>
  <c r="N17" i="48"/>
  <c r="N17" i="22"/>
  <c r="N17" i="23"/>
  <c r="N17" i="31"/>
  <c r="N17" i="43"/>
  <c r="N17" i="39"/>
  <c r="N17" i="13"/>
  <c r="N17" i="37"/>
  <c r="N17" i="34"/>
  <c r="N17" i="16"/>
  <c r="N17" i="14"/>
  <c r="N17" i="25"/>
  <c r="N17" i="15"/>
  <c r="N17" i="26"/>
  <c r="N17" i="17"/>
  <c r="N17" i="33"/>
  <c r="N17" i="52"/>
  <c r="N17" i="35"/>
  <c r="N17" i="42"/>
  <c r="N17" i="21"/>
  <c r="N17" i="12"/>
  <c r="N17" i="50"/>
  <c r="N17" i="30"/>
  <c r="N17" i="32"/>
  <c r="N17" i="41"/>
  <c r="N17" i="8"/>
  <c r="N17" i="18"/>
  <c r="N17" i="27"/>
  <c r="N17" i="38"/>
  <c r="N17" i="36"/>
  <c r="N17" i="51"/>
  <c r="N17" i="24"/>
  <c r="N17" i="20"/>
  <c r="N17" i="49"/>
  <c r="N17" i="28"/>
  <c r="N17" i="19"/>
  <c r="N17" i="29"/>
  <c r="N17" i="40"/>
  <c r="N17" i="44"/>
  <c r="N33" i="51"/>
  <c r="N33" i="15"/>
  <c r="N33" i="21"/>
  <c r="N33" i="20"/>
  <c r="N33" i="36"/>
  <c r="N33" i="27"/>
  <c r="N33" i="38"/>
  <c r="N33" i="43"/>
  <c r="N33" i="33"/>
  <c r="N33" i="37"/>
  <c r="N33" i="17"/>
  <c r="N33" i="23"/>
  <c r="N33" i="31"/>
  <c r="N33" i="12"/>
  <c r="N33" i="41"/>
  <c r="N33" i="48"/>
  <c r="N33" i="29"/>
  <c r="N33" i="44"/>
  <c r="N33" i="13"/>
  <c r="N33" i="40"/>
  <c r="N33" i="14"/>
  <c r="N33" i="50"/>
  <c r="N33" i="22"/>
  <c r="N33" i="42"/>
  <c r="N33" i="39"/>
  <c r="N33" i="34"/>
  <c r="N33" i="19"/>
  <c r="N33" i="32"/>
  <c r="N33" i="26"/>
  <c r="N33" i="52"/>
  <c r="N33" i="16"/>
  <c r="N33" i="18"/>
  <c r="N33" i="30"/>
  <c r="N33" i="49"/>
  <c r="N33" i="8"/>
  <c r="N33" i="24"/>
  <c r="N33" i="28"/>
  <c r="N33" i="25"/>
  <c r="N33" i="35"/>
  <c r="P18" i="25"/>
  <c r="F18" i="39"/>
  <c r="G18" i="39" s="1"/>
  <c r="F18" i="34"/>
  <c r="G18" i="34" s="1"/>
  <c r="F18" i="16"/>
  <c r="G18" i="16" s="1"/>
  <c r="P18" i="48"/>
  <c r="P18" i="49"/>
  <c r="P18" i="15"/>
  <c r="F18" i="29"/>
  <c r="G18" i="29" s="1"/>
  <c r="F18" i="24"/>
  <c r="G18" i="24" s="1"/>
  <c r="P18" i="12"/>
  <c r="P18" i="41"/>
  <c r="P18" i="36"/>
  <c r="F18" i="23"/>
  <c r="G18" i="23" s="1"/>
  <c r="P18" i="52"/>
  <c r="F18" i="17"/>
  <c r="G18" i="17" s="1"/>
  <c r="F18" i="32"/>
  <c r="G18" i="32" s="1"/>
  <c r="F18" i="52"/>
  <c r="G18" i="52" s="1"/>
  <c r="P18" i="30"/>
  <c r="F18" i="18"/>
  <c r="G18" i="18" s="1"/>
  <c r="P18" i="14"/>
  <c r="P18" i="18"/>
  <c r="F18" i="22"/>
  <c r="G18" i="22" s="1"/>
  <c r="P18" i="20"/>
  <c r="F18" i="50"/>
  <c r="G18" i="50" s="1"/>
  <c r="P18" i="13"/>
  <c r="F18" i="44"/>
  <c r="G18" i="44" s="1"/>
  <c r="P18" i="21"/>
  <c r="F18" i="41"/>
  <c r="G18" i="41" s="1"/>
  <c r="P18" i="8"/>
  <c r="F18" i="28"/>
  <c r="G18" i="28" s="1"/>
  <c r="F18" i="15"/>
  <c r="G18" i="15" s="1"/>
  <c r="P18" i="22"/>
  <c r="F18" i="43"/>
  <c r="G18" i="43" s="1"/>
  <c r="F18" i="40"/>
  <c r="G18" i="40" s="1"/>
  <c r="F18" i="26"/>
  <c r="G18" i="26" s="1"/>
  <c r="P18" i="40"/>
  <c r="P18" i="43"/>
  <c r="F18" i="25"/>
  <c r="G18" i="25" s="1"/>
  <c r="F18" i="51"/>
  <c r="G18" i="51" s="1"/>
  <c r="P18" i="24"/>
  <c r="P18" i="31"/>
  <c r="P18" i="28"/>
  <c r="F18" i="12"/>
  <c r="G18" i="12" s="1"/>
  <c r="P18" i="16"/>
  <c r="F18" i="27"/>
  <c r="G18" i="27" s="1"/>
  <c r="F18" i="36"/>
  <c r="G18" i="36" s="1"/>
  <c r="F18" i="48"/>
  <c r="P18" i="39"/>
  <c r="F18" i="42"/>
  <c r="G18" i="42" s="1"/>
  <c r="F18" i="31"/>
  <c r="G18" i="31" s="1"/>
  <c r="P18" i="32"/>
  <c r="P18" i="42"/>
  <c r="P18" i="29"/>
  <c r="P18" i="33"/>
  <c r="P18" i="34"/>
  <c r="P18" i="44"/>
  <c r="P18" i="27"/>
  <c r="P18" i="35"/>
  <c r="P18" i="19"/>
  <c r="P18" i="37"/>
  <c r="F18" i="30"/>
  <c r="G18" i="30" s="1"/>
  <c r="P18" i="51"/>
  <c r="F18" i="21"/>
  <c r="G18" i="21" s="1"/>
  <c r="F18" i="20"/>
  <c r="G18" i="20" s="1"/>
  <c r="F18" i="8"/>
  <c r="G18" i="8" s="1"/>
  <c r="F18" i="19"/>
  <c r="G18" i="19" s="1"/>
  <c r="F18" i="49"/>
  <c r="G18" i="49" s="1"/>
  <c r="F18" i="13"/>
  <c r="G18" i="13" s="1"/>
  <c r="F18" i="14"/>
  <c r="G18" i="14" s="1"/>
  <c r="P18" i="26"/>
  <c r="F18" i="37"/>
  <c r="G18" i="37" s="1"/>
  <c r="P18" i="17"/>
  <c r="F18" i="33"/>
  <c r="G18" i="33" s="1"/>
  <c r="F18" i="35"/>
  <c r="G18" i="35" s="1"/>
  <c r="P18" i="50"/>
  <c r="P18" i="38"/>
  <c r="P18" i="23"/>
  <c r="F18" i="38"/>
  <c r="G18" i="38" s="1"/>
  <c r="G18" i="48"/>
  <c r="N9" i="37"/>
  <c r="N9" i="15"/>
  <c r="N9" i="24"/>
  <c r="N9" i="21"/>
  <c r="N9" i="44"/>
  <c r="N9" i="33"/>
  <c r="N9" i="29"/>
  <c r="N9" i="51"/>
  <c r="N9" i="28"/>
  <c r="N9" i="27"/>
  <c r="N9" i="18"/>
  <c r="N9" i="34"/>
  <c r="N9" i="49"/>
  <c r="N9" i="13"/>
  <c r="N9" i="23"/>
  <c r="N9" i="32"/>
  <c r="N9" i="39"/>
  <c r="N9" i="38"/>
  <c r="N9" i="36"/>
  <c r="N9" i="22"/>
  <c r="N9" i="31"/>
  <c r="N9" i="42"/>
  <c r="N9" i="50"/>
  <c r="N9" i="35"/>
  <c r="N9" i="30"/>
  <c r="N9" i="14"/>
  <c r="N9" i="8"/>
  <c r="N9" i="48"/>
  <c r="N9" i="20"/>
  <c r="N9" i="19"/>
  <c r="N9" i="52"/>
  <c r="N9" i="12"/>
  <c r="N9" i="16"/>
  <c r="N9" i="43"/>
  <c r="N9" i="26"/>
  <c r="N9" i="40"/>
  <c r="N25" i="52"/>
  <c r="N25" i="41"/>
  <c r="N25" i="39"/>
  <c r="N25" i="25"/>
  <c r="N25" i="31"/>
  <c r="N25" i="18"/>
  <c r="N25" i="8"/>
  <c r="N25" i="49"/>
  <c r="N25" i="29"/>
  <c r="N25" i="34"/>
  <c r="N25" i="22"/>
  <c r="N25" i="16"/>
  <c r="N25" i="51"/>
  <c r="N25" i="36"/>
  <c r="N25" i="38"/>
  <c r="N25" i="26"/>
  <c r="N25" i="30"/>
  <c r="N25" i="17"/>
  <c r="N25" i="43"/>
  <c r="N25" i="24"/>
  <c r="N25" i="14"/>
  <c r="N25" i="40"/>
  <c r="N25" i="28"/>
  <c r="N25" i="21"/>
  <c r="N25" i="50"/>
  <c r="N25" i="35"/>
  <c r="N25" i="37"/>
  <c r="N25" i="23"/>
  <c r="N25" i="19"/>
  <c r="N25" i="15"/>
  <c r="N25" i="44"/>
  <c r="N25" i="13"/>
  <c r="N25" i="27"/>
  <c r="N25" i="32"/>
  <c r="N25" i="20"/>
  <c r="N25" i="42"/>
  <c r="N25" i="48"/>
  <c r="N25" i="33"/>
  <c r="N25" i="12"/>
  <c r="N39" i="16"/>
  <c r="N39" i="22"/>
  <c r="N39" i="25"/>
  <c r="N39" i="28"/>
  <c r="N39" i="21"/>
  <c r="N39" i="29"/>
  <c r="N39" i="17"/>
  <c r="N39" i="31"/>
  <c r="N39" i="32"/>
  <c r="N39" i="19"/>
  <c r="N39" i="8"/>
  <c r="N39" i="20"/>
  <c r="N39" i="23"/>
  <c r="N39" i="27"/>
  <c r="N39" i="18"/>
  <c r="N39" i="24"/>
  <c r="N39" i="26"/>
  <c r="N39" i="30"/>
  <c r="N39" i="33"/>
  <c r="N39" i="34"/>
  <c r="N39" i="36"/>
  <c r="N39" i="41"/>
  <c r="N39" i="43"/>
  <c r="N39" i="15"/>
  <c r="N39" i="37"/>
  <c r="N39" i="40"/>
  <c r="N39" i="14"/>
  <c r="N39" i="35"/>
  <c r="N39" i="39"/>
  <c r="N39" i="44"/>
  <c r="N39" i="12"/>
  <c r="N39" i="13"/>
  <c r="N39" i="38"/>
  <c r="N39" i="42"/>
  <c r="N39" i="48"/>
  <c r="N39" i="52"/>
  <c r="F37" i="30"/>
  <c r="G37" i="30" s="1"/>
  <c r="P37" i="26"/>
  <c r="P37" i="23"/>
  <c r="F37" i="17"/>
  <c r="G37" i="17" s="1"/>
  <c r="F37" i="12"/>
  <c r="G37" i="12" s="1"/>
  <c r="P37" i="32"/>
  <c r="P37" i="22"/>
  <c r="F37" i="21"/>
  <c r="G37" i="21" s="1"/>
  <c r="P37" i="15"/>
  <c r="P37" i="12"/>
  <c r="P37" i="18"/>
  <c r="F37" i="27"/>
  <c r="G37" i="27" s="1"/>
  <c r="F37" i="31"/>
  <c r="G37" i="31" s="1"/>
  <c r="P37" i="34"/>
  <c r="F37" i="39"/>
  <c r="G37" i="39" s="1"/>
  <c r="F37" i="38"/>
  <c r="G37" i="38" s="1"/>
  <c r="P37" i="44"/>
  <c r="P37" i="50"/>
  <c r="F37" i="8"/>
  <c r="G37" i="8" s="1"/>
  <c r="F37" i="16"/>
  <c r="G37" i="16" s="1"/>
  <c r="P37" i="25"/>
  <c r="P37" i="36"/>
  <c r="F37" i="49"/>
  <c r="G37" i="49" s="1"/>
  <c r="P37" i="39"/>
  <c r="F37" i="14"/>
  <c r="G37" i="14" s="1"/>
  <c r="P37" i="20"/>
  <c r="P37" i="24"/>
  <c r="P37" i="27"/>
  <c r="P37" i="28"/>
  <c r="F37" i="35"/>
  <c r="G37" i="35" s="1"/>
  <c r="F37" i="32"/>
  <c r="G37" i="32" s="1"/>
  <c r="P37" i="41"/>
  <c r="F37" i="43"/>
  <c r="G37" i="43" s="1"/>
  <c r="P37" i="51"/>
  <c r="P37" i="13"/>
  <c r="F37" i="15"/>
  <c r="G37" i="15" s="1"/>
  <c r="F37" i="22"/>
  <c r="G37" i="22" s="1"/>
  <c r="F37" i="29"/>
  <c r="G37" i="29" s="1"/>
  <c r="P37" i="40"/>
  <c r="F37" i="44"/>
  <c r="G37" i="44" s="1"/>
  <c r="F37" i="50"/>
  <c r="G37" i="50" s="1"/>
  <c r="P37" i="35"/>
  <c r="P37" i="17"/>
  <c r="F37" i="23"/>
  <c r="G37" i="23" s="1"/>
  <c r="F37" i="20"/>
  <c r="G37" i="20" s="1"/>
  <c r="F37" i="25"/>
  <c r="G37" i="25" s="1"/>
  <c r="F37" i="28"/>
  <c r="G37" i="28" s="1"/>
  <c r="P37" i="31"/>
  <c r="F37" i="37"/>
  <c r="G37" i="37" s="1"/>
  <c r="P37" i="33"/>
  <c r="F37" i="42"/>
  <c r="G37" i="42" s="1"/>
  <c r="P37" i="49"/>
  <c r="F37" i="51"/>
  <c r="G37" i="51" s="1"/>
  <c r="P37" i="8"/>
  <c r="F37" i="19"/>
  <c r="G37" i="19" s="1"/>
  <c r="F37" i="24"/>
  <c r="G37" i="24" s="1"/>
  <c r="P37" i="30"/>
  <c r="F37" i="34"/>
  <c r="G37" i="34" s="1"/>
  <c r="F37" i="40"/>
  <c r="G37" i="40" s="1"/>
  <c r="F37" i="48"/>
  <c r="G37" i="48" s="1"/>
  <c r="F37" i="41"/>
  <c r="G37" i="41" s="1"/>
  <c r="P37" i="14"/>
  <c r="F37" i="18"/>
  <c r="G37" i="18" s="1"/>
  <c r="P37" i="19"/>
  <c r="F37" i="26"/>
  <c r="G37" i="26" s="1"/>
  <c r="P37" i="29"/>
  <c r="F37" i="33"/>
  <c r="G37" i="33" s="1"/>
  <c r="P37" i="38"/>
  <c r="F37" i="36"/>
  <c r="G37" i="36" s="1"/>
  <c r="P37" i="42"/>
  <c r="P37" i="48"/>
  <c r="F37" i="52"/>
  <c r="G37" i="52" s="1"/>
  <c r="F37" i="13"/>
  <c r="G37" i="13" s="1"/>
  <c r="P37" i="16"/>
  <c r="P37" i="21"/>
  <c r="P37" i="37"/>
  <c r="P37" i="52"/>
  <c r="P37" i="43"/>
  <c r="AI33" i="4"/>
  <c r="G33" i="4" s="1"/>
  <c r="AI47" i="4"/>
  <c r="G47" i="4" s="1"/>
  <c r="AH15" i="4"/>
  <c r="F15" i="4" s="1"/>
  <c r="T41" i="30"/>
  <c r="T41" i="42"/>
  <c r="T41" i="43"/>
  <c r="T41" i="19"/>
  <c r="T41" i="32"/>
  <c r="T41" i="29"/>
  <c r="T41" i="16"/>
  <c r="T41" i="38"/>
  <c r="T41" i="27"/>
  <c r="T41" i="37"/>
  <c r="T41" i="49"/>
  <c r="T41" i="35"/>
  <c r="T41" i="52"/>
  <c r="T41" i="48"/>
  <c r="T41" i="14"/>
  <c r="T41" i="17"/>
  <c r="T41" i="22"/>
  <c r="T41" i="26"/>
  <c r="T41" i="21"/>
  <c r="T41" i="15"/>
  <c r="T41" i="20"/>
  <c r="T41" i="31"/>
  <c r="T41" i="25"/>
  <c r="T41" i="13"/>
  <c r="T41" i="34"/>
  <c r="T41" i="23"/>
  <c r="T41" i="36"/>
  <c r="T41" i="33"/>
  <c r="T41" i="40"/>
  <c r="T41" i="24"/>
  <c r="T41" i="41"/>
  <c r="T41" i="51"/>
  <c r="T41" i="12"/>
  <c r="T41" i="39"/>
  <c r="T41" i="18"/>
  <c r="T41" i="8"/>
  <c r="T41" i="50"/>
  <c r="T41" i="28"/>
  <c r="T41" i="44"/>
  <c r="N27" i="22"/>
  <c r="N27" i="17"/>
  <c r="N27" i="35"/>
  <c r="N27" i="25"/>
  <c r="N27" i="28"/>
  <c r="N27" i="42"/>
  <c r="N27" i="37"/>
  <c r="N27" i="41"/>
  <c r="N27" i="43"/>
  <c r="N27" i="51"/>
  <c r="N27" i="50"/>
  <c r="N27" i="14"/>
  <c r="N27" i="26"/>
  <c r="N27" i="33"/>
  <c r="N27" i="39"/>
  <c r="N27" i="8"/>
  <c r="N27" i="15"/>
  <c r="N27" i="30"/>
  <c r="N27" i="31"/>
  <c r="N27" i="16"/>
  <c r="N27" i="21"/>
  <c r="N27" i="19"/>
  <c r="N27" i="34"/>
  <c r="N27" i="40"/>
  <c r="N27" i="49"/>
  <c r="N27" i="48"/>
  <c r="N27" i="52"/>
  <c r="N27" i="23"/>
  <c r="N27" i="18"/>
  <c r="N27" i="36"/>
  <c r="N27" i="38"/>
  <c r="N27" i="20"/>
  <c r="N27" i="29"/>
  <c r="N27" i="44"/>
  <c r="N27" i="12"/>
  <c r="N27" i="32"/>
  <c r="N27" i="13"/>
  <c r="N27" i="27"/>
  <c r="N27" i="24"/>
  <c r="F9" i="14"/>
  <c r="G9" i="14" s="1"/>
  <c r="P9" i="20"/>
  <c r="F9" i="12"/>
  <c r="G9" i="12" s="1"/>
  <c r="F9" i="17"/>
  <c r="G9" i="17" s="1"/>
  <c r="F9" i="25"/>
  <c r="G9" i="25" s="1"/>
  <c r="F9" i="32"/>
  <c r="G9" i="32" s="1"/>
  <c r="P9" i="36"/>
  <c r="P9" i="44"/>
  <c r="P9" i="49"/>
  <c r="P9" i="26"/>
  <c r="P9" i="48"/>
  <c r="F9" i="52"/>
  <c r="G9" i="52" s="1"/>
  <c r="F9" i="15"/>
  <c r="G9" i="15" s="1"/>
  <c r="P9" i="23"/>
  <c r="F9" i="31"/>
  <c r="G9" i="31" s="1"/>
  <c r="P9" i="31"/>
  <c r="F9" i="38"/>
  <c r="G9" i="38" s="1"/>
  <c r="P9" i="15"/>
  <c r="F9" i="20"/>
  <c r="G9" i="20" s="1"/>
  <c r="P9" i="28"/>
  <c r="P9" i="39"/>
  <c r="F9" i="33"/>
  <c r="G9" i="33" s="1"/>
  <c r="F9" i="40"/>
  <c r="G9" i="40" s="1"/>
  <c r="P9" i="50"/>
  <c r="P9" i="8"/>
  <c r="P9" i="17"/>
  <c r="P9" i="25"/>
  <c r="F9" i="27"/>
  <c r="G9" i="27" s="1"/>
  <c r="F9" i="41"/>
  <c r="G9" i="41" s="1"/>
  <c r="F9" i="34"/>
  <c r="G9" i="34" s="1"/>
  <c r="F9" i="42"/>
  <c r="G9" i="42" s="1"/>
  <c r="F9" i="13"/>
  <c r="G9" i="13" s="1"/>
  <c r="P9" i="14"/>
  <c r="F9" i="23"/>
  <c r="G9" i="23" s="1"/>
  <c r="P9" i="37"/>
  <c r="F9" i="48"/>
  <c r="G9" i="48" s="1"/>
  <c r="F9" i="51"/>
  <c r="G9" i="51" s="1"/>
  <c r="F9" i="39"/>
  <c r="G9" i="39" s="1"/>
  <c r="F9" i="36"/>
  <c r="G9" i="36" s="1"/>
  <c r="P9" i="41"/>
  <c r="F9" i="50"/>
  <c r="G9" i="50" s="1"/>
  <c r="F9" i="8"/>
  <c r="G9" i="8" s="1"/>
  <c r="P9" i="18"/>
  <c r="P9" i="22"/>
  <c r="F9" i="37"/>
  <c r="G9" i="37" s="1"/>
  <c r="F9" i="44"/>
  <c r="F9" i="19"/>
  <c r="G9" i="19" s="1"/>
  <c r="F9" i="28"/>
  <c r="G9" i="28" s="1"/>
  <c r="F9" i="35"/>
  <c r="G9" i="35" s="1"/>
  <c r="P9" i="42"/>
  <c r="P9" i="29"/>
  <c r="P9" i="32"/>
  <c r="P9" i="43"/>
  <c r="P9" i="52"/>
  <c r="P9" i="12"/>
  <c r="F9" i="22"/>
  <c r="G9" i="22" s="1"/>
  <c r="P9" i="27"/>
  <c r="P9" i="34"/>
  <c r="P9" i="30"/>
  <c r="P9" i="38"/>
  <c r="F9" i="18"/>
  <c r="G9" i="18" s="1"/>
  <c r="P9" i="24"/>
  <c r="P9" i="35"/>
  <c r="P9" i="16"/>
  <c r="F9" i="43"/>
  <c r="G9" i="43" s="1"/>
  <c r="P9" i="13"/>
  <c r="P9" i="21"/>
  <c r="P9" i="51"/>
  <c r="F9" i="24"/>
  <c r="G9" i="24" s="1"/>
  <c r="F9" i="30"/>
  <c r="G9" i="30" s="1"/>
  <c r="P9" i="40"/>
  <c r="F9" i="49"/>
  <c r="G9" i="49" s="1"/>
  <c r="P9" i="19"/>
  <c r="F9" i="16"/>
  <c r="G9" i="16" s="1"/>
  <c r="F9" i="21"/>
  <c r="G9" i="21" s="1"/>
  <c r="F9" i="26"/>
  <c r="G9" i="26" s="1"/>
  <c r="F9" i="29"/>
  <c r="G9" i="29" s="1"/>
  <c r="P9" i="33"/>
  <c r="F26" i="21"/>
  <c r="G26" i="21" s="1"/>
  <c r="F26" i="37"/>
  <c r="G26" i="37" s="1"/>
  <c r="P26" i="23"/>
  <c r="F26" i="40"/>
  <c r="G26" i="40" s="1"/>
  <c r="P26" i="40"/>
  <c r="F26" i="17"/>
  <c r="G26" i="17" s="1"/>
  <c r="F26" i="52"/>
  <c r="G26" i="52" s="1"/>
  <c r="P26" i="15"/>
  <c r="P26" i="27"/>
  <c r="P26" i="8"/>
  <c r="P26" i="26"/>
  <c r="F26" i="23"/>
  <c r="G26" i="23" s="1"/>
  <c r="F26" i="48"/>
  <c r="G26" i="48" s="1"/>
  <c r="F26" i="30"/>
  <c r="G26" i="30" s="1"/>
  <c r="F26" i="20"/>
  <c r="G26" i="20" s="1"/>
  <c r="P26" i="29"/>
  <c r="P26" i="13"/>
  <c r="P26" i="28"/>
  <c r="P26" i="50"/>
  <c r="P26" i="24"/>
  <c r="P26" i="35"/>
  <c r="P26" i="20"/>
  <c r="F26" i="36"/>
  <c r="G26" i="36" s="1"/>
  <c r="P26" i="41"/>
  <c r="P26" i="16"/>
  <c r="F26" i="44"/>
  <c r="G26" i="44" s="1"/>
  <c r="P26" i="21"/>
  <c r="F26" i="26"/>
  <c r="G26" i="26" s="1"/>
  <c r="P26" i="36"/>
  <c r="P26" i="12"/>
  <c r="P26" i="37"/>
  <c r="F26" i="8"/>
  <c r="G26" i="8" s="1"/>
  <c r="P26" i="17"/>
  <c r="F26" i="29"/>
  <c r="G26" i="29" s="1"/>
  <c r="F26" i="41"/>
  <c r="G26" i="41" s="1"/>
  <c r="F26" i="13"/>
  <c r="G26" i="13" s="1"/>
  <c r="P26" i="31"/>
  <c r="F26" i="31"/>
  <c r="G26" i="31" s="1"/>
  <c r="P26" i="51"/>
  <c r="F26" i="27"/>
  <c r="G26" i="27" s="1"/>
  <c r="F26" i="49"/>
  <c r="G26" i="49" s="1"/>
  <c r="F26" i="15"/>
  <c r="G26" i="15" s="1"/>
  <c r="F26" i="34"/>
  <c r="G26" i="34" s="1"/>
  <c r="F26" i="42"/>
  <c r="G26" i="42" s="1"/>
  <c r="F26" i="35"/>
  <c r="G26" i="35" s="1"/>
  <c r="P26" i="19"/>
  <c r="P26" i="42"/>
  <c r="P26" i="33"/>
  <c r="P26" i="32"/>
  <c r="F26" i="18"/>
  <c r="G26" i="18" s="1"/>
  <c r="F26" i="50"/>
  <c r="G26" i="50" s="1"/>
  <c r="F26" i="25"/>
  <c r="G26" i="25" s="1"/>
  <c r="F26" i="33"/>
  <c r="G26" i="33" s="1"/>
  <c r="F26" i="28"/>
  <c r="G26" i="28" s="1"/>
  <c r="F26" i="14"/>
  <c r="G26" i="14" s="1"/>
  <c r="F26" i="38"/>
  <c r="G26" i="38" s="1"/>
  <c r="P26" i="52"/>
  <c r="P26" i="43"/>
  <c r="F26" i="12"/>
  <c r="G26" i="12" s="1"/>
  <c r="P26" i="14"/>
  <c r="P26" i="38"/>
  <c r="P26" i="25"/>
  <c r="N11" i="49"/>
  <c r="N11" i="48"/>
  <c r="N11" i="52"/>
  <c r="N11" i="15"/>
  <c r="N11" i="18"/>
  <c r="N11" i="22"/>
  <c r="N11" i="31"/>
  <c r="N11" i="30"/>
  <c r="N11" i="16"/>
  <c r="N11" i="27"/>
  <c r="N11" i="37"/>
  <c r="N11" i="43"/>
  <c r="N11" i="42"/>
  <c r="N11" i="25"/>
  <c r="N11" i="35"/>
  <c r="N11" i="41"/>
  <c r="N11" i="32"/>
  <c r="N11" i="38"/>
  <c r="N11" i="44"/>
  <c r="N11" i="12"/>
  <c r="N11" i="17"/>
  <c r="N11" i="21"/>
  <c r="N11" i="24"/>
  <c r="N11" i="26"/>
  <c r="N11" i="28"/>
  <c r="N11" i="14"/>
  <c r="N11" i="20"/>
  <c r="N11" i="34"/>
  <c r="N11" i="40"/>
  <c r="N11" i="19"/>
  <c r="N11" i="23"/>
  <c r="N11" i="29"/>
  <c r="N11" i="36"/>
  <c r="N11" i="13"/>
  <c r="N11" i="33"/>
  <c r="N11" i="39"/>
  <c r="N11" i="8"/>
  <c r="N11" i="51"/>
  <c r="N11" i="50"/>
  <c r="N15" i="48"/>
  <c r="N15" i="52"/>
  <c r="N15" i="49"/>
  <c r="N15" i="16"/>
  <c r="N15" i="18"/>
  <c r="N15" i="22"/>
  <c r="N15" i="19"/>
  <c r="N15" i="28"/>
  <c r="N15" i="33"/>
  <c r="N15" i="37"/>
  <c r="N15" i="20"/>
  <c r="N15" i="27"/>
  <c r="N15" i="42"/>
  <c r="N15" i="35"/>
  <c r="N15" i="29"/>
  <c r="N15" i="34"/>
  <c r="N15" i="15"/>
  <c r="N15" i="17"/>
  <c r="N15" i="21"/>
  <c r="N15" i="24"/>
  <c r="N15" i="25"/>
  <c r="N15" i="23"/>
  <c r="N15" i="32"/>
  <c r="N15" i="36"/>
  <c r="N15" i="44"/>
  <c r="N15" i="26"/>
  <c r="N15" i="30"/>
  <c r="N15" i="14"/>
  <c r="N15" i="31"/>
  <c r="N15" i="41"/>
  <c r="N15" i="8"/>
  <c r="N15" i="12"/>
  <c r="N15" i="39"/>
  <c r="N15" i="38"/>
  <c r="N15" i="43"/>
  <c r="N15" i="13"/>
  <c r="N15" i="40"/>
  <c r="N15" i="51"/>
  <c r="N15" i="50"/>
  <c r="N21" i="50"/>
  <c r="N21" i="18"/>
  <c r="N21" i="27"/>
  <c r="N21" i="17"/>
  <c r="N21" i="31"/>
  <c r="N21" i="37"/>
  <c r="N21" i="24"/>
  <c r="N21" i="39"/>
  <c r="N21" i="23"/>
  <c r="N21" i="32"/>
  <c r="N21" i="35"/>
  <c r="N21" i="34"/>
  <c r="N21" i="41"/>
  <c r="N21" i="42"/>
  <c r="N21" i="44"/>
  <c r="N21" i="20"/>
  <c r="N21" i="16"/>
  <c r="N21" i="8"/>
  <c r="N21" i="40"/>
  <c r="N21" i="12"/>
  <c r="N21" i="13"/>
  <c r="N21" i="49"/>
  <c r="N21" i="48"/>
  <c r="N21" i="22"/>
  <c r="N21" i="19"/>
  <c r="N21" i="15"/>
  <c r="N21" i="25"/>
  <c r="N21" i="29"/>
  <c r="N21" i="21"/>
  <c r="N21" i="43"/>
  <c r="N21" i="51"/>
  <c r="N21" i="52"/>
  <c r="N21" i="14"/>
  <c r="N21" i="28"/>
  <c r="N21" i="33"/>
  <c r="N21" i="26"/>
  <c r="N21" i="30"/>
  <c r="N21" i="36"/>
  <c r="N21" i="38"/>
  <c r="N29" i="33"/>
  <c r="N29" i="17"/>
  <c r="N29" i="35"/>
  <c r="N29" i="50"/>
  <c r="N29" i="41"/>
  <c r="N29" i="13"/>
  <c r="N29" i="26"/>
  <c r="N29" i="31"/>
  <c r="N29" i="16"/>
  <c r="N29" i="15"/>
  <c r="N29" i="51"/>
  <c r="N29" i="20"/>
  <c r="N29" i="36"/>
  <c r="N29" i="25"/>
  <c r="N29" i="12"/>
  <c r="N29" i="8"/>
  <c r="N29" i="49"/>
  <c r="N29" i="22"/>
  <c r="N29" i="37"/>
  <c r="N29" i="39"/>
  <c r="N29" i="34"/>
  <c r="N29" i="40"/>
  <c r="N29" i="14"/>
  <c r="N29" i="24"/>
  <c r="N29" i="19"/>
  <c r="N29" i="38"/>
  <c r="N29" i="52"/>
  <c r="N29" i="28"/>
  <c r="N29" i="30"/>
  <c r="N29" i="21"/>
  <c r="N29" i="42"/>
  <c r="N29" i="48"/>
  <c r="N29" i="32"/>
  <c r="N29" i="23"/>
  <c r="N29" i="44"/>
  <c r="N29" i="43"/>
  <c r="N29" i="27"/>
  <c r="N29" i="29"/>
  <c r="N29" i="18"/>
  <c r="N37" i="52"/>
  <c r="N37" i="12"/>
  <c r="N37" i="22"/>
  <c r="N37" i="26"/>
  <c r="N37" i="31"/>
  <c r="N37" i="35"/>
  <c r="N37" i="40"/>
  <c r="N37" i="23"/>
  <c r="N37" i="39"/>
  <c r="N37" i="15"/>
  <c r="N37" i="19"/>
  <c r="N37" i="20"/>
  <c r="N37" i="28"/>
  <c r="N37" i="37"/>
  <c r="N37" i="14"/>
  <c r="N37" i="33"/>
  <c r="N37" i="42"/>
  <c r="N37" i="48"/>
  <c r="N37" i="8"/>
  <c r="N37" i="25"/>
  <c r="N37" i="36"/>
  <c r="N37" i="24"/>
  <c r="N37" i="13"/>
  <c r="N37" i="18"/>
  <c r="N37" i="27"/>
  <c r="N37" i="30"/>
  <c r="N37" i="16"/>
  <c r="N37" i="44"/>
  <c r="N37" i="51"/>
  <c r="N37" i="49"/>
  <c r="N37" i="21"/>
  <c r="N37" i="29"/>
  <c r="N37" i="43"/>
  <c r="N37" i="41"/>
  <c r="N37" i="50"/>
  <c r="N37" i="17"/>
  <c r="N37" i="32"/>
  <c r="N37" i="38"/>
  <c r="N37" i="34"/>
  <c r="AH34" i="4"/>
  <c r="F34" i="4" s="1"/>
  <c r="AH43" i="4"/>
  <c r="F43" i="4" s="1"/>
  <c r="AH47" i="4"/>
  <c r="F47" i="4" s="1"/>
  <c r="N5" i="37"/>
  <c r="N5" i="27"/>
  <c r="N5" i="19"/>
  <c r="N5" i="15"/>
  <c r="N5" i="48"/>
  <c r="N5" i="22"/>
  <c r="N5" i="41"/>
  <c r="N5" i="16"/>
  <c r="N5" i="30"/>
  <c r="N5" i="50"/>
  <c r="N5" i="25"/>
  <c r="N5" i="40"/>
  <c r="N5" i="21"/>
  <c r="N5" i="39"/>
  <c r="N5" i="20"/>
  <c r="N5" i="17"/>
  <c r="N5" i="52"/>
  <c r="N5" i="28"/>
  <c r="N5" i="24"/>
  <c r="N5" i="29"/>
  <c r="N5" i="14"/>
  <c r="N5" i="42"/>
  <c r="N5" i="12"/>
  <c r="N5" i="32"/>
  <c r="N5" i="49"/>
  <c r="N5" i="23"/>
  <c r="N5" i="38"/>
  <c r="N5" i="18"/>
  <c r="N5" i="33"/>
  <c r="N5" i="13"/>
  <c r="N5" i="31"/>
  <c r="N5" i="43"/>
  <c r="N5" i="36"/>
  <c r="N5" i="35"/>
  <c r="N5" i="8"/>
  <c r="N5" i="44"/>
  <c r="N5" i="34"/>
  <c r="N5" i="26"/>
  <c r="N5" i="51"/>
  <c r="P21" i="8"/>
  <c r="P21" i="22"/>
  <c r="F21" i="16"/>
  <c r="G21" i="16" s="1"/>
  <c r="F21" i="21"/>
  <c r="G21" i="21" s="1"/>
  <c r="F21" i="30"/>
  <c r="G21" i="30" s="1"/>
  <c r="F21" i="25"/>
  <c r="G21" i="25" s="1"/>
  <c r="F21" i="32"/>
  <c r="G21" i="32" s="1"/>
  <c r="F21" i="41"/>
  <c r="G21" i="41" s="1"/>
  <c r="F21" i="44"/>
  <c r="G21" i="44" s="1"/>
  <c r="F21" i="19"/>
  <c r="G21" i="19" s="1"/>
  <c r="F21" i="17"/>
  <c r="G21" i="17" s="1"/>
  <c r="P21" i="21"/>
  <c r="P21" i="38"/>
  <c r="F21" i="8"/>
  <c r="G21" i="8" s="1"/>
  <c r="F21" i="14"/>
  <c r="G21" i="14" s="1"/>
  <c r="P21" i="12"/>
  <c r="P21" i="18"/>
  <c r="P21" i="27"/>
  <c r="P21" i="35"/>
  <c r="P21" i="28"/>
  <c r="P21" i="36"/>
  <c r="P21" i="40"/>
  <c r="F21" i="12"/>
  <c r="G21" i="12" s="1"/>
  <c r="F21" i="23"/>
  <c r="G21" i="23" s="1"/>
  <c r="F21" i="20"/>
  <c r="G21" i="20" s="1"/>
  <c r="F21" i="35"/>
  <c r="G21" i="35" s="1"/>
  <c r="P21" i="26"/>
  <c r="F21" i="33"/>
  <c r="G21" i="33" s="1"/>
  <c r="P21" i="41"/>
  <c r="P21" i="15"/>
  <c r="F21" i="24"/>
  <c r="G21" i="24" s="1"/>
  <c r="P21" i="30"/>
  <c r="P21" i="29"/>
  <c r="F21" i="39"/>
  <c r="G21" i="39" s="1"/>
  <c r="P21" i="44"/>
  <c r="F21" i="37"/>
  <c r="G21" i="37" s="1"/>
  <c r="P21" i="19"/>
  <c r="P21" i="17"/>
  <c r="F21" i="31"/>
  <c r="G21" i="31" s="1"/>
  <c r="F21" i="28"/>
  <c r="G21" i="28" s="1"/>
  <c r="P21" i="33"/>
  <c r="F21" i="42"/>
  <c r="G21" i="42" s="1"/>
  <c r="P21" i="14"/>
  <c r="P21" i="16"/>
  <c r="F21" i="27"/>
  <c r="G21" i="27" s="1"/>
  <c r="F21" i="38"/>
  <c r="G21" i="38" s="1"/>
  <c r="F21" i="26"/>
  <c r="G21" i="26" s="1"/>
  <c r="P21" i="32"/>
  <c r="F21" i="40"/>
  <c r="G21" i="40" s="1"/>
  <c r="F21" i="43"/>
  <c r="G21" i="43" s="1"/>
  <c r="F21" i="22"/>
  <c r="G21" i="22" s="1"/>
  <c r="F21" i="15"/>
  <c r="G21" i="15" s="1"/>
  <c r="P21" i="31"/>
  <c r="P21" i="25"/>
  <c r="P21" i="39"/>
  <c r="P21" i="43"/>
  <c r="P21" i="23"/>
  <c r="P21" i="20"/>
  <c r="F21" i="34"/>
  <c r="G21" i="34" s="1"/>
  <c r="P21" i="37"/>
  <c r="F21" i="18"/>
  <c r="G21" i="18" s="1"/>
  <c r="P21" i="24"/>
  <c r="P21" i="34"/>
  <c r="F21" i="29"/>
  <c r="G21" i="29" s="1"/>
  <c r="F21" i="36"/>
  <c r="G21" i="36" s="1"/>
  <c r="P21" i="42"/>
  <c r="F21" i="49"/>
  <c r="G21" i="49" s="1"/>
  <c r="P21" i="51"/>
  <c r="F21" i="13"/>
  <c r="G21" i="13" s="1"/>
  <c r="P21" i="50"/>
  <c r="P21" i="52"/>
  <c r="P21" i="13"/>
  <c r="F21" i="48"/>
  <c r="G21" i="48" s="1"/>
  <c r="P21" i="49"/>
  <c r="F21" i="51"/>
  <c r="G21" i="51" s="1"/>
  <c r="P21" i="48"/>
  <c r="F21" i="50"/>
  <c r="G21" i="50" s="1"/>
  <c r="F21" i="52"/>
  <c r="G21" i="52" s="1"/>
  <c r="N13" i="19"/>
  <c r="N13" i="21"/>
  <c r="N13" i="27"/>
  <c r="N13" i="34"/>
  <c r="N13" i="8"/>
  <c r="N13" i="36"/>
  <c r="N13" i="13"/>
  <c r="N13" i="33"/>
  <c r="N13" i="14"/>
  <c r="N13" i="24"/>
  <c r="N13" i="25"/>
  <c r="N13" i="29"/>
  <c r="N13" i="41"/>
  <c r="N13" i="20"/>
  <c r="N13" i="40"/>
  <c r="N13" i="44"/>
  <c r="N13" i="48"/>
  <c r="N13" i="52"/>
  <c r="N13" i="31"/>
  <c r="N13" i="50"/>
  <c r="N13" i="49"/>
  <c r="N13" i="15"/>
  <c r="N13" i="32"/>
  <c r="N13" i="35"/>
  <c r="N13" i="30"/>
  <c r="N13" i="22"/>
  <c r="N13" i="28"/>
  <c r="N13" i="16"/>
  <c r="N13" i="18"/>
  <c r="N13" i="51"/>
  <c r="N13" i="17"/>
  <c r="N13" i="26"/>
  <c r="N13" i="43"/>
  <c r="N13" i="42"/>
  <c r="N13" i="12"/>
  <c r="N13" i="23"/>
  <c r="N13" i="39"/>
  <c r="N13" i="37"/>
  <c r="N13" i="38"/>
  <c r="N19" i="48"/>
  <c r="N19" i="51"/>
  <c r="N19" i="50"/>
  <c r="N19" i="14"/>
  <c r="N19" i="17"/>
  <c r="N19" i="21"/>
  <c r="N19" i="24"/>
  <c r="N19" i="31"/>
  <c r="N19" i="34"/>
  <c r="N19" i="38"/>
  <c r="N19" i="42"/>
  <c r="N19" i="26"/>
  <c r="N19" i="33"/>
  <c r="N19" i="44"/>
  <c r="N19" i="25"/>
  <c r="N19" i="41"/>
  <c r="N19" i="49"/>
  <c r="N19" i="30"/>
  <c r="N19" i="13"/>
  <c r="N19" i="32"/>
  <c r="N19" i="12"/>
  <c r="N19" i="15"/>
  <c r="N19" i="18"/>
  <c r="N19" i="22"/>
  <c r="N19" i="16"/>
  <c r="N19" i="19"/>
  <c r="N19" i="35"/>
  <c r="N19" i="40"/>
  <c r="N19" i="20"/>
  <c r="N19" i="27"/>
  <c r="N19" i="37"/>
  <c r="N19" i="43"/>
  <c r="N19" i="29"/>
  <c r="N19" i="8"/>
  <c r="N19" i="52"/>
  <c r="N19" i="23"/>
  <c r="N19" i="36"/>
  <c r="N19" i="39"/>
  <c r="N19" i="28"/>
  <c r="N23" i="16"/>
  <c r="N23" i="44"/>
  <c r="N23" i="25"/>
  <c r="N23" i="26"/>
  <c r="N23" i="22"/>
  <c r="N23" i="34"/>
  <c r="N23" i="13"/>
  <c r="N23" i="49"/>
  <c r="N23" i="20"/>
  <c r="N23" i="43"/>
  <c r="N23" i="27"/>
  <c r="N23" i="12"/>
  <c r="N23" i="51"/>
  <c r="N23" i="32"/>
  <c r="N23" i="37"/>
  <c r="N23" i="19"/>
  <c r="N23" i="39"/>
  <c r="N23" i="40"/>
  <c r="N23" i="17"/>
  <c r="N23" i="38"/>
  <c r="N23" i="52"/>
  <c r="N23" i="35"/>
  <c r="N23" i="8"/>
  <c r="N23" i="23"/>
  <c r="N23" i="33"/>
  <c r="N23" i="42"/>
  <c r="N23" i="24"/>
  <c r="N23" i="14"/>
  <c r="N23" i="15"/>
  <c r="N23" i="31"/>
  <c r="N23" i="29"/>
  <c r="N23" i="36"/>
  <c r="N23" i="41"/>
  <c r="N23" i="48"/>
  <c r="N23" i="18"/>
  <c r="N23" i="30"/>
  <c r="N23" i="28"/>
  <c r="N23" i="21"/>
  <c r="N23" i="50"/>
  <c r="N31" i="50"/>
  <c r="N31" i="14"/>
  <c r="N31" i="21"/>
  <c r="N31" i="25"/>
  <c r="N31" i="29"/>
  <c r="N31" i="42"/>
  <c r="N31" i="16"/>
  <c r="N31" i="30"/>
  <c r="N31" i="37"/>
  <c r="N31" i="8"/>
  <c r="N31" i="51"/>
  <c r="N31" i="15"/>
  <c r="N31" i="22"/>
  <c r="N31" i="26"/>
  <c r="N31" i="35"/>
  <c r="N31" i="44"/>
  <c r="N31" i="19"/>
  <c r="N31" i="32"/>
  <c r="N31" i="38"/>
  <c r="N31" i="48"/>
  <c r="N31" i="52"/>
  <c r="N31" i="17"/>
  <c r="N31" i="23"/>
  <c r="N31" i="27"/>
  <c r="N31" i="36"/>
  <c r="N31" i="43"/>
  <c r="N31" i="20"/>
  <c r="N31" i="33"/>
  <c r="N31" i="39"/>
  <c r="N31" i="49"/>
  <c r="N31" i="12"/>
  <c r="N31" i="18"/>
  <c r="N31" i="24"/>
  <c r="N31" i="28"/>
  <c r="N31" i="41"/>
  <c r="N31" i="13"/>
  <c r="N31" i="31"/>
  <c r="N31" i="34"/>
  <c r="N31" i="40"/>
  <c r="T30" i="23"/>
  <c r="T30" i="33"/>
  <c r="T30" i="26"/>
  <c r="T30" i="41"/>
  <c r="T30" i="17"/>
  <c r="T30" i="36"/>
  <c r="T30" i="22"/>
  <c r="T30" i="31"/>
  <c r="T30" i="14"/>
  <c r="T30" i="21"/>
  <c r="T30" i="32"/>
  <c r="T30" i="51"/>
  <c r="T30" i="29"/>
  <c r="T30" i="8"/>
  <c r="T30" i="42"/>
  <c r="T30" i="35"/>
  <c r="T30" i="25"/>
  <c r="T30" i="15"/>
  <c r="T30" i="37"/>
  <c r="T30" i="24"/>
  <c r="T30" i="52"/>
  <c r="T30" i="27"/>
  <c r="T30" i="13"/>
  <c r="T30" i="49"/>
  <c r="T30" i="16"/>
  <c r="T30" i="48"/>
  <c r="T30" i="30"/>
  <c r="T30" i="18"/>
  <c r="T30" i="20"/>
  <c r="T30" i="28"/>
  <c r="T30" i="50"/>
  <c r="T30" i="19"/>
  <c r="T30" i="12"/>
  <c r="T30" i="43"/>
  <c r="T30" i="44"/>
  <c r="T30" i="40"/>
  <c r="T30" i="34"/>
  <c r="T30" i="38"/>
  <c r="T30" i="39"/>
  <c r="T15" i="16"/>
  <c r="T15" i="30"/>
  <c r="T15" i="23"/>
  <c r="T15" i="21"/>
  <c r="T15" i="15"/>
  <c r="T15" i="36"/>
  <c r="T15" i="32"/>
  <c r="T15" i="40"/>
  <c r="T15" i="34"/>
  <c r="T15" i="48"/>
  <c r="T15" i="18"/>
  <c r="T15" i="13"/>
  <c r="T15" i="43"/>
  <c r="T15" i="24"/>
  <c r="T15" i="41"/>
  <c r="T15" i="28"/>
  <c r="T15" i="52"/>
  <c r="T15" i="42"/>
  <c r="T15" i="31"/>
  <c r="T15" i="51"/>
  <c r="T15" i="33"/>
  <c r="T15" i="50"/>
  <c r="T15" i="19"/>
  <c r="T15" i="29"/>
  <c r="T15" i="14"/>
  <c r="T15" i="12"/>
  <c r="T15" i="26"/>
  <c r="T15" i="35"/>
  <c r="T15" i="20"/>
  <c r="T15" i="38"/>
  <c r="T15" i="17"/>
  <c r="T15" i="8"/>
  <c r="T15" i="49"/>
  <c r="T15" i="25"/>
  <c r="T15" i="39"/>
  <c r="T15" i="22"/>
  <c r="T15" i="37"/>
  <c r="T15" i="44"/>
  <c r="T15" i="27"/>
  <c r="AH20" i="4"/>
  <c r="F20" i="4" s="1"/>
  <c r="G6" i="32"/>
  <c r="E44" i="32"/>
  <c r="G38" i="37"/>
  <c r="E44" i="37"/>
  <c r="G36" i="12"/>
  <c r="E44" i="15"/>
  <c r="E44" i="26"/>
  <c r="G5" i="26"/>
  <c r="E44" i="33"/>
  <c r="E44" i="34"/>
  <c r="G9" i="44"/>
  <c r="E44" i="44"/>
  <c r="E44" i="38"/>
  <c r="G35" i="21"/>
  <c r="G5" i="48"/>
  <c r="E44" i="48"/>
  <c r="G5" i="49"/>
  <c r="E44" i="49"/>
  <c r="G5" i="13"/>
  <c r="E44" i="13"/>
  <c r="G7" i="16"/>
  <c r="E44" i="16"/>
  <c r="G7" i="27"/>
  <c r="E44" i="27"/>
  <c r="E44" i="30"/>
  <c r="G11" i="35"/>
  <c r="E44" i="35"/>
  <c r="E44" i="36"/>
  <c r="G41" i="40"/>
  <c r="E44" i="40"/>
  <c r="G12" i="14"/>
  <c r="E44" i="14"/>
  <c r="G22" i="18"/>
  <c r="E44" i="18"/>
  <c r="E44" i="23"/>
  <c r="G7" i="23"/>
  <c r="G44" i="20" l="1"/>
  <c r="H5" i="24" a="1"/>
  <c r="H32" i="24" s="1"/>
  <c r="I32" i="24" s="1"/>
  <c r="H5" i="37" a="1"/>
  <c r="H40" i="37" s="1"/>
  <c r="I40" i="37" s="1"/>
  <c r="H5" i="25" a="1"/>
  <c r="H40" i="25" s="1"/>
  <c r="I40" i="25" s="1"/>
  <c r="H5" i="21" a="1"/>
  <c r="H26" i="21" s="1"/>
  <c r="I26" i="21" s="1"/>
  <c r="G44" i="31"/>
  <c r="H5" i="28" a="1"/>
  <c r="H14" i="28" s="1"/>
  <c r="I14" i="28" s="1"/>
  <c r="G44" i="51"/>
  <c r="H5" i="50" a="1"/>
  <c r="H30" i="50" s="1"/>
  <c r="I30" i="50" s="1"/>
  <c r="H5" i="19" a="1"/>
  <c r="H34" i="19" s="1"/>
  <c r="I34" i="19" s="1"/>
  <c r="G44" i="42"/>
  <c r="H5" i="41" a="1"/>
  <c r="H40" i="41" s="1"/>
  <c r="I40" i="41" s="1"/>
  <c r="G44" i="50"/>
  <c r="G44" i="22"/>
  <c r="H5" i="32" a="1"/>
  <c r="H38" i="32" s="1"/>
  <c r="I38" i="32" s="1"/>
  <c r="G44" i="19"/>
  <c r="H5" i="17" a="1"/>
  <c r="H14" i="17" s="1"/>
  <c r="I14" i="17" s="1"/>
  <c r="H5" i="33" a="1"/>
  <c r="H31" i="33" s="1"/>
  <c r="I31" i="33" s="1"/>
  <c r="H5" i="8" a="1"/>
  <c r="H28" i="8" s="1"/>
  <c r="I28" i="8" s="1"/>
  <c r="H5" i="36" a="1"/>
  <c r="H36" i="36" s="1"/>
  <c r="I36" i="36" s="1"/>
  <c r="G44" i="39"/>
  <c r="G44" i="40"/>
  <c r="G44" i="52"/>
  <c r="G44" i="38"/>
  <c r="H5" i="20" a="1"/>
  <c r="H8" i="20" s="1"/>
  <c r="I8" i="20" s="1"/>
  <c r="G44" i="32"/>
  <c r="H5" i="38" a="1"/>
  <c r="H38" i="38" s="1"/>
  <c r="I38" i="38" s="1"/>
  <c r="G44" i="25"/>
  <c r="G44" i="18"/>
  <c r="H5" i="29" a="1"/>
  <c r="H8" i="29" s="1"/>
  <c r="I8" i="29" s="1"/>
  <c r="G44" i="41"/>
  <c r="T38" i="39"/>
  <c r="T38" i="51"/>
  <c r="T38" i="12"/>
  <c r="T38" i="27"/>
  <c r="T38" i="41"/>
  <c r="T38" i="8"/>
  <c r="T38" i="49"/>
  <c r="T38" i="13"/>
  <c r="T38" i="43"/>
  <c r="T38" i="30"/>
  <c r="T38" i="19"/>
  <c r="T38" i="22"/>
  <c r="T38" i="14"/>
  <c r="T38" i="28"/>
  <c r="T38" i="16"/>
  <c r="T38" i="35"/>
  <c r="T38" i="17"/>
  <c r="T38" i="33"/>
  <c r="T38" i="21"/>
  <c r="T38" i="44"/>
  <c r="T38" i="15"/>
  <c r="T38" i="50"/>
  <c r="T38" i="29"/>
  <c r="T38" i="40"/>
  <c r="T38" i="26"/>
  <c r="T38" i="52"/>
  <c r="T38" i="23"/>
  <c r="T38" i="25"/>
  <c r="T38" i="24"/>
  <c r="T38" i="42"/>
  <c r="T38" i="38"/>
  <c r="T38" i="31"/>
  <c r="T38" i="32"/>
  <c r="T38" i="34"/>
  <c r="T38" i="48"/>
  <c r="T38" i="18"/>
  <c r="T38" i="37"/>
  <c r="T38" i="20"/>
  <c r="T38" i="36"/>
  <c r="G44" i="26"/>
  <c r="G44" i="44"/>
  <c r="G44" i="29"/>
  <c r="J44" i="44"/>
  <c r="J44" i="20"/>
  <c r="J44" i="40"/>
  <c r="J44" i="37"/>
  <c r="J44" i="22"/>
  <c r="J44" i="29"/>
  <c r="J44" i="26"/>
  <c r="J44" i="18"/>
  <c r="J44" i="41"/>
  <c r="J44" i="17"/>
  <c r="J44" i="42"/>
  <c r="J44" i="31"/>
  <c r="J44" i="12"/>
  <c r="J44" i="43"/>
  <c r="J44" i="25"/>
  <c r="J44" i="50"/>
  <c r="J44" i="36"/>
  <c r="J44" i="39"/>
  <c r="J44" i="19"/>
  <c r="J44" i="51"/>
  <c r="J44" i="52"/>
  <c r="J44" i="38"/>
  <c r="J44" i="35"/>
  <c r="J44" i="8"/>
  <c r="J44" i="32"/>
  <c r="J44" i="48"/>
  <c r="J44" i="14"/>
  <c r="J44" i="15"/>
  <c r="J44" i="49"/>
  <c r="J44" i="30"/>
  <c r="J44" i="13"/>
  <c r="J44" i="33"/>
  <c r="J44" i="34"/>
  <c r="J44" i="23"/>
  <c r="J44" i="27"/>
  <c r="J44" i="24"/>
  <c r="J44" i="16"/>
  <c r="J44" i="21"/>
  <c r="J44" i="28"/>
  <c r="G44" i="14"/>
  <c r="G44" i="36"/>
  <c r="H5" i="44" a="1"/>
  <c r="H6" i="44" s="1"/>
  <c r="I6" i="44" s="1"/>
  <c r="K6" i="44" s="1"/>
  <c r="H5" i="31" a="1"/>
  <c r="H16" i="31" s="1"/>
  <c r="I16" i="31" s="1"/>
  <c r="H5" i="35" a="1"/>
  <c r="H36" i="35" s="1"/>
  <c r="I36" i="35" s="1"/>
  <c r="H5" i="22" a="1"/>
  <c r="H26" i="22" s="1"/>
  <c r="I26" i="22" s="1"/>
  <c r="G44" i="28"/>
  <c r="G44" i="8"/>
  <c r="H5" i="39" a="1"/>
  <c r="H40" i="39" s="1"/>
  <c r="I40" i="39" s="1"/>
  <c r="G44" i="33"/>
  <c r="H5" i="52" a="1"/>
  <c r="H18" i="52" s="1"/>
  <c r="I18" i="52" s="1"/>
  <c r="G44" i="17"/>
  <c r="G44" i="37"/>
  <c r="G44" i="21"/>
  <c r="H5" i="42" a="1"/>
  <c r="H25" i="42" s="1"/>
  <c r="I25" i="42" s="1"/>
  <c r="G44" i="12"/>
  <c r="H5" i="51" a="1"/>
  <c r="H42" i="51" s="1"/>
  <c r="I42" i="51" s="1"/>
  <c r="G44" i="24"/>
  <c r="H5" i="30" a="1"/>
  <c r="H18" i="30" s="1"/>
  <c r="I18" i="30" s="1"/>
  <c r="G44" i="30"/>
  <c r="H5" i="43" a="1"/>
  <c r="H39" i="43" s="1"/>
  <c r="I39" i="43" s="1"/>
  <c r="G44" i="23"/>
  <c r="H5" i="12" a="1"/>
  <c r="H16" i="12" s="1"/>
  <c r="I16" i="12" s="1"/>
  <c r="H5" i="40" a="1"/>
  <c r="H36" i="40" s="1"/>
  <c r="I36" i="40" s="1"/>
  <c r="G44" i="35"/>
  <c r="H5" i="26" a="1"/>
  <c r="H28" i="26" s="1"/>
  <c r="I28" i="26" s="1"/>
  <c r="G44" i="43"/>
  <c r="T12" i="34"/>
  <c r="T12" i="14"/>
  <c r="T12" i="25"/>
  <c r="T12" i="41"/>
  <c r="T12" i="29"/>
  <c r="T12" i="48"/>
  <c r="T12" i="44"/>
  <c r="T12" i="33"/>
  <c r="T12" i="15"/>
  <c r="T12" i="49"/>
  <c r="T12" i="40"/>
  <c r="T12" i="24"/>
  <c r="T12" i="18"/>
  <c r="T12" i="22"/>
  <c r="T12" i="13"/>
  <c r="T12" i="37"/>
  <c r="T12" i="17"/>
  <c r="T12" i="51"/>
  <c r="T12" i="26"/>
  <c r="T12" i="50"/>
  <c r="T12" i="39"/>
  <c r="T12" i="35"/>
  <c r="T12" i="52"/>
  <c r="T12" i="23"/>
  <c r="T12" i="8"/>
  <c r="T12" i="21"/>
  <c r="T12" i="20"/>
  <c r="T12" i="16"/>
  <c r="T12" i="31"/>
  <c r="T12" i="32"/>
  <c r="T12" i="43"/>
  <c r="T12" i="30"/>
  <c r="T12" i="19"/>
  <c r="T12" i="38"/>
  <c r="T12" i="36"/>
  <c r="T12" i="12"/>
  <c r="T12" i="27"/>
  <c r="T12" i="28"/>
  <c r="T12" i="42"/>
  <c r="J30" i="49"/>
  <c r="J30" i="20"/>
  <c r="J30" i="21"/>
  <c r="J30" i="27"/>
  <c r="J30" i="29"/>
  <c r="J30" i="37"/>
  <c r="J30" i="39"/>
  <c r="J30" i="38"/>
  <c r="J30" i="22"/>
  <c r="J30" i="32"/>
  <c r="J30" i="36"/>
  <c r="J30" i="12"/>
  <c r="J30" i="33"/>
  <c r="J30" i="18"/>
  <c r="J30" i="48"/>
  <c r="J30" i="16"/>
  <c r="J30" i="42"/>
  <c r="J30" i="43"/>
  <c r="J30" i="15"/>
  <c r="J30" i="28"/>
  <c r="J30" i="31"/>
  <c r="J30" i="52"/>
  <c r="J30" i="40"/>
  <c r="J30" i="24"/>
  <c r="J30" i="8"/>
  <c r="J30" i="17"/>
  <c r="J30" i="19"/>
  <c r="J30" i="51"/>
  <c r="J30" i="34"/>
  <c r="J30" i="50"/>
  <c r="J30" i="14"/>
  <c r="J30" i="23"/>
  <c r="J30" i="30"/>
  <c r="J30" i="41"/>
  <c r="J30" i="26"/>
  <c r="J30" i="44"/>
  <c r="J30" i="13"/>
  <c r="J30" i="25"/>
  <c r="J30" i="35"/>
  <c r="H5" i="34" a="1"/>
  <c r="H18" i="34" s="1"/>
  <c r="I18" i="34" s="1"/>
  <c r="G44" i="34"/>
  <c r="H5" i="15" a="1"/>
  <c r="H8" i="15" s="1"/>
  <c r="I8" i="15" s="1"/>
  <c r="G44" i="15"/>
  <c r="T44" i="32"/>
  <c r="T44" i="25"/>
  <c r="T44" i="48"/>
  <c r="T44" i="38"/>
  <c r="T44" i="31"/>
  <c r="T44" i="14"/>
  <c r="T44" i="37"/>
  <c r="T44" i="33"/>
  <c r="T44" i="29"/>
  <c r="T44" i="43"/>
  <c r="T44" i="40"/>
  <c r="T44" i="20"/>
  <c r="T44" i="44"/>
  <c r="T44" i="19"/>
  <c r="T44" i="51"/>
  <c r="T44" i="21"/>
  <c r="T44" i="30"/>
  <c r="T44" i="26"/>
  <c r="T44" i="12"/>
  <c r="T44" i="50"/>
  <c r="T44" i="8"/>
  <c r="T44" i="39"/>
  <c r="T44" i="24"/>
  <c r="T44" i="17"/>
  <c r="T44" i="16"/>
  <c r="T44" i="13"/>
  <c r="T44" i="35"/>
  <c r="T44" i="15"/>
  <c r="T44" i="27"/>
  <c r="T44" i="42"/>
  <c r="T44" i="22"/>
  <c r="T44" i="18"/>
  <c r="T44" i="23"/>
  <c r="T44" i="34"/>
  <c r="T44" i="41"/>
  <c r="T44" i="36"/>
  <c r="T44" i="52"/>
  <c r="T44" i="49"/>
  <c r="T44" i="28"/>
  <c r="T17" i="40"/>
  <c r="T17" i="29"/>
  <c r="T17" i="52"/>
  <c r="T17" i="22"/>
  <c r="T17" i="30"/>
  <c r="T17" i="44"/>
  <c r="T17" i="35"/>
  <c r="T17" i="13"/>
  <c r="T17" i="26"/>
  <c r="T17" i="18"/>
  <c r="T17" i="14"/>
  <c r="T17" i="34"/>
  <c r="T17" i="27"/>
  <c r="T17" i="42"/>
  <c r="T17" i="36"/>
  <c r="T17" i="25"/>
  <c r="T17" i="38"/>
  <c r="T17" i="15"/>
  <c r="T17" i="16"/>
  <c r="T17" i="39"/>
  <c r="T17" i="41"/>
  <c r="T17" i="19"/>
  <c r="T17" i="20"/>
  <c r="T17" i="21"/>
  <c r="T17" i="28"/>
  <c r="T17" i="24"/>
  <c r="T17" i="31"/>
  <c r="T17" i="43"/>
  <c r="T17" i="32"/>
  <c r="T17" i="23"/>
  <c r="T17" i="17"/>
  <c r="T17" i="48"/>
  <c r="T17" i="51"/>
  <c r="T17" i="33"/>
  <c r="T17" i="49"/>
  <c r="T17" i="50"/>
  <c r="T17" i="37"/>
  <c r="T17" i="12"/>
  <c r="T17" i="8"/>
  <c r="T40" i="30"/>
  <c r="T40" i="38"/>
  <c r="T40" i="42"/>
  <c r="T40" i="19"/>
  <c r="T40" i="21"/>
  <c r="T40" i="33"/>
  <c r="T40" i="23"/>
  <c r="T40" i="16"/>
  <c r="T40" i="12"/>
  <c r="T40" i="52"/>
  <c r="T40" i="35"/>
  <c r="T40" i="18"/>
  <c r="T40" i="32"/>
  <c r="T40" i="20"/>
  <c r="T40" i="24"/>
  <c r="T40" i="13"/>
  <c r="T40" i="41"/>
  <c r="T40" i="17"/>
  <c r="T40" i="36"/>
  <c r="T40" i="22"/>
  <c r="T40" i="29"/>
  <c r="T40" i="34"/>
  <c r="T40" i="37"/>
  <c r="T40" i="44"/>
  <c r="T40" i="50"/>
  <c r="T40" i="14"/>
  <c r="T40" i="26"/>
  <c r="T40" i="28"/>
  <c r="T40" i="27"/>
  <c r="T40" i="31"/>
  <c r="T40" i="8"/>
  <c r="T40" i="39"/>
  <c r="T40" i="48"/>
  <c r="T40" i="43"/>
  <c r="T40" i="51"/>
  <c r="T40" i="15"/>
  <c r="T40" i="25"/>
  <c r="T40" i="40"/>
  <c r="T40" i="49"/>
  <c r="T31" i="23"/>
  <c r="T31" i="29"/>
  <c r="T31" i="24"/>
  <c r="T31" i="27"/>
  <c r="T31" i="25"/>
  <c r="T31" i="17"/>
  <c r="T31" i="28"/>
  <c r="T31" i="26"/>
  <c r="T31" i="12"/>
  <c r="T31" i="16"/>
  <c r="T31" i="38"/>
  <c r="T31" i="32"/>
  <c r="T31" i="19"/>
  <c r="T31" i="43"/>
  <c r="T31" i="49"/>
  <c r="T31" i="14"/>
  <c r="T31" i="35"/>
  <c r="T31" i="18"/>
  <c r="T31" i="21"/>
  <c r="T31" i="33"/>
  <c r="T31" i="20"/>
  <c r="T31" i="39"/>
  <c r="T31" i="15"/>
  <c r="T31" i="40"/>
  <c r="T31" i="30"/>
  <c r="T31" i="13"/>
  <c r="T31" i="34"/>
  <c r="T31" i="41"/>
  <c r="T31" i="44"/>
  <c r="T31" i="52"/>
  <c r="T31" i="31"/>
  <c r="T31" i="8"/>
  <c r="T31" i="36"/>
  <c r="T31" i="42"/>
  <c r="T31" i="22"/>
  <c r="T31" i="37"/>
  <c r="T31" i="48"/>
  <c r="T31" i="51"/>
  <c r="T31" i="50"/>
  <c r="H5" i="23" a="1"/>
  <c r="H20" i="23" s="1"/>
  <c r="I20" i="23" s="1"/>
  <c r="H16" i="44"/>
  <c r="I16" i="44" s="1"/>
  <c r="K16" i="44" s="1"/>
  <c r="H12" i="8"/>
  <c r="I12" i="8" s="1"/>
  <c r="H22" i="8"/>
  <c r="I22" i="8" s="1"/>
  <c r="H38" i="8"/>
  <c r="I38" i="8" s="1"/>
  <c r="H30" i="8"/>
  <c r="I30" i="8" s="1"/>
  <c r="H42" i="8"/>
  <c r="I42" i="8" s="1"/>
  <c r="H39" i="8"/>
  <c r="I39" i="8" s="1"/>
  <c r="H23" i="8"/>
  <c r="I23" i="8" s="1"/>
  <c r="H41" i="8"/>
  <c r="I41" i="8" s="1"/>
  <c r="H25" i="8"/>
  <c r="I25" i="8" s="1"/>
  <c r="H43" i="8"/>
  <c r="I43" i="8" s="1"/>
  <c r="H29" i="8"/>
  <c r="I29" i="8" s="1"/>
  <c r="H19" i="8"/>
  <c r="I19" i="8" s="1"/>
  <c r="H8" i="8"/>
  <c r="I8" i="8" s="1"/>
  <c r="H32" i="8"/>
  <c r="I32" i="8" s="1"/>
  <c r="H40" i="8"/>
  <c r="I40" i="8" s="1"/>
  <c r="H5" i="8"/>
  <c r="H20" i="17"/>
  <c r="I20" i="17" s="1"/>
  <c r="H12" i="20"/>
  <c r="I12" i="20" s="1"/>
  <c r="H28" i="20"/>
  <c r="I28" i="20" s="1"/>
  <c r="H24" i="20"/>
  <c r="I24" i="20" s="1"/>
  <c r="H40" i="20"/>
  <c r="I40" i="20" s="1"/>
  <c r="H14" i="20"/>
  <c r="I14" i="20" s="1"/>
  <c r="H13" i="20"/>
  <c r="I13" i="20" s="1"/>
  <c r="H29" i="20"/>
  <c r="I29" i="20" s="1"/>
  <c r="H6" i="37"/>
  <c r="I6" i="37" s="1"/>
  <c r="H41" i="37"/>
  <c r="I41" i="37" s="1"/>
  <c r="H33" i="37"/>
  <c r="I33" i="37" s="1"/>
  <c r="H25" i="37"/>
  <c r="I25" i="37" s="1"/>
  <c r="H17" i="37"/>
  <c r="I17" i="37" s="1"/>
  <c r="H32" i="37"/>
  <c r="I32" i="37" s="1"/>
  <c r="H24" i="37"/>
  <c r="I24" i="37" s="1"/>
  <c r="H16" i="37"/>
  <c r="I16" i="37" s="1"/>
  <c r="H8" i="37"/>
  <c r="I8" i="37" s="1"/>
  <c r="H35" i="37"/>
  <c r="I35" i="37" s="1"/>
  <c r="H23" i="37"/>
  <c r="I23" i="37" s="1"/>
  <c r="H13" i="37"/>
  <c r="I13" i="37" s="1"/>
  <c r="H20" i="37"/>
  <c r="I20" i="37" s="1"/>
  <c r="H10" i="37"/>
  <c r="I10" i="37" s="1"/>
  <c r="H31" i="37"/>
  <c r="I31" i="37" s="1"/>
  <c r="H19" i="37"/>
  <c r="I19" i="37" s="1"/>
  <c r="H5" i="37"/>
  <c r="H28" i="37"/>
  <c r="I28" i="37" s="1"/>
  <c r="H37" i="37"/>
  <c r="I37" i="37" s="1"/>
  <c r="H36" i="37"/>
  <c r="I36" i="37" s="1"/>
  <c r="H18" i="37"/>
  <c r="I18" i="37" s="1"/>
  <c r="H43" i="37"/>
  <c r="I43" i="37" s="1"/>
  <c r="H27" i="37"/>
  <c r="I27" i="37" s="1"/>
  <c r="H7" i="37"/>
  <c r="I7" i="37" s="1"/>
  <c r="H11" i="37"/>
  <c r="I11" i="37" s="1"/>
  <c r="H12" i="37"/>
  <c r="I12" i="37" s="1"/>
  <c r="H34" i="37"/>
  <c r="I34" i="37" s="1"/>
  <c r="H39" i="37"/>
  <c r="I39" i="37" s="1"/>
  <c r="H38" i="37"/>
  <c r="I38" i="37" s="1"/>
  <c r="H21" i="37"/>
  <c r="I21" i="37" s="1"/>
  <c r="H16" i="28"/>
  <c r="I16" i="28" s="1"/>
  <c r="H24" i="28"/>
  <c r="I24" i="28" s="1"/>
  <c r="H5" i="28"/>
  <c r="H36" i="28"/>
  <c r="I36" i="28" s="1"/>
  <c r="H22" i="28"/>
  <c r="I22" i="28" s="1"/>
  <c r="H12" i="28"/>
  <c r="I12" i="28" s="1"/>
  <c r="H34" i="28"/>
  <c r="I34" i="28" s="1"/>
  <c r="H6" i="28"/>
  <c r="I6" i="28" s="1"/>
  <c r="H18" i="28"/>
  <c r="I18" i="28" s="1"/>
  <c r="H27" i="28"/>
  <c r="I27" i="28" s="1"/>
  <c r="H43" i="28"/>
  <c r="I43" i="28" s="1"/>
  <c r="H39" i="28"/>
  <c r="I39" i="28" s="1"/>
  <c r="H25" i="28"/>
  <c r="I25" i="28" s="1"/>
  <c r="H11" i="28"/>
  <c r="I11" i="28" s="1"/>
  <c r="H15" i="28"/>
  <c r="I15" i="28" s="1"/>
  <c r="H35" i="28"/>
  <c r="I35" i="28" s="1"/>
  <c r="H8" i="24"/>
  <c r="I8" i="24" s="1"/>
  <c r="H16" i="24"/>
  <c r="I16" i="24" s="1"/>
  <c r="H24" i="24"/>
  <c r="I24" i="24" s="1"/>
  <c r="H40" i="24"/>
  <c r="I40" i="24" s="1"/>
  <c r="H10" i="24"/>
  <c r="I10" i="24" s="1"/>
  <c r="H20" i="24"/>
  <c r="I20" i="24" s="1"/>
  <c r="H30" i="24"/>
  <c r="I30" i="24" s="1"/>
  <c r="H42" i="24"/>
  <c r="I42" i="24" s="1"/>
  <c r="H12" i="24"/>
  <c r="I12" i="24" s="1"/>
  <c r="H26" i="24"/>
  <c r="I26" i="24" s="1"/>
  <c r="H5" i="24"/>
  <c r="H18" i="24"/>
  <c r="I18" i="24" s="1"/>
  <c r="H34" i="24"/>
  <c r="I34" i="24" s="1"/>
  <c r="H28" i="24"/>
  <c r="I28" i="24" s="1"/>
  <c r="H14" i="24"/>
  <c r="I14" i="24" s="1"/>
  <c r="H6" i="24"/>
  <c r="I6" i="24" s="1"/>
  <c r="H22" i="24"/>
  <c r="I22" i="24" s="1"/>
  <c r="H43" i="24"/>
  <c r="I43" i="24" s="1"/>
  <c r="H35" i="24"/>
  <c r="I35" i="24" s="1"/>
  <c r="H27" i="24"/>
  <c r="I27" i="24" s="1"/>
  <c r="H19" i="24"/>
  <c r="I19" i="24" s="1"/>
  <c r="H11" i="24"/>
  <c r="I11" i="24" s="1"/>
  <c r="H41" i="24"/>
  <c r="I41" i="24" s="1"/>
  <c r="H37" i="24"/>
  <c r="I37" i="24" s="1"/>
  <c r="H9" i="24"/>
  <c r="I9" i="24" s="1"/>
  <c r="H39" i="24"/>
  <c r="I39" i="24" s="1"/>
  <c r="H25" i="24"/>
  <c r="I25" i="24" s="1"/>
  <c r="H21" i="24"/>
  <c r="I21" i="24" s="1"/>
  <c r="H7" i="24"/>
  <c r="I7" i="24" s="1"/>
  <c r="H29" i="24"/>
  <c r="I29" i="24" s="1"/>
  <c r="H15" i="24"/>
  <c r="I15" i="24" s="1"/>
  <c r="H33" i="24"/>
  <c r="I33" i="24" s="1"/>
  <c r="H31" i="24"/>
  <c r="I31" i="24" s="1"/>
  <c r="H17" i="24"/>
  <c r="I17" i="24" s="1"/>
  <c r="H12" i="19"/>
  <c r="I12" i="19" s="1"/>
  <c r="H18" i="19"/>
  <c r="I18" i="19" s="1"/>
  <c r="H38" i="19"/>
  <c r="I38" i="19" s="1"/>
  <c r="H22" i="19"/>
  <c r="I22" i="19" s="1"/>
  <c r="H14" i="19"/>
  <c r="I14" i="19" s="1"/>
  <c r="H23" i="19"/>
  <c r="I23" i="19" s="1"/>
  <c r="H15" i="19"/>
  <c r="I15" i="19" s="1"/>
  <c r="H11" i="19"/>
  <c r="I11" i="19" s="1"/>
  <c r="H17" i="19"/>
  <c r="I17" i="19" s="1"/>
  <c r="H35" i="19"/>
  <c r="I35" i="19" s="1"/>
  <c r="H21" i="19"/>
  <c r="I21" i="19" s="1"/>
  <c r="H16" i="19"/>
  <c r="I16" i="19" s="1"/>
  <c r="H24" i="19"/>
  <c r="I24" i="19" s="1"/>
  <c r="H32" i="19"/>
  <c r="I32" i="19" s="1"/>
  <c r="H18" i="21"/>
  <c r="I18" i="21" s="1"/>
  <c r="H22" i="21"/>
  <c r="I22" i="21" s="1"/>
  <c r="H30" i="21"/>
  <c r="I30" i="21" s="1"/>
  <c r="H34" i="21"/>
  <c r="I34" i="21" s="1"/>
  <c r="H42" i="21"/>
  <c r="I42" i="21" s="1"/>
  <c r="H8" i="21"/>
  <c r="I8" i="21" s="1"/>
  <c r="H12" i="21"/>
  <c r="I12" i="21" s="1"/>
  <c r="H16" i="21"/>
  <c r="I16" i="21" s="1"/>
  <c r="H20" i="21"/>
  <c r="I20" i="21" s="1"/>
  <c r="H28" i="21"/>
  <c r="I28" i="21" s="1"/>
  <c r="H7" i="21"/>
  <c r="I7" i="21" s="1"/>
  <c r="H31" i="21"/>
  <c r="I31" i="21" s="1"/>
  <c r="H39" i="21"/>
  <c r="I39" i="21" s="1"/>
  <c r="H11" i="21"/>
  <c r="I11" i="21" s="1"/>
  <c r="H19" i="21"/>
  <c r="I19" i="21" s="1"/>
  <c r="H27" i="21"/>
  <c r="I27" i="21" s="1"/>
  <c r="H35" i="21"/>
  <c r="I35" i="21" s="1"/>
  <c r="H43" i="21"/>
  <c r="I43" i="21" s="1"/>
  <c r="H41" i="21"/>
  <c r="I41" i="21" s="1"/>
  <c r="H37" i="21"/>
  <c r="I37" i="21" s="1"/>
  <c r="H21" i="21"/>
  <c r="I21" i="21" s="1"/>
  <c r="H17" i="21"/>
  <c r="I17" i="21" s="1"/>
  <c r="H5" i="18" a="1"/>
  <c r="H16" i="50"/>
  <c r="I16" i="50" s="1"/>
  <c r="H39" i="50"/>
  <c r="I39" i="50" s="1"/>
  <c r="H31" i="50"/>
  <c r="I31" i="50" s="1"/>
  <c r="H23" i="50"/>
  <c r="I23" i="50" s="1"/>
  <c r="H7" i="50"/>
  <c r="I7" i="50" s="1"/>
  <c r="H35" i="50"/>
  <c r="I35" i="50" s="1"/>
  <c r="H25" i="50"/>
  <c r="I25" i="50" s="1"/>
  <c r="H20" i="50"/>
  <c r="I20" i="50" s="1"/>
  <c r="H41" i="50"/>
  <c r="I41" i="50" s="1"/>
  <c r="H27" i="50"/>
  <c r="I27" i="50" s="1"/>
  <c r="H11" i="50"/>
  <c r="I11" i="50" s="1"/>
  <c r="H36" i="50"/>
  <c r="I36" i="50" s="1"/>
  <c r="H24" i="50"/>
  <c r="I24" i="50" s="1"/>
  <c r="H21" i="50"/>
  <c r="I21" i="50" s="1"/>
  <c r="H43" i="50"/>
  <c r="I43" i="50" s="1"/>
  <c r="H12" i="50"/>
  <c r="I12" i="50" s="1"/>
  <c r="H19" i="50"/>
  <c r="I19" i="50" s="1"/>
  <c r="H28" i="50"/>
  <c r="I28" i="50" s="1"/>
  <c r="H5" i="50"/>
  <c r="H12" i="29"/>
  <c r="I12" i="29" s="1"/>
  <c r="H20" i="29"/>
  <c r="I20" i="29" s="1"/>
  <c r="H36" i="29"/>
  <c r="I36" i="29" s="1"/>
  <c r="H30" i="29"/>
  <c r="I30" i="29" s="1"/>
  <c r="H14" i="29"/>
  <c r="I14" i="29" s="1"/>
  <c r="H24" i="29"/>
  <c r="I24" i="29" s="1"/>
  <c r="H34" i="29"/>
  <c r="I34" i="29" s="1"/>
  <c r="H22" i="29"/>
  <c r="I22" i="29" s="1"/>
  <c r="H42" i="29"/>
  <c r="I42" i="29" s="1"/>
  <c r="H10" i="29"/>
  <c r="I10" i="29" s="1"/>
  <c r="H26" i="29"/>
  <c r="I26" i="29" s="1"/>
  <c r="H6" i="29"/>
  <c r="I6" i="29" s="1"/>
  <c r="H16" i="29"/>
  <c r="I16" i="29" s="1"/>
  <c r="H38" i="29"/>
  <c r="I38" i="29" s="1"/>
  <c r="H27" i="29"/>
  <c r="I27" i="29" s="1"/>
  <c r="H19" i="29"/>
  <c r="I19" i="29" s="1"/>
  <c r="H11" i="29"/>
  <c r="I11" i="29" s="1"/>
  <c r="H13" i="29"/>
  <c r="I13" i="29" s="1"/>
  <c r="H33" i="29"/>
  <c r="I33" i="29" s="1"/>
  <c r="H29" i="29"/>
  <c r="I29" i="29" s="1"/>
  <c r="H15" i="29"/>
  <c r="I15" i="29" s="1"/>
  <c r="H41" i="29"/>
  <c r="I41" i="29" s="1"/>
  <c r="H39" i="29"/>
  <c r="I39" i="29" s="1"/>
  <c r="H25" i="29"/>
  <c r="I25" i="29" s="1"/>
  <c r="H23" i="29"/>
  <c r="I23" i="29" s="1"/>
  <c r="H9" i="29"/>
  <c r="I9" i="29" s="1"/>
  <c r="H5" i="29"/>
  <c r="H5" i="14" a="1"/>
  <c r="H10" i="32"/>
  <c r="I10" i="32" s="1"/>
  <c r="H26" i="32"/>
  <c r="I26" i="32" s="1"/>
  <c r="H22" i="32"/>
  <c r="I22" i="32" s="1"/>
  <c r="H32" i="32"/>
  <c r="I32" i="32" s="1"/>
  <c r="H5" i="32"/>
  <c r="H16" i="32"/>
  <c r="I16" i="32" s="1"/>
  <c r="H30" i="32"/>
  <c r="I30" i="32" s="1"/>
  <c r="H20" i="32"/>
  <c r="I20" i="32" s="1"/>
  <c r="H40" i="32"/>
  <c r="I40" i="32" s="1"/>
  <c r="H24" i="32"/>
  <c r="I24" i="32" s="1"/>
  <c r="H14" i="32"/>
  <c r="I14" i="32" s="1"/>
  <c r="H36" i="32"/>
  <c r="I36" i="32" s="1"/>
  <c r="H29" i="32"/>
  <c r="I29" i="32" s="1"/>
  <c r="H21" i="32"/>
  <c r="I21" i="32" s="1"/>
  <c r="H35" i="32"/>
  <c r="I35" i="32" s="1"/>
  <c r="H33" i="32"/>
  <c r="I33" i="32" s="1"/>
  <c r="H15" i="32"/>
  <c r="I15" i="32" s="1"/>
  <c r="H23" i="32"/>
  <c r="I23" i="32" s="1"/>
  <c r="H43" i="32"/>
  <c r="I43" i="32" s="1"/>
  <c r="H7" i="32"/>
  <c r="I7" i="32" s="1"/>
  <c r="H41" i="32"/>
  <c r="I41" i="32" s="1"/>
  <c r="H39" i="32"/>
  <c r="I39" i="32" s="1"/>
  <c r="H16" i="35"/>
  <c r="I16" i="35" s="1"/>
  <c r="H10" i="35"/>
  <c r="I10" i="35" s="1"/>
  <c r="H27" i="35"/>
  <c r="I27" i="35" s="1"/>
  <c r="H33" i="35"/>
  <c r="I33" i="35" s="1"/>
  <c r="H8" i="35"/>
  <c r="I8" i="35" s="1"/>
  <c r="H12" i="35"/>
  <c r="I12" i="35" s="1"/>
  <c r="H42" i="35"/>
  <c r="I42" i="35" s="1"/>
  <c r="H26" i="35"/>
  <c r="I26" i="35" s="1"/>
  <c r="H35" i="35"/>
  <c r="I35" i="35" s="1"/>
  <c r="H6" i="41"/>
  <c r="I6" i="41" s="1"/>
  <c r="H41" i="41"/>
  <c r="I41" i="41" s="1"/>
  <c r="H25" i="41"/>
  <c r="I25" i="41" s="1"/>
  <c r="H17" i="41"/>
  <c r="I17" i="41" s="1"/>
  <c r="H9" i="41"/>
  <c r="I9" i="41" s="1"/>
  <c r="H24" i="41"/>
  <c r="I24" i="41" s="1"/>
  <c r="H16" i="41"/>
  <c r="I16" i="41" s="1"/>
  <c r="H8" i="41"/>
  <c r="I8" i="41" s="1"/>
  <c r="H42" i="41"/>
  <c r="I42" i="41" s="1"/>
  <c r="H30" i="41"/>
  <c r="I30" i="41" s="1"/>
  <c r="H20" i="41"/>
  <c r="I20" i="41" s="1"/>
  <c r="H10" i="41"/>
  <c r="I10" i="41" s="1"/>
  <c r="H19" i="41"/>
  <c r="I19" i="41" s="1"/>
  <c r="H5" i="41"/>
  <c r="H27" i="41"/>
  <c r="I27" i="41" s="1"/>
  <c r="H11" i="41"/>
  <c r="I11" i="41" s="1"/>
  <c r="H36" i="41"/>
  <c r="I36" i="41" s="1"/>
  <c r="H22" i="41"/>
  <c r="I22" i="41" s="1"/>
  <c r="H18" i="41"/>
  <c r="I18" i="41" s="1"/>
  <c r="H34" i="41"/>
  <c r="I34" i="41" s="1"/>
  <c r="H29" i="41"/>
  <c r="I29" i="41" s="1"/>
  <c r="H12" i="41"/>
  <c r="I12" i="41" s="1"/>
  <c r="H26" i="41"/>
  <c r="I26" i="41" s="1"/>
  <c r="H43" i="41"/>
  <c r="I43" i="41" s="1"/>
  <c r="H19" i="33"/>
  <c r="I19" i="33" s="1"/>
  <c r="H11" i="33"/>
  <c r="I11" i="33" s="1"/>
  <c r="H21" i="33"/>
  <c r="I21" i="33" s="1"/>
  <c r="H41" i="33"/>
  <c r="I41" i="33" s="1"/>
  <c r="H37" i="33"/>
  <c r="I37" i="33" s="1"/>
  <c r="H23" i="33"/>
  <c r="I23" i="33" s="1"/>
  <c r="H33" i="33"/>
  <c r="I33" i="33" s="1"/>
  <c r="H15" i="33"/>
  <c r="I15" i="33" s="1"/>
  <c r="H6" i="33"/>
  <c r="I6" i="33" s="1"/>
  <c r="H14" i="33"/>
  <c r="I14" i="33" s="1"/>
  <c r="H38" i="33"/>
  <c r="I38" i="33" s="1"/>
  <c r="H10" i="33"/>
  <c r="I10" i="33" s="1"/>
  <c r="H42" i="33"/>
  <c r="I42" i="33" s="1"/>
  <c r="H28" i="33"/>
  <c r="I28" i="33" s="1"/>
  <c r="H8" i="33"/>
  <c r="I8" i="33" s="1"/>
  <c r="H36" i="33"/>
  <c r="I36" i="33" s="1"/>
  <c r="H12" i="33"/>
  <c r="I12" i="33" s="1"/>
  <c r="H34" i="33"/>
  <c r="I34" i="33" s="1"/>
  <c r="H25" i="39"/>
  <c r="I25" i="39" s="1"/>
  <c r="H17" i="39"/>
  <c r="I17" i="39" s="1"/>
  <c r="H14" i="39"/>
  <c r="I14" i="39" s="1"/>
  <c r="H27" i="39"/>
  <c r="I27" i="39" s="1"/>
  <c r="H37" i="39"/>
  <c r="I37" i="39" s="1"/>
  <c r="H33" i="42"/>
  <c r="I33" i="42" s="1"/>
  <c r="H40" i="42"/>
  <c r="I40" i="42" s="1"/>
  <c r="H24" i="42"/>
  <c r="I24" i="42" s="1"/>
  <c r="H8" i="42"/>
  <c r="I8" i="42" s="1"/>
  <c r="H28" i="42"/>
  <c r="I28" i="42" s="1"/>
  <c r="H6" i="42"/>
  <c r="I6" i="42" s="1"/>
  <c r="H34" i="42"/>
  <c r="I34" i="42" s="1"/>
  <c r="H29" i="42"/>
  <c r="I29" i="42" s="1"/>
  <c r="H12" i="42"/>
  <c r="I12" i="42" s="1"/>
  <c r="H36" i="42"/>
  <c r="I36" i="42" s="1"/>
  <c r="H22" i="42"/>
  <c r="I22" i="42" s="1"/>
  <c r="H30" i="42"/>
  <c r="I30" i="42" s="1"/>
  <c r="H23" i="40"/>
  <c r="I23" i="40" s="1"/>
  <c r="H12" i="22"/>
  <c r="I12" i="22" s="1"/>
  <c r="H28" i="22"/>
  <c r="I28" i="22" s="1"/>
  <c r="H5" i="22"/>
  <c r="H20" i="22"/>
  <c r="I20" i="22" s="1"/>
  <c r="H32" i="22"/>
  <c r="I32" i="22" s="1"/>
  <c r="H8" i="22"/>
  <c r="I8" i="22" s="1"/>
  <c r="H35" i="22"/>
  <c r="I35" i="22" s="1"/>
  <c r="H43" i="22"/>
  <c r="I43" i="22" s="1"/>
  <c r="H7" i="22"/>
  <c r="I7" i="22" s="1"/>
  <c r="H41" i="22"/>
  <c r="I41" i="22" s="1"/>
  <c r="H27" i="22"/>
  <c r="I27" i="22" s="1"/>
  <c r="H23" i="22"/>
  <c r="I23" i="22" s="1"/>
  <c r="H9" i="22"/>
  <c r="I9" i="22" s="1"/>
  <c r="H20" i="25"/>
  <c r="I20" i="25" s="1"/>
  <c r="H18" i="25"/>
  <c r="I18" i="25" s="1"/>
  <c r="H30" i="25"/>
  <c r="I30" i="25" s="1"/>
  <c r="H24" i="25"/>
  <c r="I24" i="25" s="1"/>
  <c r="H38" i="25"/>
  <c r="I38" i="25" s="1"/>
  <c r="H16" i="25"/>
  <c r="I16" i="25" s="1"/>
  <c r="H32" i="25"/>
  <c r="I32" i="25" s="1"/>
  <c r="H26" i="25"/>
  <c r="I26" i="25" s="1"/>
  <c r="H14" i="25"/>
  <c r="I14" i="25" s="1"/>
  <c r="H42" i="25"/>
  <c r="I42" i="25" s="1"/>
  <c r="H22" i="25"/>
  <c r="I22" i="25" s="1"/>
  <c r="H25" i="25"/>
  <c r="I25" i="25" s="1"/>
  <c r="H17" i="25"/>
  <c r="I17" i="25" s="1"/>
  <c r="H27" i="25"/>
  <c r="I27" i="25" s="1"/>
  <c r="H13" i="25"/>
  <c r="I13" i="25" s="1"/>
  <c r="H43" i="25"/>
  <c r="I43" i="25" s="1"/>
  <c r="H29" i="25"/>
  <c r="I29" i="25" s="1"/>
  <c r="H15" i="25"/>
  <c r="I15" i="25" s="1"/>
  <c r="H11" i="25"/>
  <c r="I11" i="25" s="1"/>
  <c r="H19" i="25"/>
  <c r="I19" i="25" s="1"/>
  <c r="H37" i="25"/>
  <c r="I37" i="25" s="1"/>
  <c r="H21" i="25"/>
  <c r="I21" i="25" s="1"/>
  <c r="H5" i="25"/>
  <c r="G44" i="27"/>
  <c r="H5" i="27" a="1"/>
  <c r="G44" i="16"/>
  <c r="H5" i="16" a="1"/>
  <c r="G44" i="13"/>
  <c r="H5" i="13" a="1"/>
  <c r="H5" i="49" a="1"/>
  <c r="G44" i="49"/>
  <c r="H5" i="48" a="1"/>
  <c r="G44" i="48"/>
  <c r="H26" i="51"/>
  <c r="I26" i="51" s="1"/>
  <c r="H6" i="51"/>
  <c r="I6" i="51" s="1"/>
  <c r="H37" i="44" l="1"/>
  <c r="I37" i="44" s="1"/>
  <c r="K37" i="44" s="1"/>
  <c r="H40" i="51"/>
  <c r="I40" i="51" s="1"/>
  <c r="H6" i="22"/>
  <c r="I6" i="22" s="1"/>
  <c r="H42" i="42"/>
  <c r="I42" i="42" s="1"/>
  <c r="H17" i="42"/>
  <c r="I17" i="42" s="1"/>
  <c r="H33" i="36"/>
  <c r="I33" i="36" s="1"/>
  <c r="H32" i="33"/>
  <c r="I32" i="33" s="1"/>
  <c r="H13" i="33"/>
  <c r="I13" i="33" s="1"/>
  <c r="H27" i="33"/>
  <c r="I27" i="33" s="1"/>
  <c r="H21" i="41"/>
  <c r="I21" i="41" s="1"/>
  <c r="H31" i="41"/>
  <c r="I31" i="41" s="1"/>
  <c r="H32" i="41"/>
  <c r="I32" i="41" s="1"/>
  <c r="H40" i="35"/>
  <c r="I40" i="35" s="1"/>
  <c r="H25" i="32"/>
  <c r="I25" i="32" s="1"/>
  <c r="H17" i="32"/>
  <c r="I17" i="32" s="1"/>
  <c r="H8" i="32"/>
  <c r="I8" i="32" s="1"/>
  <c r="H18" i="32"/>
  <c r="I18" i="32" s="1"/>
  <c r="H33" i="50"/>
  <c r="I33" i="50" s="1"/>
  <c r="H7" i="19"/>
  <c r="I7" i="19" s="1"/>
  <c r="H25" i="26"/>
  <c r="I25" i="26" s="1"/>
  <c r="H13" i="24"/>
  <c r="I13" i="24" s="1"/>
  <c r="H23" i="24"/>
  <c r="I23" i="24" s="1"/>
  <c r="H36" i="24"/>
  <c r="I36" i="24" s="1"/>
  <c r="H38" i="24"/>
  <c r="I38" i="24" s="1"/>
  <c r="H29" i="37"/>
  <c r="I29" i="37" s="1"/>
  <c r="H15" i="37"/>
  <c r="I15" i="37" s="1"/>
  <c r="H30" i="37"/>
  <c r="I30" i="37" s="1"/>
  <c r="H9" i="37"/>
  <c r="I9" i="37" s="1"/>
  <c r="H27" i="20"/>
  <c r="I27" i="20" s="1"/>
  <c r="H34" i="17"/>
  <c r="I34" i="17" s="1"/>
  <c r="H21" i="8"/>
  <c r="I21" i="8" s="1"/>
  <c r="H14" i="8"/>
  <c r="I14" i="8" s="1"/>
  <c r="H19" i="51"/>
  <c r="I19" i="51" s="1"/>
  <c r="H27" i="40"/>
  <c r="I27" i="40" s="1"/>
  <c r="H24" i="33"/>
  <c r="I24" i="33" s="1"/>
  <c r="H20" i="33"/>
  <c r="I20" i="33" s="1"/>
  <c r="H9" i="33"/>
  <c r="I9" i="33" s="1"/>
  <c r="H35" i="33"/>
  <c r="I35" i="33" s="1"/>
  <c r="H15" i="26"/>
  <c r="I15" i="26" s="1"/>
  <c r="H41" i="20"/>
  <c r="I41" i="20" s="1"/>
  <c r="H11" i="52"/>
  <c r="I11" i="52" s="1"/>
  <c r="H33" i="26"/>
  <c r="I33" i="26" s="1"/>
  <c r="H15" i="20"/>
  <c r="I15" i="20" s="1"/>
  <c r="H39" i="30"/>
  <c r="I39" i="30" s="1"/>
  <c r="H30" i="39"/>
  <c r="I30" i="39" s="1"/>
  <c r="H26" i="26"/>
  <c r="I26" i="26" s="1"/>
  <c r="H6" i="26"/>
  <c r="I6" i="26" s="1"/>
  <c r="H42" i="40"/>
  <c r="I42" i="40" s="1"/>
  <c r="H40" i="26"/>
  <c r="I40" i="26" s="1"/>
  <c r="H19" i="40"/>
  <c r="I19" i="40" s="1"/>
  <c r="H33" i="40"/>
  <c r="I33" i="40" s="1"/>
  <c r="H10" i="39"/>
  <c r="I10" i="39" s="1"/>
  <c r="H33" i="39"/>
  <c r="I33" i="39" s="1"/>
  <c r="H37" i="26"/>
  <c r="I37" i="26" s="1"/>
  <c r="H32" i="26"/>
  <c r="I32" i="26" s="1"/>
  <c r="H10" i="40"/>
  <c r="I10" i="40" s="1"/>
  <c r="H19" i="26"/>
  <c r="I19" i="26" s="1"/>
  <c r="H5" i="40"/>
  <c r="H43" i="40"/>
  <c r="I43" i="40" s="1"/>
  <c r="H38" i="39"/>
  <c r="I38" i="39" s="1"/>
  <c r="H41" i="39"/>
  <c r="I41" i="39" s="1"/>
  <c r="H41" i="26"/>
  <c r="I41" i="26" s="1"/>
  <c r="H24" i="26"/>
  <c r="I24" i="26" s="1"/>
  <c r="H28" i="40"/>
  <c r="I28" i="40" s="1"/>
  <c r="H37" i="51"/>
  <c r="I37" i="51" s="1"/>
  <c r="H15" i="51"/>
  <c r="I15" i="51" s="1"/>
  <c r="H41" i="40"/>
  <c r="I41" i="40" s="1"/>
  <c r="H14" i="40"/>
  <c r="I14" i="40" s="1"/>
  <c r="H13" i="39"/>
  <c r="I13" i="39" s="1"/>
  <c r="H6" i="39"/>
  <c r="I6" i="39" s="1"/>
  <c r="H17" i="26"/>
  <c r="I17" i="26" s="1"/>
  <c r="H16" i="26"/>
  <c r="I16" i="26" s="1"/>
  <c r="H20" i="44"/>
  <c r="I20" i="44" s="1"/>
  <c r="K20" i="44" s="1"/>
  <c r="H30" i="40"/>
  <c r="I30" i="40" s="1"/>
  <c r="H26" i="40"/>
  <c r="I26" i="40" s="1"/>
  <c r="H29" i="51"/>
  <c r="I29" i="51" s="1"/>
  <c r="H6" i="40"/>
  <c r="I6" i="40" s="1"/>
  <c r="H15" i="30"/>
  <c r="I15" i="30" s="1"/>
  <c r="H42" i="39"/>
  <c r="I42" i="39" s="1"/>
  <c r="H26" i="39"/>
  <c r="I26" i="39" s="1"/>
  <c r="H19" i="52"/>
  <c r="I19" i="52" s="1"/>
  <c r="H27" i="26"/>
  <c r="I27" i="26" s="1"/>
  <c r="H18" i="26"/>
  <c r="I18" i="26" s="1"/>
  <c r="H13" i="51"/>
  <c r="I13" i="51" s="1"/>
  <c r="H11" i="22"/>
  <c r="I11" i="22" s="1"/>
  <c r="H36" i="22"/>
  <c r="I36" i="22" s="1"/>
  <c r="H38" i="40"/>
  <c r="I38" i="40" s="1"/>
  <c r="H21" i="40"/>
  <c r="I21" i="40" s="1"/>
  <c r="H14" i="42"/>
  <c r="I14" i="42" s="1"/>
  <c r="H23" i="42"/>
  <c r="I23" i="42" s="1"/>
  <c r="K23" i="42" s="1"/>
  <c r="H21" i="39"/>
  <c r="I21" i="39" s="1"/>
  <c r="K21" i="39" s="1"/>
  <c r="H43" i="39"/>
  <c r="I43" i="39" s="1"/>
  <c r="H10" i="36"/>
  <c r="I10" i="36" s="1"/>
  <c r="H16" i="33"/>
  <c r="I16" i="33" s="1"/>
  <c r="H29" i="33"/>
  <c r="I29" i="33" s="1"/>
  <c r="H7" i="33"/>
  <c r="I7" i="33" s="1"/>
  <c r="H28" i="52"/>
  <c r="I28" i="52" s="1"/>
  <c r="H38" i="41"/>
  <c r="I38" i="41" s="1"/>
  <c r="H28" i="41"/>
  <c r="I28" i="41" s="1"/>
  <c r="K28" i="41" s="1"/>
  <c r="H35" i="41"/>
  <c r="I35" i="41" s="1"/>
  <c r="H33" i="41"/>
  <c r="I33" i="41" s="1"/>
  <c r="H28" i="35"/>
  <c r="I28" i="35" s="1"/>
  <c r="H27" i="32"/>
  <c r="I27" i="32" s="1"/>
  <c r="H31" i="32"/>
  <c r="I31" i="32" s="1"/>
  <c r="H6" i="32"/>
  <c r="I6" i="32" s="1"/>
  <c r="H12" i="32"/>
  <c r="I12" i="32" s="1"/>
  <c r="K12" i="32" s="1"/>
  <c r="H37" i="29"/>
  <c r="I37" i="29" s="1"/>
  <c r="K37" i="29" s="1"/>
  <c r="H31" i="29"/>
  <c r="I31" i="29" s="1"/>
  <c r="H32" i="29"/>
  <c r="I32" i="29" s="1"/>
  <c r="H18" i="29"/>
  <c r="I18" i="29" s="1"/>
  <c r="H26" i="50"/>
  <c r="I26" i="50" s="1"/>
  <c r="H10" i="50"/>
  <c r="I10" i="50" s="1"/>
  <c r="H6" i="50"/>
  <c r="I6" i="50" s="1"/>
  <c r="H9" i="21"/>
  <c r="I9" i="21" s="1"/>
  <c r="K9" i="21" s="1"/>
  <c r="H15" i="21"/>
  <c r="I15" i="21" s="1"/>
  <c r="K15" i="21" s="1"/>
  <c r="H38" i="21"/>
  <c r="I38" i="21" s="1"/>
  <c r="H8" i="19"/>
  <c r="I8" i="19" s="1"/>
  <c r="H31" i="19"/>
  <c r="I31" i="19" s="1"/>
  <c r="H35" i="26"/>
  <c r="I35" i="26" s="1"/>
  <c r="H38" i="26"/>
  <c r="I38" i="26" s="1"/>
  <c r="H7" i="28"/>
  <c r="I7" i="28" s="1"/>
  <c r="H28" i="28"/>
  <c r="I28" i="28" s="1"/>
  <c r="K28" i="28" s="1"/>
  <c r="H22" i="37"/>
  <c r="I22" i="37" s="1"/>
  <c r="H26" i="37"/>
  <c r="I26" i="37" s="1"/>
  <c r="H14" i="37"/>
  <c r="I14" i="37" s="1"/>
  <c r="H42" i="37"/>
  <c r="I42" i="37" s="1"/>
  <c r="H43" i="20"/>
  <c r="I43" i="20" s="1"/>
  <c r="H36" i="20"/>
  <c r="I36" i="20" s="1"/>
  <c r="H24" i="8"/>
  <c r="I24" i="8" s="1"/>
  <c r="H17" i="8"/>
  <c r="I17" i="8" s="1"/>
  <c r="K17" i="8" s="1"/>
  <c r="H20" i="8"/>
  <c r="I20" i="8" s="1"/>
  <c r="H41" i="52"/>
  <c r="I41" i="52" s="1"/>
  <c r="H41" i="44"/>
  <c r="I41" i="44" s="1"/>
  <c r="K41" i="44" s="1"/>
  <c r="H27" i="52"/>
  <c r="I27" i="52" s="1"/>
  <c r="H7" i="52"/>
  <c r="I7" i="52" s="1"/>
  <c r="H20" i="43"/>
  <c r="I20" i="43" s="1"/>
  <c r="H8" i="17"/>
  <c r="I8" i="17" s="1"/>
  <c r="H25" i="19"/>
  <c r="I25" i="19" s="1"/>
  <c r="K25" i="19" s="1"/>
  <c r="H42" i="19"/>
  <c r="I42" i="19" s="1"/>
  <c r="K42" i="19" s="1"/>
  <c r="H41" i="28"/>
  <c r="I41" i="28" s="1"/>
  <c r="H18" i="22"/>
  <c r="I18" i="22" s="1"/>
  <c r="H39" i="40"/>
  <c r="I39" i="40" s="1"/>
  <c r="H5" i="39"/>
  <c r="H8" i="39"/>
  <c r="I8" i="39" s="1"/>
  <c r="H18" i="50"/>
  <c r="I18" i="50" s="1"/>
  <c r="H14" i="50"/>
  <c r="I14" i="50" s="1"/>
  <c r="K14" i="50" s="1"/>
  <c r="H40" i="21"/>
  <c r="I40" i="21" s="1"/>
  <c r="K40" i="21" s="1"/>
  <c r="H26" i="19"/>
  <c r="I26" i="19" s="1"/>
  <c r="H13" i="28"/>
  <c r="I13" i="28" s="1"/>
  <c r="H30" i="28"/>
  <c r="I30" i="28" s="1"/>
  <c r="H17" i="20"/>
  <c r="I17" i="20" s="1"/>
  <c r="H18" i="20"/>
  <c r="I18" i="20" s="1"/>
  <c r="H7" i="17"/>
  <c r="I7" i="17" s="1"/>
  <c r="H32" i="44"/>
  <c r="I32" i="44" s="1"/>
  <c r="K32" i="44" s="1"/>
  <c r="H33" i="51"/>
  <c r="I33" i="51" s="1"/>
  <c r="K33" i="51" s="1"/>
  <c r="H15" i="22"/>
  <c r="I15" i="22" s="1"/>
  <c r="H42" i="22"/>
  <c r="I42" i="22" s="1"/>
  <c r="H31" i="40"/>
  <c r="I31" i="40" s="1"/>
  <c r="H28" i="39"/>
  <c r="I28" i="39" s="1"/>
  <c r="H39" i="39"/>
  <c r="I39" i="39" s="1"/>
  <c r="H12" i="31"/>
  <c r="I12" i="31" s="1"/>
  <c r="H7" i="35"/>
  <c r="I7" i="35" s="1"/>
  <c r="K7" i="35" s="1"/>
  <c r="H42" i="28"/>
  <c r="I42" i="28" s="1"/>
  <c r="K42" i="28" s="1"/>
  <c r="H10" i="20"/>
  <c r="I10" i="20" s="1"/>
  <c r="H18" i="51"/>
  <c r="I18" i="51" s="1"/>
  <c r="H7" i="25"/>
  <c r="I7" i="25" s="1"/>
  <c r="H33" i="25"/>
  <c r="I33" i="25" s="1"/>
  <c r="K33" i="25" s="1"/>
  <c r="H8" i="25"/>
  <c r="I8" i="25" s="1"/>
  <c r="H13" i="22"/>
  <c r="I13" i="22" s="1"/>
  <c r="H34" i="40"/>
  <c r="I34" i="40" s="1"/>
  <c r="K34" i="40" s="1"/>
  <c r="H35" i="31"/>
  <c r="I35" i="31" s="1"/>
  <c r="K35" i="31" s="1"/>
  <c r="H14" i="21"/>
  <c r="I14" i="21" s="1"/>
  <c r="H8" i="40"/>
  <c r="I8" i="40" s="1"/>
  <c r="H34" i="50"/>
  <c r="I34" i="50" s="1"/>
  <c r="H34" i="20"/>
  <c r="I34" i="20" s="1"/>
  <c r="H20" i="40"/>
  <c r="I20" i="40" s="1"/>
  <c r="H5" i="20"/>
  <c r="H31" i="17"/>
  <c r="I31" i="17" s="1"/>
  <c r="H39" i="35"/>
  <c r="I39" i="35" s="1"/>
  <c r="H5" i="21"/>
  <c r="H43" i="19"/>
  <c r="I43" i="19" s="1"/>
  <c r="H32" i="51"/>
  <c r="I32" i="51" s="1"/>
  <c r="H35" i="25"/>
  <c r="I35" i="25" s="1"/>
  <c r="H41" i="25"/>
  <c r="I41" i="25" s="1"/>
  <c r="H36" i="25"/>
  <c r="I36" i="25" s="1"/>
  <c r="H21" i="22"/>
  <c r="I21" i="22" s="1"/>
  <c r="K21" i="22" s="1"/>
  <c r="H10" i="22"/>
  <c r="I10" i="22" s="1"/>
  <c r="K10" i="22" s="1"/>
  <c r="H9" i="40"/>
  <c r="I9" i="40" s="1"/>
  <c r="H18" i="39"/>
  <c r="I18" i="39" s="1"/>
  <c r="H16" i="39"/>
  <c r="I16" i="39" s="1"/>
  <c r="H21" i="31"/>
  <c r="I21" i="31" s="1"/>
  <c r="H43" i="35"/>
  <c r="I43" i="35" s="1"/>
  <c r="H22" i="50"/>
  <c r="I22" i="50" s="1"/>
  <c r="H29" i="21"/>
  <c r="I29" i="21" s="1"/>
  <c r="H36" i="21"/>
  <c r="I36" i="21" s="1"/>
  <c r="H10" i="21"/>
  <c r="I10" i="21" s="1"/>
  <c r="H9" i="19"/>
  <c r="I9" i="19" s="1"/>
  <c r="H10" i="19"/>
  <c r="I10" i="19" s="1"/>
  <c r="H30" i="26"/>
  <c r="I30" i="26" s="1"/>
  <c r="H31" i="28"/>
  <c r="I31" i="28" s="1"/>
  <c r="H21" i="28"/>
  <c r="I21" i="28" s="1"/>
  <c r="H20" i="28"/>
  <c r="I20" i="28" s="1"/>
  <c r="K20" i="28" s="1"/>
  <c r="H33" i="20"/>
  <c r="I33" i="20" s="1"/>
  <c r="K33" i="20" s="1"/>
  <c r="H38" i="20"/>
  <c r="I38" i="20" s="1"/>
  <c r="H9" i="17"/>
  <c r="I9" i="17" s="1"/>
  <c r="H25" i="44"/>
  <c r="I25" i="44" s="1"/>
  <c r="K25" i="44" s="1"/>
  <c r="H21" i="51"/>
  <c r="I21" i="51" s="1"/>
  <c r="H23" i="25"/>
  <c r="I23" i="25" s="1"/>
  <c r="H6" i="25"/>
  <c r="I6" i="25" s="1"/>
  <c r="H28" i="25"/>
  <c r="I28" i="25" s="1"/>
  <c r="K28" i="25" s="1"/>
  <c r="H29" i="22"/>
  <c r="I29" i="22" s="1"/>
  <c r="K29" i="22" s="1"/>
  <c r="H40" i="12"/>
  <c r="I40" i="12" s="1"/>
  <c r="H25" i="40"/>
  <c r="I25" i="40" s="1"/>
  <c r="H16" i="40"/>
  <c r="I16" i="40" s="1"/>
  <c r="H11" i="42"/>
  <c r="I11" i="42" s="1"/>
  <c r="K11" i="42" s="1"/>
  <c r="H34" i="39"/>
  <c r="I34" i="39" s="1"/>
  <c r="H24" i="39"/>
  <c r="I24" i="39" s="1"/>
  <c r="H39" i="31"/>
  <c r="I39" i="31" s="1"/>
  <c r="K39" i="31" s="1"/>
  <c r="H20" i="35"/>
  <c r="I20" i="35" s="1"/>
  <c r="K20" i="35" s="1"/>
  <c r="H13" i="32"/>
  <c r="I13" i="32" s="1"/>
  <c r="H42" i="32"/>
  <c r="I42" i="32" s="1"/>
  <c r="H17" i="29"/>
  <c r="I17" i="29" s="1"/>
  <c r="H40" i="29"/>
  <c r="I40" i="29" s="1"/>
  <c r="H9" i="50"/>
  <c r="I9" i="50" s="1"/>
  <c r="H38" i="50"/>
  <c r="I38" i="50" s="1"/>
  <c r="H13" i="21"/>
  <c r="I13" i="21" s="1"/>
  <c r="K13" i="21" s="1"/>
  <c r="H32" i="21"/>
  <c r="I32" i="21" s="1"/>
  <c r="K32" i="21" s="1"/>
  <c r="H6" i="21"/>
  <c r="I6" i="21" s="1"/>
  <c r="H13" i="19"/>
  <c r="I13" i="19" s="1"/>
  <c r="H36" i="19"/>
  <c r="I36" i="19" s="1"/>
  <c r="H14" i="26"/>
  <c r="I14" i="26" s="1"/>
  <c r="K14" i="26" s="1"/>
  <c r="H17" i="28"/>
  <c r="I17" i="28" s="1"/>
  <c r="H29" i="28"/>
  <c r="I29" i="28" s="1"/>
  <c r="H10" i="28"/>
  <c r="I10" i="28" s="1"/>
  <c r="K10" i="28" s="1"/>
  <c r="H37" i="20"/>
  <c r="I37" i="20" s="1"/>
  <c r="K37" i="20" s="1"/>
  <c r="H22" i="20"/>
  <c r="I22" i="20" s="1"/>
  <c r="H17" i="17"/>
  <c r="I17" i="17" s="1"/>
  <c r="H31" i="8"/>
  <c r="I31" i="8" s="1"/>
  <c r="H23" i="44"/>
  <c r="I23" i="44" s="1"/>
  <c r="K23" i="44" s="1"/>
  <c r="H19" i="39"/>
  <c r="I19" i="39" s="1"/>
  <c r="H11" i="39"/>
  <c r="I11" i="39" s="1"/>
  <c r="H35" i="51"/>
  <c r="I35" i="51" s="1"/>
  <c r="K35" i="51" s="1"/>
  <c r="H37" i="22"/>
  <c r="I37" i="22" s="1"/>
  <c r="K37" i="22" s="1"/>
  <c r="H35" i="40"/>
  <c r="I35" i="40" s="1"/>
  <c r="H37" i="40"/>
  <c r="I37" i="40" s="1"/>
  <c r="H24" i="40"/>
  <c r="I24" i="40" s="1"/>
  <c r="H15" i="39"/>
  <c r="I15" i="39" s="1"/>
  <c r="H32" i="39"/>
  <c r="I32" i="39" s="1"/>
  <c r="H28" i="31"/>
  <c r="I28" i="31" s="1"/>
  <c r="H5" i="19"/>
  <c r="I5" i="19" s="1"/>
  <c r="H27" i="19"/>
  <c r="I27" i="19" s="1"/>
  <c r="K27" i="19" s="1"/>
  <c r="H28" i="19"/>
  <c r="I28" i="19" s="1"/>
  <c r="H19" i="28"/>
  <c r="I19" i="28" s="1"/>
  <c r="H37" i="28"/>
  <c r="I37" i="28" s="1"/>
  <c r="H40" i="28"/>
  <c r="I40" i="28" s="1"/>
  <c r="H11" i="20"/>
  <c r="I11" i="20" s="1"/>
  <c r="H6" i="20"/>
  <c r="I6" i="20" s="1"/>
  <c r="H25" i="17"/>
  <c r="I25" i="17" s="1"/>
  <c r="K25" i="17" s="1"/>
  <c r="H27" i="51"/>
  <c r="I27" i="51" s="1"/>
  <c r="K27" i="51" s="1"/>
  <c r="H39" i="25"/>
  <c r="I39" i="25" s="1"/>
  <c r="H34" i="25"/>
  <c r="I34" i="25" s="1"/>
  <c r="H12" i="25"/>
  <c r="I12" i="25" s="1"/>
  <c r="H40" i="22"/>
  <c r="I40" i="22" s="1"/>
  <c r="K40" i="22" s="1"/>
  <c r="H22" i="40"/>
  <c r="I22" i="40" s="1"/>
  <c r="H12" i="40"/>
  <c r="I12" i="40" s="1"/>
  <c r="H32" i="40"/>
  <c r="I32" i="40" s="1"/>
  <c r="K32" i="40" s="1"/>
  <c r="H35" i="39"/>
  <c r="I35" i="39" s="1"/>
  <c r="K35" i="39" s="1"/>
  <c r="H9" i="39"/>
  <c r="I9" i="39" s="1"/>
  <c r="H5" i="35"/>
  <c r="H34" i="35"/>
  <c r="I34" i="35" s="1"/>
  <c r="H8" i="50"/>
  <c r="I8" i="50" s="1"/>
  <c r="H15" i="50"/>
  <c r="I15" i="50" s="1"/>
  <c r="H25" i="21"/>
  <c r="I25" i="21" s="1"/>
  <c r="H24" i="21"/>
  <c r="I24" i="21" s="1"/>
  <c r="K24" i="21" s="1"/>
  <c r="H40" i="19"/>
  <c r="I40" i="19" s="1"/>
  <c r="K40" i="19" s="1"/>
  <c r="H41" i="19"/>
  <c r="I41" i="19" s="1"/>
  <c r="H20" i="19"/>
  <c r="I20" i="19" s="1"/>
  <c r="H33" i="28"/>
  <c r="I33" i="28" s="1"/>
  <c r="H38" i="28"/>
  <c r="I38" i="28" s="1"/>
  <c r="H32" i="28"/>
  <c r="I32" i="28" s="1"/>
  <c r="H25" i="20"/>
  <c r="I25" i="20" s="1"/>
  <c r="H30" i="20"/>
  <c r="I30" i="20" s="1"/>
  <c r="K30" i="20" s="1"/>
  <c r="H38" i="17"/>
  <c r="I38" i="17" s="1"/>
  <c r="H8" i="28"/>
  <c r="I8" i="28" s="1"/>
  <c r="H9" i="20"/>
  <c r="I9" i="20" s="1"/>
  <c r="H32" i="20"/>
  <c r="I32" i="20" s="1"/>
  <c r="H12" i="17"/>
  <c r="I12" i="17" s="1"/>
  <c r="H31" i="25"/>
  <c r="I31" i="25" s="1"/>
  <c r="K31" i="25" s="1"/>
  <c r="H10" i="25"/>
  <c r="I10" i="25" s="1"/>
  <c r="H17" i="22"/>
  <c r="I17" i="22" s="1"/>
  <c r="K17" i="22" s="1"/>
  <c r="H9" i="28"/>
  <c r="I9" i="28" s="1"/>
  <c r="K9" i="28" s="1"/>
  <c r="H23" i="20"/>
  <c r="I23" i="20" s="1"/>
  <c r="H24" i="17"/>
  <c r="I24" i="17" s="1"/>
  <c r="H8" i="51"/>
  <c r="I8" i="51" s="1"/>
  <c r="H22" i="22"/>
  <c r="I22" i="22" s="1"/>
  <c r="K22" i="22" s="1"/>
  <c r="H18" i="40"/>
  <c r="I18" i="40" s="1"/>
  <c r="H7" i="40"/>
  <c r="I7" i="40" s="1"/>
  <c r="H31" i="39"/>
  <c r="I31" i="39" s="1"/>
  <c r="H36" i="39"/>
  <c r="I36" i="39" s="1"/>
  <c r="K36" i="39" s="1"/>
  <c r="H11" i="35"/>
  <c r="I11" i="35" s="1"/>
  <c r="H40" i="50"/>
  <c r="I40" i="50" s="1"/>
  <c r="H32" i="50"/>
  <c r="I32" i="50" s="1"/>
  <c r="H19" i="19"/>
  <c r="I19" i="19" s="1"/>
  <c r="H6" i="19"/>
  <c r="I6" i="19" s="1"/>
  <c r="H26" i="28"/>
  <c r="I26" i="28" s="1"/>
  <c r="H25" i="51"/>
  <c r="I25" i="51" s="1"/>
  <c r="K25" i="51" s="1"/>
  <c r="H9" i="25"/>
  <c r="I9" i="25" s="1"/>
  <c r="K9" i="25" s="1"/>
  <c r="H31" i="22"/>
  <c r="I31" i="22" s="1"/>
  <c r="H14" i="22"/>
  <c r="I14" i="22" s="1"/>
  <c r="H17" i="40"/>
  <c r="I17" i="40" s="1"/>
  <c r="K17" i="40" s="1"/>
  <c r="H15" i="40"/>
  <c r="I15" i="40" s="1"/>
  <c r="H12" i="39"/>
  <c r="I12" i="39" s="1"/>
  <c r="H7" i="39"/>
  <c r="I7" i="39" s="1"/>
  <c r="H13" i="35"/>
  <c r="I13" i="35" s="1"/>
  <c r="K13" i="35" s="1"/>
  <c r="H29" i="50"/>
  <c r="I29" i="50" s="1"/>
  <c r="K29" i="50" s="1"/>
  <c r="H13" i="50"/>
  <c r="I13" i="50" s="1"/>
  <c r="H33" i="21"/>
  <c r="I33" i="21" s="1"/>
  <c r="H23" i="21"/>
  <c r="I23" i="21" s="1"/>
  <c r="H33" i="19"/>
  <c r="I33" i="19" s="1"/>
  <c r="H30" i="19"/>
  <c r="I30" i="19" s="1"/>
  <c r="H7" i="26"/>
  <c r="I7" i="26" s="1"/>
  <c r="H23" i="28"/>
  <c r="I23" i="28" s="1"/>
  <c r="H39" i="20"/>
  <c r="I39" i="20" s="1"/>
  <c r="K39" i="20" s="1"/>
  <c r="H16" i="17"/>
  <c r="I16" i="17" s="1"/>
  <c r="H15" i="17"/>
  <c r="I15" i="17" s="1"/>
  <c r="H33" i="17"/>
  <c r="I33" i="17" s="1"/>
  <c r="H5" i="51"/>
  <c r="H43" i="51"/>
  <c r="I43" i="51" s="1"/>
  <c r="K43" i="51" s="1"/>
  <c r="H17" i="51"/>
  <c r="I17" i="51" s="1"/>
  <c r="K17" i="51" s="1"/>
  <c r="H10" i="51"/>
  <c r="I10" i="51" s="1"/>
  <c r="K10" i="51" s="1"/>
  <c r="H9" i="51"/>
  <c r="I9" i="51" s="1"/>
  <c r="K9" i="51" s="1"/>
  <c r="H30" i="35"/>
  <c r="I30" i="35" s="1"/>
  <c r="H32" i="35"/>
  <c r="I32" i="35" s="1"/>
  <c r="H43" i="17"/>
  <c r="I43" i="17" s="1"/>
  <c r="H41" i="17"/>
  <c r="I41" i="17" s="1"/>
  <c r="H29" i="17"/>
  <c r="I29" i="17" s="1"/>
  <c r="H6" i="17"/>
  <c r="I6" i="17" s="1"/>
  <c r="H37" i="35"/>
  <c r="I37" i="35" s="1"/>
  <c r="K37" i="35" s="1"/>
  <c r="H25" i="35"/>
  <c r="I25" i="35" s="1"/>
  <c r="K25" i="35" s="1"/>
  <c r="H24" i="35"/>
  <c r="I24" i="35" s="1"/>
  <c r="H14" i="51"/>
  <c r="I14" i="51" s="1"/>
  <c r="H20" i="51"/>
  <c r="I20" i="51" s="1"/>
  <c r="H12" i="51"/>
  <c r="I12" i="51" s="1"/>
  <c r="K12" i="51" s="1"/>
  <c r="H39" i="26"/>
  <c r="I39" i="26" s="1"/>
  <c r="H11" i="17"/>
  <c r="I11" i="17" s="1"/>
  <c r="H30" i="17"/>
  <c r="I30" i="17" s="1"/>
  <c r="K30" i="17" s="1"/>
  <c r="H13" i="8"/>
  <c r="I13" i="8" s="1"/>
  <c r="K13" i="8" s="1"/>
  <c r="H10" i="8"/>
  <c r="I10" i="8" s="1"/>
  <c r="H22" i="51"/>
  <c r="I22" i="51" s="1"/>
  <c r="H11" i="51"/>
  <c r="I11" i="51" s="1"/>
  <c r="H24" i="51"/>
  <c r="I24" i="51" s="1"/>
  <c r="H19" i="22"/>
  <c r="I19" i="22" s="1"/>
  <c r="H38" i="22"/>
  <c r="I38" i="22" s="1"/>
  <c r="H5" i="33"/>
  <c r="H30" i="33"/>
  <c r="I30" i="33" s="1"/>
  <c r="K30" i="33" s="1"/>
  <c r="H25" i="33"/>
  <c r="I25" i="33" s="1"/>
  <c r="H38" i="31"/>
  <c r="I38" i="31" s="1"/>
  <c r="H7" i="41"/>
  <c r="I7" i="41" s="1"/>
  <c r="H13" i="41"/>
  <c r="I13" i="41" s="1"/>
  <c r="H17" i="35"/>
  <c r="I17" i="35" s="1"/>
  <c r="H29" i="35"/>
  <c r="I29" i="35" s="1"/>
  <c r="H21" i="26"/>
  <c r="I21" i="26" s="1"/>
  <c r="K21" i="26" s="1"/>
  <c r="H20" i="26"/>
  <c r="I20" i="26" s="1"/>
  <c r="K20" i="26" s="1"/>
  <c r="H27" i="17"/>
  <c r="I27" i="17" s="1"/>
  <c r="H22" i="17"/>
  <c r="I22" i="17" s="1"/>
  <c r="H27" i="8"/>
  <c r="I27" i="8" s="1"/>
  <c r="H34" i="8"/>
  <c r="I34" i="8" s="1"/>
  <c r="H30" i="51"/>
  <c r="I30" i="51" s="1"/>
  <c r="H41" i="51"/>
  <c r="I41" i="51" s="1"/>
  <c r="H34" i="51"/>
  <c r="I34" i="51" s="1"/>
  <c r="K34" i="51" s="1"/>
  <c r="H33" i="22"/>
  <c r="I33" i="22" s="1"/>
  <c r="K33" i="22" s="1"/>
  <c r="H30" i="22"/>
  <c r="I30" i="22" s="1"/>
  <c r="H13" i="40"/>
  <c r="I13" i="40" s="1"/>
  <c r="H11" i="40"/>
  <c r="I11" i="40" s="1"/>
  <c r="H40" i="40"/>
  <c r="I40" i="40" s="1"/>
  <c r="H31" i="42"/>
  <c r="I31" i="42" s="1"/>
  <c r="H23" i="39"/>
  <c r="I23" i="39" s="1"/>
  <c r="H29" i="39"/>
  <c r="I29" i="39" s="1"/>
  <c r="K29" i="39" s="1"/>
  <c r="H40" i="33"/>
  <c r="I40" i="33" s="1"/>
  <c r="K40" i="33" s="1"/>
  <c r="H22" i="33"/>
  <c r="I22" i="33" s="1"/>
  <c r="H39" i="33"/>
  <c r="I39" i="33" s="1"/>
  <c r="H11" i="31"/>
  <c r="I11" i="31" s="1"/>
  <c r="H37" i="41"/>
  <c r="I37" i="41" s="1"/>
  <c r="H23" i="41"/>
  <c r="I23" i="41" s="1"/>
  <c r="H19" i="35"/>
  <c r="I19" i="35" s="1"/>
  <c r="H9" i="35"/>
  <c r="I9" i="35" s="1"/>
  <c r="K9" i="35" s="1"/>
  <c r="H11" i="32"/>
  <c r="I11" i="32" s="1"/>
  <c r="K11" i="32" s="1"/>
  <c r="H37" i="32"/>
  <c r="I37" i="32" s="1"/>
  <c r="K37" i="32" s="1"/>
  <c r="H34" i="32"/>
  <c r="I34" i="32" s="1"/>
  <c r="H17" i="50"/>
  <c r="I17" i="50" s="1"/>
  <c r="H42" i="50"/>
  <c r="I42" i="50" s="1"/>
  <c r="H37" i="19"/>
  <c r="I37" i="19" s="1"/>
  <c r="H39" i="19"/>
  <c r="I39" i="19" s="1"/>
  <c r="H31" i="26"/>
  <c r="I31" i="26" s="1"/>
  <c r="K31" i="26" s="1"/>
  <c r="H42" i="26"/>
  <c r="I42" i="26" s="1"/>
  <c r="K42" i="26" s="1"/>
  <c r="H7" i="20"/>
  <c r="I7" i="20" s="1"/>
  <c r="H16" i="20"/>
  <c r="I16" i="20" s="1"/>
  <c r="H19" i="17"/>
  <c r="I19" i="17" s="1"/>
  <c r="H42" i="17"/>
  <c r="I42" i="17" s="1"/>
  <c r="H37" i="8"/>
  <c r="I37" i="8" s="1"/>
  <c r="H18" i="8"/>
  <c r="I18" i="8" s="1"/>
  <c r="H23" i="17"/>
  <c r="I23" i="17" s="1"/>
  <c r="K23" i="17" s="1"/>
  <c r="H26" i="17"/>
  <c r="I26" i="17" s="1"/>
  <c r="K26" i="17" s="1"/>
  <c r="H13" i="44"/>
  <c r="I13" i="44" s="1"/>
  <c r="K13" i="44" s="1"/>
  <c r="H38" i="51"/>
  <c r="I38" i="51" s="1"/>
  <c r="H7" i="51"/>
  <c r="I7" i="51" s="1"/>
  <c r="K7" i="51" s="1"/>
  <c r="H36" i="51"/>
  <c r="I36" i="51" s="1"/>
  <c r="K36" i="51" s="1"/>
  <c r="H37" i="17"/>
  <c r="I37" i="17" s="1"/>
  <c r="H10" i="17"/>
  <c r="I10" i="17" s="1"/>
  <c r="H13" i="26"/>
  <c r="I13" i="26" s="1"/>
  <c r="K13" i="26" s="1"/>
  <c r="H36" i="26"/>
  <c r="I36" i="26" s="1"/>
  <c r="K36" i="26" s="1"/>
  <c r="H5" i="17"/>
  <c r="H21" i="17"/>
  <c r="I21" i="17" s="1"/>
  <c r="H18" i="17"/>
  <c r="I18" i="17" s="1"/>
  <c r="H29" i="44"/>
  <c r="I29" i="44" s="1"/>
  <c r="K29" i="44" s="1"/>
  <c r="H23" i="51"/>
  <c r="I23" i="51" s="1"/>
  <c r="K23" i="51" s="1"/>
  <c r="H16" i="51"/>
  <c r="I16" i="51" s="1"/>
  <c r="K16" i="51" s="1"/>
  <c r="H31" i="51"/>
  <c r="I31" i="51" s="1"/>
  <c r="K31" i="51" s="1"/>
  <c r="H28" i="51"/>
  <c r="I28" i="51" s="1"/>
  <c r="K28" i="51" s="1"/>
  <c r="H18" i="33"/>
  <c r="I18" i="33" s="1"/>
  <c r="H17" i="33"/>
  <c r="I17" i="33" s="1"/>
  <c r="H43" i="33"/>
  <c r="I43" i="33" s="1"/>
  <c r="H10" i="31"/>
  <c r="I10" i="31" s="1"/>
  <c r="H39" i="41"/>
  <c r="I39" i="41" s="1"/>
  <c r="H22" i="35"/>
  <c r="I22" i="35" s="1"/>
  <c r="H18" i="44"/>
  <c r="I18" i="44" s="1"/>
  <c r="K18" i="44" s="1"/>
  <c r="H18" i="35"/>
  <c r="I18" i="35" s="1"/>
  <c r="K18" i="35" s="1"/>
  <c r="H15" i="35"/>
  <c r="I15" i="35" s="1"/>
  <c r="H25" i="22"/>
  <c r="I25" i="22" s="1"/>
  <c r="K25" i="22" s="1"/>
  <c r="H16" i="22"/>
  <c r="I16" i="22" s="1"/>
  <c r="H34" i="22"/>
  <c r="I34" i="22" s="1"/>
  <c r="K34" i="22" s="1"/>
  <c r="H23" i="35"/>
  <c r="I23" i="35" s="1"/>
  <c r="H43" i="26"/>
  <c r="I43" i="26" s="1"/>
  <c r="H22" i="26"/>
  <c r="I22" i="26" s="1"/>
  <c r="K22" i="26" s="1"/>
  <c r="H40" i="17"/>
  <c r="I40" i="17" s="1"/>
  <c r="K40" i="17" s="1"/>
  <c r="H35" i="17"/>
  <c r="I35" i="17" s="1"/>
  <c r="K35" i="17" s="1"/>
  <c r="H36" i="17"/>
  <c r="I36" i="17" s="1"/>
  <c r="H9" i="8"/>
  <c r="I9" i="8" s="1"/>
  <c r="H6" i="8"/>
  <c r="I6" i="8" s="1"/>
  <c r="H39" i="51"/>
  <c r="I39" i="51" s="1"/>
  <c r="H39" i="22"/>
  <c r="I39" i="22" s="1"/>
  <c r="H24" i="22"/>
  <c r="I24" i="22" s="1"/>
  <c r="K24" i="22" s="1"/>
  <c r="H29" i="40"/>
  <c r="I29" i="40" s="1"/>
  <c r="K29" i="40" s="1"/>
  <c r="H39" i="42"/>
  <c r="I39" i="42" s="1"/>
  <c r="K39" i="42" s="1"/>
  <c r="H20" i="39"/>
  <c r="I20" i="39" s="1"/>
  <c r="H22" i="39"/>
  <c r="I22" i="39" s="1"/>
  <c r="H26" i="33"/>
  <c r="I26" i="33" s="1"/>
  <c r="H10" i="52"/>
  <c r="I10" i="52" s="1"/>
  <c r="H15" i="41"/>
  <c r="I15" i="41" s="1"/>
  <c r="H14" i="41"/>
  <c r="I14" i="41" s="1"/>
  <c r="K14" i="41" s="1"/>
  <c r="H6" i="35"/>
  <c r="I6" i="35" s="1"/>
  <c r="H31" i="35"/>
  <c r="I31" i="35" s="1"/>
  <c r="H9" i="32"/>
  <c r="I9" i="32" s="1"/>
  <c r="H28" i="32"/>
  <c r="I28" i="32" s="1"/>
  <c r="H7" i="29"/>
  <c r="I7" i="29" s="1"/>
  <c r="K7" i="29" s="1"/>
  <c r="H43" i="29"/>
  <c r="I43" i="29" s="1"/>
  <c r="H28" i="29"/>
  <c r="I28" i="29" s="1"/>
  <c r="H37" i="50"/>
  <c r="I37" i="50" s="1"/>
  <c r="K37" i="50" s="1"/>
  <c r="H29" i="19"/>
  <c r="I29" i="19" s="1"/>
  <c r="K29" i="19" s="1"/>
  <c r="H11" i="26"/>
  <c r="I11" i="26" s="1"/>
  <c r="H5" i="26"/>
  <c r="H21" i="20"/>
  <c r="I21" i="20" s="1"/>
  <c r="H26" i="20"/>
  <c r="I26" i="20" s="1"/>
  <c r="H32" i="17"/>
  <c r="I32" i="17" s="1"/>
  <c r="H39" i="17"/>
  <c r="I39" i="17" s="1"/>
  <c r="H28" i="17"/>
  <c r="I28" i="17" s="1"/>
  <c r="K28" i="17" s="1"/>
  <c r="H15" i="8"/>
  <c r="I15" i="8" s="1"/>
  <c r="H36" i="8"/>
  <c r="I36" i="8" s="1"/>
  <c r="K36" i="8" s="1"/>
  <c r="H9" i="44"/>
  <c r="I9" i="44" s="1"/>
  <c r="K9" i="44" s="1"/>
  <c r="H34" i="38"/>
  <c r="I34" i="38" s="1"/>
  <c r="H35" i="36"/>
  <c r="I35" i="36" s="1"/>
  <c r="K35" i="36" s="1"/>
  <c r="H7" i="36"/>
  <c r="I7" i="36" s="1"/>
  <c r="H5" i="31"/>
  <c r="H41" i="31"/>
  <c r="I41" i="31" s="1"/>
  <c r="K41" i="31" s="1"/>
  <c r="H36" i="31"/>
  <c r="I36" i="31" s="1"/>
  <c r="K36" i="31" s="1"/>
  <c r="H12" i="38"/>
  <c r="I12" i="38" s="1"/>
  <c r="H28" i="38"/>
  <c r="I28" i="38" s="1"/>
  <c r="K28" i="38" s="1"/>
  <c r="H6" i="38"/>
  <c r="I6" i="38" s="1"/>
  <c r="H18" i="36"/>
  <c r="I18" i="36" s="1"/>
  <c r="H15" i="36"/>
  <c r="I15" i="36" s="1"/>
  <c r="H17" i="52"/>
  <c r="I17" i="52" s="1"/>
  <c r="H34" i="31"/>
  <c r="I34" i="31" s="1"/>
  <c r="K34" i="31" s="1"/>
  <c r="H27" i="31"/>
  <c r="I27" i="31" s="1"/>
  <c r="K27" i="31" s="1"/>
  <c r="H40" i="31"/>
  <c r="I40" i="31" s="1"/>
  <c r="K40" i="31" s="1"/>
  <c r="H34" i="36"/>
  <c r="I34" i="36" s="1"/>
  <c r="H23" i="36"/>
  <c r="I23" i="36" s="1"/>
  <c r="K23" i="36" s="1"/>
  <c r="H5" i="52"/>
  <c r="I5" i="52" s="1"/>
  <c r="H16" i="52"/>
  <c r="I16" i="52" s="1"/>
  <c r="H24" i="31"/>
  <c r="I24" i="31" s="1"/>
  <c r="H31" i="31"/>
  <c r="I31" i="31" s="1"/>
  <c r="K31" i="31" s="1"/>
  <c r="H20" i="31"/>
  <c r="I20" i="31" s="1"/>
  <c r="K20" i="31" s="1"/>
  <c r="H10" i="38"/>
  <c r="I10" i="38" s="1"/>
  <c r="H11" i="38"/>
  <c r="I11" i="38" s="1"/>
  <c r="H29" i="26"/>
  <c r="I29" i="26" s="1"/>
  <c r="H23" i="26"/>
  <c r="I23" i="26" s="1"/>
  <c r="H12" i="26"/>
  <c r="I12" i="26" s="1"/>
  <c r="H35" i="20"/>
  <c r="I35" i="20" s="1"/>
  <c r="H42" i="20"/>
  <c r="I42" i="20" s="1"/>
  <c r="K42" i="20" s="1"/>
  <c r="H20" i="20"/>
  <c r="I20" i="20" s="1"/>
  <c r="K20" i="20" s="1"/>
  <c r="H35" i="8"/>
  <c r="I35" i="8" s="1"/>
  <c r="H33" i="8"/>
  <c r="I33" i="8" s="1"/>
  <c r="H21" i="44"/>
  <c r="I21" i="44" s="1"/>
  <c r="K21" i="44" s="1"/>
  <c r="H38" i="44"/>
  <c r="I38" i="44" s="1"/>
  <c r="K38" i="44" s="1"/>
  <c r="H40" i="44"/>
  <c r="I40" i="44" s="1"/>
  <c r="K40" i="44" s="1"/>
  <c r="H9" i="36"/>
  <c r="I9" i="36" s="1"/>
  <c r="K9" i="36" s="1"/>
  <c r="H31" i="36"/>
  <c r="I31" i="36" s="1"/>
  <c r="K31" i="36" s="1"/>
  <c r="H26" i="38"/>
  <c r="I26" i="38" s="1"/>
  <c r="K26" i="38" s="1"/>
  <c r="H21" i="38"/>
  <c r="I21" i="38" s="1"/>
  <c r="H32" i="31"/>
  <c r="I32" i="31" s="1"/>
  <c r="H27" i="38"/>
  <c r="I27" i="38" s="1"/>
  <c r="H43" i="38"/>
  <c r="I43" i="38" s="1"/>
  <c r="H11" i="44"/>
  <c r="I11" i="44" s="1"/>
  <c r="K11" i="44" s="1"/>
  <c r="H7" i="44"/>
  <c r="I7" i="44" s="1"/>
  <c r="K7" i="44" s="1"/>
  <c r="H19" i="36"/>
  <c r="I19" i="36" s="1"/>
  <c r="K19" i="36" s="1"/>
  <c r="H25" i="36"/>
  <c r="I25" i="36" s="1"/>
  <c r="K25" i="36" s="1"/>
  <c r="H39" i="36"/>
  <c r="I39" i="36" s="1"/>
  <c r="H20" i="36"/>
  <c r="I20" i="36" s="1"/>
  <c r="K20" i="36" s="1"/>
  <c r="H12" i="52"/>
  <c r="I12" i="52" s="1"/>
  <c r="H22" i="52"/>
  <c r="I22" i="52" s="1"/>
  <c r="H25" i="31"/>
  <c r="I25" i="31" s="1"/>
  <c r="H42" i="52"/>
  <c r="I42" i="52" s="1"/>
  <c r="H14" i="38"/>
  <c r="I14" i="38" s="1"/>
  <c r="K14" i="38" s="1"/>
  <c r="H8" i="38"/>
  <c r="I8" i="38" s="1"/>
  <c r="K8" i="38" s="1"/>
  <c r="H41" i="36"/>
  <c r="I41" i="36" s="1"/>
  <c r="H12" i="36"/>
  <c r="I12" i="36" s="1"/>
  <c r="H16" i="36"/>
  <c r="I16" i="36" s="1"/>
  <c r="H15" i="52"/>
  <c r="I15" i="52" s="1"/>
  <c r="H22" i="31"/>
  <c r="I22" i="31" s="1"/>
  <c r="H29" i="31"/>
  <c r="I29" i="31" s="1"/>
  <c r="H18" i="31"/>
  <c r="I18" i="31" s="1"/>
  <c r="K18" i="31" s="1"/>
  <c r="H38" i="36"/>
  <c r="I38" i="36" s="1"/>
  <c r="K38" i="36" s="1"/>
  <c r="H28" i="36"/>
  <c r="I28" i="36" s="1"/>
  <c r="K28" i="36" s="1"/>
  <c r="H24" i="36"/>
  <c r="I24" i="36" s="1"/>
  <c r="H26" i="52"/>
  <c r="I26" i="52" s="1"/>
  <c r="K26" i="52" s="1"/>
  <c r="H31" i="52"/>
  <c r="I31" i="52" s="1"/>
  <c r="H14" i="31"/>
  <c r="I14" i="31" s="1"/>
  <c r="H7" i="31"/>
  <c r="I7" i="31" s="1"/>
  <c r="K7" i="31" s="1"/>
  <c r="H38" i="35"/>
  <c r="I38" i="35" s="1"/>
  <c r="H41" i="35"/>
  <c r="I41" i="35" s="1"/>
  <c r="K41" i="35" s="1"/>
  <c r="H36" i="38"/>
  <c r="I36" i="38" s="1"/>
  <c r="H16" i="38"/>
  <c r="I16" i="38" s="1"/>
  <c r="H9" i="26"/>
  <c r="I9" i="26" s="1"/>
  <c r="H10" i="26"/>
  <c r="I10" i="26" s="1"/>
  <c r="H8" i="26"/>
  <c r="I8" i="26" s="1"/>
  <c r="H11" i="8"/>
  <c r="I11" i="8" s="1"/>
  <c r="H26" i="8"/>
  <c r="I26" i="8" s="1"/>
  <c r="K26" i="8" s="1"/>
  <c r="H28" i="44"/>
  <c r="I28" i="44" s="1"/>
  <c r="K28" i="44" s="1"/>
  <c r="H37" i="36"/>
  <c r="I37" i="36" s="1"/>
  <c r="K37" i="36" s="1"/>
  <c r="H8" i="36"/>
  <c r="I8" i="36" s="1"/>
  <c r="K8" i="36" s="1"/>
  <c r="H30" i="31"/>
  <c r="I30" i="31" s="1"/>
  <c r="H29" i="36"/>
  <c r="I29" i="36" s="1"/>
  <c r="H42" i="36"/>
  <c r="I42" i="36" s="1"/>
  <c r="H32" i="36"/>
  <c r="I32" i="36" s="1"/>
  <c r="H9" i="52"/>
  <c r="I9" i="52" s="1"/>
  <c r="H6" i="52"/>
  <c r="I6" i="52" s="1"/>
  <c r="K6" i="52" s="1"/>
  <c r="H6" i="31"/>
  <c r="I6" i="31" s="1"/>
  <c r="H17" i="31"/>
  <c r="I17" i="31" s="1"/>
  <c r="H15" i="38"/>
  <c r="I15" i="38" s="1"/>
  <c r="H24" i="38"/>
  <c r="I24" i="38" s="1"/>
  <c r="H26" i="44"/>
  <c r="I26" i="44" s="1"/>
  <c r="K26" i="44" s="1"/>
  <c r="H30" i="36"/>
  <c r="I30" i="36" s="1"/>
  <c r="H11" i="36"/>
  <c r="I11" i="36" s="1"/>
  <c r="K11" i="36" s="1"/>
  <c r="H40" i="36"/>
  <c r="I40" i="36" s="1"/>
  <c r="K40" i="36" s="1"/>
  <c r="H29" i="52"/>
  <c r="I29" i="52" s="1"/>
  <c r="H25" i="52"/>
  <c r="I25" i="52" s="1"/>
  <c r="K25" i="52" s="1"/>
  <c r="H9" i="31"/>
  <c r="I9" i="31" s="1"/>
  <c r="H23" i="31"/>
  <c r="I23" i="31" s="1"/>
  <c r="K23" i="31" s="1"/>
  <c r="H35" i="38"/>
  <c r="I35" i="38" s="1"/>
  <c r="H32" i="38"/>
  <c r="I32" i="38" s="1"/>
  <c r="H5" i="38"/>
  <c r="I5" i="38" s="1"/>
  <c r="H31" i="38"/>
  <c r="I31" i="38" s="1"/>
  <c r="K31" i="38" s="1"/>
  <c r="H13" i="36"/>
  <c r="I13" i="36" s="1"/>
  <c r="K13" i="36" s="1"/>
  <c r="H21" i="36"/>
  <c r="I21" i="36" s="1"/>
  <c r="K21" i="36" s="1"/>
  <c r="H5" i="36"/>
  <c r="H30" i="52"/>
  <c r="I30" i="52" s="1"/>
  <c r="K30" i="52" s="1"/>
  <c r="H8" i="52"/>
  <c r="I8" i="52" s="1"/>
  <c r="H43" i="31"/>
  <c r="I43" i="31" s="1"/>
  <c r="H33" i="31"/>
  <c r="I33" i="31" s="1"/>
  <c r="H22" i="38"/>
  <c r="I22" i="38" s="1"/>
  <c r="K22" i="38" s="1"/>
  <c r="H20" i="38"/>
  <c r="I20" i="38" s="1"/>
  <c r="H40" i="38"/>
  <c r="I40" i="38" s="1"/>
  <c r="K40" i="38" s="1"/>
  <c r="H27" i="36"/>
  <c r="I27" i="36" s="1"/>
  <c r="H37" i="52"/>
  <c r="I37" i="52" s="1"/>
  <c r="K37" i="52" s="1"/>
  <c r="H26" i="31"/>
  <c r="I26" i="31" s="1"/>
  <c r="K26" i="31" s="1"/>
  <c r="H42" i="38"/>
  <c r="I42" i="38" s="1"/>
  <c r="K42" i="38" s="1"/>
  <c r="H7" i="38"/>
  <c r="I7" i="38" s="1"/>
  <c r="K7" i="38" s="1"/>
  <c r="H17" i="38"/>
  <c r="I17" i="38" s="1"/>
  <c r="K17" i="38" s="1"/>
  <c r="H43" i="36"/>
  <c r="I43" i="36" s="1"/>
  <c r="H23" i="52"/>
  <c r="I23" i="52" s="1"/>
  <c r="H19" i="31"/>
  <c r="I19" i="31" s="1"/>
  <c r="H6" i="36"/>
  <c r="I6" i="36" s="1"/>
  <c r="H14" i="36"/>
  <c r="I14" i="36" s="1"/>
  <c r="K14" i="36" s="1"/>
  <c r="H35" i="52"/>
  <c r="I35" i="52" s="1"/>
  <c r="H32" i="52"/>
  <c r="I32" i="52" s="1"/>
  <c r="K32" i="52" s="1"/>
  <c r="H37" i="31"/>
  <c r="I37" i="31" s="1"/>
  <c r="K37" i="31" s="1"/>
  <c r="H42" i="31"/>
  <c r="I42" i="31" s="1"/>
  <c r="K42" i="31" s="1"/>
  <c r="H39" i="38"/>
  <c r="I39" i="38" s="1"/>
  <c r="H23" i="38"/>
  <c r="I23" i="38" s="1"/>
  <c r="H25" i="38"/>
  <c r="I25" i="38" s="1"/>
  <c r="H19" i="38"/>
  <c r="I19" i="38" s="1"/>
  <c r="H22" i="36"/>
  <c r="I22" i="36" s="1"/>
  <c r="H26" i="36"/>
  <c r="I26" i="36" s="1"/>
  <c r="K26" i="36" s="1"/>
  <c r="H24" i="52"/>
  <c r="I24" i="52" s="1"/>
  <c r="K24" i="52" s="1"/>
  <c r="H21" i="52"/>
  <c r="I21" i="52" s="1"/>
  <c r="K21" i="52" s="1"/>
  <c r="H13" i="31"/>
  <c r="I13" i="31" s="1"/>
  <c r="H8" i="31"/>
  <c r="I8" i="31" s="1"/>
  <c r="H30" i="38"/>
  <c r="I30" i="38" s="1"/>
  <c r="H37" i="38"/>
  <c r="I37" i="38" s="1"/>
  <c r="H33" i="38"/>
  <c r="I33" i="38" s="1"/>
  <c r="H9" i="38"/>
  <c r="I9" i="38" s="1"/>
  <c r="K9" i="38" s="1"/>
  <c r="H17" i="36"/>
  <c r="I17" i="36" s="1"/>
  <c r="K17" i="36" s="1"/>
  <c r="H13" i="52"/>
  <c r="I13" i="52" s="1"/>
  <c r="H15" i="31"/>
  <c r="I15" i="31" s="1"/>
  <c r="H21" i="35"/>
  <c r="I21" i="35" s="1"/>
  <c r="H14" i="35"/>
  <c r="I14" i="35" s="1"/>
  <c r="K14" i="35" s="1"/>
  <c r="H19" i="32"/>
  <c r="I19" i="32" s="1"/>
  <c r="K19" i="32" s="1"/>
  <c r="H21" i="29"/>
  <c r="I21" i="29" s="1"/>
  <c r="H35" i="29"/>
  <c r="I35" i="29" s="1"/>
  <c r="K35" i="29" s="1"/>
  <c r="H29" i="38"/>
  <c r="I29" i="38" s="1"/>
  <c r="H18" i="38"/>
  <c r="I18" i="38" s="1"/>
  <c r="H41" i="38"/>
  <c r="I41" i="38" s="1"/>
  <c r="H34" i="26"/>
  <c r="I34" i="26" s="1"/>
  <c r="H19" i="20"/>
  <c r="I19" i="20" s="1"/>
  <c r="H31" i="20"/>
  <c r="I31" i="20" s="1"/>
  <c r="H13" i="17"/>
  <c r="I13" i="17" s="1"/>
  <c r="H16" i="8"/>
  <c r="I16" i="8" s="1"/>
  <c r="K16" i="8" s="1"/>
  <c r="H7" i="8"/>
  <c r="I7" i="8" s="1"/>
  <c r="K7" i="8" s="1"/>
  <c r="H13" i="38"/>
  <c r="I13" i="38" s="1"/>
  <c r="H27" i="44"/>
  <c r="I27" i="44" s="1"/>
  <c r="K27" i="44" s="1"/>
  <c r="H41" i="30"/>
  <c r="I41" i="30" s="1"/>
  <c r="K41" i="30" s="1"/>
  <c r="H42" i="30"/>
  <c r="I42" i="30" s="1"/>
  <c r="H5" i="42"/>
  <c r="H13" i="42"/>
  <c r="I13" i="42" s="1"/>
  <c r="K13" i="42" s="1"/>
  <c r="H27" i="42"/>
  <c r="I27" i="42" s="1"/>
  <c r="K27" i="42" s="1"/>
  <c r="H15" i="42"/>
  <c r="I15" i="42" s="1"/>
  <c r="K15" i="42" s="1"/>
  <c r="H7" i="42"/>
  <c r="I7" i="42" s="1"/>
  <c r="H18" i="42"/>
  <c r="I18" i="42" s="1"/>
  <c r="H21" i="42"/>
  <c r="I21" i="42" s="1"/>
  <c r="H16" i="42"/>
  <c r="I16" i="42" s="1"/>
  <c r="H9" i="42"/>
  <c r="I9" i="42" s="1"/>
  <c r="H41" i="42"/>
  <c r="I41" i="42" s="1"/>
  <c r="H40" i="52"/>
  <c r="I40" i="52" s="1"/>
  <c r="K40" i="52" s="1"/>
  <c r="H33" i="52"/>
  <c r="I33" i="52" s="1"/>
  <c r="K33" i="52" s="1"/>
  <c r="H14" i="52"/>
  <c r="I14" i="52" s="1"/>
  <c r="H39" i="52"/>
  <c r="I39" i="52" s="1"/>
  <c r="K39" i="52" s="1"/>
  <c r="H43" i="52"/>
  <c r="I43" i="52" s="1"/>
  <c r="H36" i="52"/>
  <c r="I36" i="52" s="1"/>
  <c r="H38" i="52"/>
  <c r="I38" i="52" s="1"/>
  <c r="H34" i="52"/>
  <c r="I34" i="52" s="1"/>
  <c r="K34" i="52" s="1"/>
  <c r="H20" i="52"/>
  <c r="I20" i="52" s="1"/>
  <c r="K20" i="52" s="1"/>
  <c r="H19" i="44"/>
  <c r="I19" i="44" s="1"/>
  <c r="K19" i="44" s="1"/>
  <c r="H35" i="44"/>
  <c r="I35" i="44" s="1"/>
  <c r="K35" i="44" s="1"/>
  <c r="H31" i="44"/>
  <c r="I31" i="44" s="1"/>
  <c r="K31" i="44" s="1"/>
  <c r="H8" i="44"/>
  <c r="I8" i="44" s="1"/>
  <c r="K8" i="44" s="1"/>
  <c r="H39" i="44"/>
  <c r="I39" i="44" s="1"/>
  <c r="K39" i="44" s="1"/>
  <c r="H14" i="44"/>
  <c r="I14" i="44" s="1"/>
  <c r="K14" i="44" s="1"/>
  <c r="H33" i="44"/>
  <c r="I33" i="44" s="1"/>
  <c r="K33" i="44" s="1"/>
  <c r="H34" i="44"/>
  <c r="I34" i="44" s="1"/>
  <c r="K34" i="44" s="1"/>
  <c r="H22" i="44"/>
  <c r="I22" i="44" s="1"/>
  <c r="K22" i="44" s="1"/>
  <c r="H35" i="42"/>
  <c r="I35" i="42" s="1"/>
  <c r="H19" i="42"/>
  <c r="I19" i="42" s="1"/>
  <c r="H10" i="42"/>
  <c r="I10" i="42" s="1"/>
  <c r="H26" i="42"/>
  <c r="I26" i="42" s="1"/>
  <c r="K26" i="42" s="1"/>
  <c r="H20" i="42"/>
  <c r="I20" i="42" s="1"/>
  <c r="K20" i="42" s="1"/>
  <c r="H37" i="42"/>
  <c r="I37" i="42" s="1"/>
  <c r="K37" i="42" s="1"/>
  <c r="H38" i="42"/>
  <c r="I38" i="42" s="1"/>
  <c r="K38" i="42" s="1"/>
  <c r="H43" i="42"/>
  <c r="I43" i="42" s="1"/>
  <c r="K43" i="42" s="1"/>
  <c r="H32" i="42"/>
  <c r="I32" i="42" s="1"/>
  <c r="H5" i="44"/>
  <c r="I5" i="44" s="1"/>
  <c r="H30" i="44"/>
  <c r="I30" i="44" s="1"/>
  <c r="K30" i="44" s="1"/>
  <c r="H24" i="44"/>
  <c r="I24" i="44" s="1"/>
  <c r="K24" i="44" s="1"/>
  <c r="H42" i="44"/>
  <c r="I42" i="44" s="1"/>
  <c r="K42" i="44" s="1"/>
  <c r="H10" i="44"/>
  <c r="I10" i="44" s="1"/>
  <c r="K10" i="44" s="1"/>
  <c r="H36" i="44"/>
  <c r="I36" i="44" s="1"/>
  <c r="K36" i="44" s="1"/>
  <c r="H15" i="44"/>
  <c r="I15" i="44" s="1"/>
  <c r="K15" i="44" s="1"/>
  <c r="H43" i="44"/>
  <c r="I43" i="44" s="1"/>
  <c r="K43" i="44" s="1"/>
  <c r="H17" i="44"/>
  <c r="I17" i="44" s="1"/>
  <c r="K17" i="44" s="1"/>
  <c r="H12" i="44"/>
  <c r="I12" i="44" s="1"/>
  <c r="K12" i="44" s="1"/>
  <c r="H14" i="30"/>
  <c r="I14" i="30" s="1"/>
  <c r="K14" i="30" s="1"/>
  <c r="H39" i="12"/>
  <c r="I39" i="12" s="1"/>
  <c r="K39" i="12" s="1"/>
  <c r="H41" i="12"/>
  <c r="I41" i="12" s="1"/>
  <c r="K41" i="12" s="1"/>
  <c r="H35" i="30"/>
  <c r="I35" i="30" s="1"/>
  <c r="H37" i="30"/>
  <c r="I37" i="30" s="1"/>
  <c r="K37" i="30" s="1"/>
  <c r="H24" i="30"/>
  <c r="I24" i="30" s="1"/>
  <c r="K24" i="30" s="1"/>
  <c r="H38" i="30"/>
  <c r="I38" i="30" s="1"/>
  <c r="H10" i="30"/>
  <c r="I10" i="30" s="1"/>
  <c r="K10" i="30" s="1"/>
  <c r="H37" i="43"/>
  <c r="I37" i="43" s="1"/>
  <c r="K37" i="43" s="1"/>
  <c r="H11" i="12"/>
  <c r="I11" i="12" s="1"/>
  <c r="K11" i="12" s="1"/>
  <c r="H10" i="12"/>
  <c r="I10" i="12" s="1"/>
  <c r="K10" i="12" s="1"/>
  <c r="H16" i="43"/>
  <c r="I16" i="43" s="1"/>
  <c r="K16" i="43" s="1"/>
  <c r="H35" i="43"/>
  <c r="I35" i="43" s="1"/>
  <c r="K35" i="43" s="1"/>
  <c r="H38" i="43"/>
  <c r="I38" i="43" s="1"/>
  <c r="K38" i="43" s="1"/>
  <c r="H28" i="34"/>
  <c r="I28" i="34" s="1"/>
  <c r="H35" i="12"/>
  <c r="I35" i="12" s="1"/>
  <c r="H9" i="12"/>
  <c r="I9" i="12" s="1"/>
  <c r="K9" i="12" s="1"/>
  <c r="H38" i="12"/>
  <c r="I38" i="12" s="1"/>
  <c r="K38" i="12" s="1"/>
  <c r="H28" i="12"/>
  <c r="I28" i="12" s="1"/>
  <c r="K28" i="12" s="1"/>
  <c r="H8" i="12"/>
  <c r="I8" i="12" s="1"/>
  <c r="K8" i="12" s="1"/>
  <c r="H11" i="30"/>
  <c r="I11" i="30" s="1"/>
  <c r="K11" i="30" s="1"/>
  <c r="H23" i="30"/>
  <c r="I23" i="30" s="1"/>
  <c r="K23" i="30" s="1"/>
  <c r="H33" i="30"/>
  <c r="I33" i="30" s="1"/>
  <c r="K33" i="30" s="1"/>
  <c r="H29" i="30"/>
  <c r="I29" i="30" s="1"/>
  <c r="K29" i="30" s="1"/>
  <c r="H9" i="30"/>
  <c r="I9" i="30" s="1"/>
  <c r="H32" i="30"/>
  <c r="I32" i="30" s="1"/>
  <c r="K32" i="30" s="1"/>
  <c r="H12" i="30"/>
  <c r="I12" i="30" s="1"/>
  <c r="K12" i="30" s="1"/>
  <c r="H22" i="30"/>
  <c r="I22" i="30" s="1"/>
  <c r="K22" i="30" s="1"/>
  <c r="H16" i="30"/>
  <c r="I16" i="30" s="1"/>
  <c r="K16" i="30" s="1"/>
  <c r="H26" i="30"/>
  <c r="I26" i="30" s="1"/>
  <c r="K26" i="30" s="1"/>
  <c r="H22" i="43"/>
  <c r="I22" i="43" s="1"/>
  <c r="H25" i="43"/>
  <c r="I25" i="43" s="1"/>
  <c r="H13" i="43"/>
  <c r="I13" i="43" s="1"/>
  <c r="K13" i="43" s="1"/>
  <c r="H21" i="43"/>
  <c r="I21" i="43" s="1"/>
  <c r="K21" i="43" s="1"/>
  <c r="H31" i="43"/>
  <c r="I31" i="43" s="1"/>
  <c r="K31" i="43" s="1"/>
  <c r="H32" i="23"/>
  <c r="I32" i="23" s="1"/>
  <c r="K32" i="23" s="1"/>
  <c r="H38" i="15"/>
  <c r="I38" i="15" s="1"/>
  <c r="K38" i="15" s="1"/>
  <c r="H37" i="12"/>
  <c r="I37" i="12" s="1"/>
  <c r="K37" i="12" s="1"/>
  <c r="H7" i="12"/>
  <c r="I7" i="12" s="1"/>
  <c r="K7" i="12" s="1"/>
  <c r="H27" i="12"/>
  <c r="I27" i="12" s="1"/>
  <c r="K27" i="12" s="1"/>
  <c r="H29" i="12"/>
  <c r="I29" i="12" s="1"/>
  <c r="K29" i="12" s="1"/>
  <c r="H25" i="12"/>
  <c r="I25" i="12" s="1"/>
  <c r="H30" i="12"/>
  <c r="I30" i="12" s="1"/>
  <c r="K30" i="12" s="1"/>
  <c r="H42" i="12"/>
  <c r="I42" i="12" s="1"/>
  <c r="K42" i="12" s="1"/>
  <c r="H18" i="12"/>
  <c r="I18" i="12" s="1"/>
  <c r="K18" i="12" s="1"/>
  <c r="H12" i="12"/>
  <c r="I12" i="12" s="1"/>
  <c r="K12" i="12" s="1"/>
  <c r="H24" i="12"/>
  <c r="I24" i="12" s="1"/>
  <c r="H13" i="30"/>
  <c r="I13" i="30" s="1"/>
  <c r="H31" i="30"/>
  <c r="I31" i="30" s="1"/>
  <c r="H7" i="30"/>
  <c r="I7" i="30" s="1"/>
  <c r="K7" i="30" s="1"/>
  <c r="H17" i="30"/>
  <c r="I17" i="30" s="1"/>
  <c r="K17" i="30" s="1"/>
  <c r="H43" i="30"/>
  <c r="I43" i="30" s="1"/>
  <c r="K43" i="30" s="1"/>
  <c r="H27" i="30"/>
  <c r="I27" i="30" s="1"/>
  <c r="K27" i="30" s="1"/>
  <c r="H19" i="30"/>
  <c r="I19" i="30" s="1"/>
  <c r="K19" i="30" s="1"/>
  <c r="H21" i="30"/>
  <c r="I21" i="30" s="1"/>
  <c r="K21" i="30" s="1"/>
  <c r="H25" i="30"/>
  <c r="I25" i="30" s="1"/>
  <c r="H5" i="30"/>
  <c r="I5" i="30" s="1"/>
  <c r="H20" i="30"/>
  <c r="I20" i="30" s="1"/>
  <c r="K20" i="30" s="1"/>
  <c r="H40" i="30"/>
  <c r="I40" i="30" s="1"/>
  <c r="H30" i="30"/>
  <c r="I30" i="30" s="1"/>
  <c r="K30" i="30" s="1"/>
  <c r="H36" i="30"/>
  <c r="I36" i="30" s="1"/>
  <c r="K36" i="30" s="1"/>
  <c r="H8" i="30"/>
  <c r="I8" i="30" s="1"/>
  <c r="K8" i="30" s="1"/>
  <c r="H28" i="30"/>
  <c r="I28" i="30" s="1"/>
  <c r="H6" i="30"/>
  <c r="I6" i="30" s="1"/>
  <c r="H34" i="30"/>
  <c r="I34" i="30" s="1"/>
  <c r="K34" i="30" s="1"/>
  <c r="H32" i="43"/>
  <c r="I32" i="43" s="1"/>
  <c r="K32" i="43" s="1"/>
  <c r="H8" i="43"/>
  <c r="I8" i="43" s="1"/>
  <c r="H26" i="43"/>
  <c r="I26" i="43" s="1"/>
  <c r="K26" i="43" s="1"/>
  <c r="H34" i="43"/>
  <c r="I34" i="43" s="1"/>
  <c r="K34" i="43" s="1"/>
  <c r="H24" i="43"/>
  <c r="I24" i="43" s="1"/>
  <c r="K24" i="43" s="1"/>
  <c r="H41" i="43"/>
  <c r="I41" i="43" s="1"/>
  <c r="H40" i="43"/>
  <c r="I40" i="43" s="1"/>
  <c r="H43" i="43"/>
  <c r="I43" i="43" s="1"/>
  <c r="K43" i="43" s="1"/>
  <c r="H15" i="43"/>
  <c r="I15" i="43" s="1"/>
  <c r="K15" i="43" s="1"/>
  <c r="H6" i="43"/>
  <c r="I6" i="43" s="1"/>
  <c r="K6" i="43" s="1"/>
  <c r="H5" i="23"/>
  <c r="I5" i="23" s="1"/>
  <c r="H27" i="34"/>
  <c r="I27" i="34" s="1"/>
  <c r="K27" i="34" s="1"/>
  <c r="H23" i="15"/>
  <c r="I23" i="15" s="1"/>
  <c r="H16" i="15"/>
  <c r="I16" i="15" s="1"/>
  <c r="H23" i="12"/>
  <c r="I23" i="12" s="1"/>
  <c r="K23" i="12" s="1"/>
  <c r="H19" i="12"/>
  <c r="I19" i="12" s="1"/>
  <c r="K19" i="12" s="1"/>
  <c r="H21" i="12"/>
  <c r="I21" i="12" s="1"/>
  <c r="K21" i="12" s="1"/>
  <c r="H13" i="12"/>
  <c r="I13" i="12" s="1"/>
  <c r="H31" i="12"/>
  <c r="I31" i="12" s="1"/>
  <c r="K31" i="12" s="1"/>
  <c r="H15" i="12"/>
  <c r="I15" i="12" s="1"/>
  <c r="K15" i="12" s="1"/>
  <c r="H43" i="12"/>
  <c r="I43" i="12" s="1"/>
  <c r="K43" i="12" s="1"/>
  <c r="H17" i="12"/>
  <c r="I17" i="12" s="1"/>
  <c r="H33" i="12"/>
  <c r="I33" i="12" s="1"/>
  <c r="H22" i="12"/>
  <c r="I22" i="12" s="1"/>
  <c r="H14" i="12"/>
  <c r="I14" i="12" s="1"/>
  <c r="H6" i="12"/>
  <c r="I6" i="12" s="1"/>
  <c r="H26" i="12"/>
  <c r="I26" i="12" s="1"/>
  <c r="K26" i="12" s="1"/>
  <c r="H34" i="12"/>
  <c r="I34" i="12" s="1"/>
  <c r="K34" i="12" s="1"/>
  <c r="H36" i="12"/>
  <c r="I36" i="12" s="1"/>
  <c r="K36" i="12" s="1"/>
  <c r="H20" i="12"/>
  <c r="I20" i="12" s="1"/>
  <c r="K20" i="12" s="1"/>
  <c r="H5" i="12"/>
  <c r="I5" i="12" s="1"/>
  <c r="H32" i="12"/>
  <c r="I32" i="12" s="1"/>
  <c r="K32" i="12" s="1"/>
  <c r="H9" i="43"/>
  <c r="I9" i="43" s="1"/>
  <c r="K9" i="43" s="1"/>
  <c r="H29" i="43"/>
  <c r="I29" i="43" s="1"/>
  <c r="H19" i="43"/>
  <c r="I19" i="43" s="1"/>
  <c r="K19" i="43" s="1"/>
  <c r="H42" i="43"/>
  <c r="I42" i="43" s="1"/>
  <c r="K42" i="43" s="1"/>
  <c r="H10" i="43"/>
  <c r="I10" i="43" s="1"/>
  <c r="H5" i="43"/>
  <c r="H18" i="43"/>
  <c r="I18" i="43" s="1"/>
  <c r="H17" i="43"/>
  <c r="I17" i="43" s="1"/>
  <c r="H14" i="43"/>
  <c r="I14" i="43" s="1"/>
  <c r="H36" i="43"/>
  <c r="I36" i="43" s="1"/>
  <c r="H27" i="43"/>
  <c r="I27" i="43" s="1"/>
  <c r="K27" i="43" s="1"/>
  <c r="H12" i="43"/>
  <c r="I12" i="43" s="1"/>
  <c r="K12" i="43" s="1"/>
  <c r="H28" i="43"/>
  <c r="I28" i="43" s="1"/>
  <c r="H11" i="43"/>
  <c r="I11" i="43" s="1"/>
  <c r="K11" i="43" s="1"/>
  <c r="H33" i="43"/>
  <c r="I33" i="43" s="1"/>
  <c r="H30" i="43"/>
  <c r="I30" i="43" s="1"/>
  <c r="K30" i="43" s="1"/>
  <c r="H7" i="43"/>
  <c r="I7" i="43" s="1"/>
  <c r="K7" i="43" s="1"/>
  <c r="H23" i="43"/>
  <c r="I23" i="43" s="1"/>
  <c r="K23" i="43" s="1"/>
  <c r="H13" i="23"/>
  <c r="I13" i="23" s="1"/>
  <c r="K13" i="23" s="1"/>
  <c r="H35" i="34"/>
  <c r="I35" i="34" s="1"/>
  <c r="K35" i="34" s="1"/>
  <c r="H32" i="34"/>
  <c r="I32" i="34" s="1"/>
  <c r="H26" i="34"/>
  <c r="I26" i="34" s="1"/>
  <c r="H33" i="15"/>
  <c r="I33" i="15" s="1"/>
  <c r="K33" i="15" s="1"/>
  <c r="H36" i="15"/>
  <c r="I36" i="15" s="1"/>
  <c r="H25" i="23"/>
  <c r="I25" i="23" s="1"/>
  <c r="H30" i="23"/>
  <c r="I30" i="23" s="1"/>
  <c r="K30" i="23" s="1"/>
  <c r="H17" i="34"/>
  <c r="I17" i="34" s="1"/>
  <c r="K17" i="34" s="1"/>
  <c r="H29" i="34"/>
  <c r="I29" i="34" s="1"/>
  <c r="K29" i="34" s="1"/>
  <c r="H23" i="34"/>
  <c r="I23" i="34" s="1"/>
  <c r="H24" i="34"/>
  <c r="I24" i="34" s="1"/>
  <c r="K24" i="34" s="1"/>
  <c r="H20" i="34"/>
  <c r="I20" i="34" s="1"/>
  <c r="H17" i="15"/>
  <c r="I17" i="15" s="1"/>
  <c r="K17" i="15" s="1"/>
  <c r="H39" i="15"/>
  <c r="I39" i="15" s="1"/>
  <c r="H37" i="15"/>
  <c r="I37" i="15" s="1"/>
  <c r="K37" i="15" s="1"/>
  <c r="H18" i="15"/>
  <c r="I18" i="15" s="1"/>
  <c r="K18" i="15" s="1"/>
  <c r="H5" i="15"/>
  <c r="I5" i="15" s="1"/>
  <c r="H43" i="23"/>
  <c r="I43" i="23" s="1"/>
  <c r="K43" i="23" s="1"/>
  <c r="H35" i="23"/>
  <c r="I35" i="23" s="1"/>
  <c r="K35" i="23" s="1"/>
  <c r="H8" i="23"/>
  <c r="I8" i="23" s="1"/>
  <c r="H40" i="23"/>
  <c r="I40" i="23" s="1"/>
  <c r="K40" i="23" s="1"/>
  <c r="H28" i="23"/>
  <c r="I28" i="23" s="1"/>
  <c r="K28" i="23" s="1"/>
  <c r="H33" i="34"/>
  <c r="I33" i="34" s="1"/>
  <c r="K33" i="34" s="1"/>
  <c r="H11" i="34"/>
  <c r="I11" i="34" s="1"/>
  <c r="K11" i="34" s="1"/>
  <c r="H9" i="34"/>
  <c r="I9" i="34" s="1"/>
  <c r="K9" i="34" s="1"/>
  <c r="H7" i="34"/>
  <c r="I7" i="34" s="1"/>
  <c r="H39" i="34"/>
  <c r="I39" i="34" s="1"/>
  <c r="K39" i="34" s="1"/>
  <c r="H5" i="34"/>
  <c r="H36" i="34"/>
  <c r="I36" i="34" s="1"/>
  <c r="H40" i="34"/>
  <c r="I40" i="34" s="1"/>
  <c r="H42" i="34"/>
  <c r="I42" i="34" s="1"/>
  <c r="H10" i="34"/>
  <c r="I10" i="34" s="1"/>
  <c r="H13" i="15"/>
  <c r="I13" i="15" s="1"/>
  <c r="K13" i="15" s="1"/>
  <c r="H31" i="15"/>
  <c r="I31" i="15" s="1"/>
  <c r="H25" i="15"/>
  <c r="I25" i="15" s="1"/>
  <c r="K25" i="15" s="1"/>
  <c r="H21" i="15"/>
  <c r="I21" i="15" s="1"/>
  <c r="H30" i="15"/>
  <c r="I30" i="15" s="1"/>
  <c r="H14" i="15"/>
  <c r="I14" i="15" s="1"/>
  <c r="H26" i="15"/>
  <c r="I26" i="15" s="1"/>
  <c r="H20" i="15"/>
  <c r="I20" i="15" s="1"/>
  <c r="K20" i="15" s="1"/>
  <c r="H32" i="15"/>
  <c r="I32" i="15" s="1"/>
  <c r="K32" i="15" s="1"/>
  <c r="H27" i="23"/>
  <c r="I27" i="23" s="1"/>
  <c r="K27" i="23" s="1"/>
  <c r="H23" i="23"/>
  <c r="I23" i="23" s="1"/>
  <c r="H17" i="23"/>
  <c r="I17" i="23" s="1"/>
  <c r="H19" i="23"/>
  <c r="I19" i="23" s="1"/>
  <c r="K19" i="23" s="1"/>
  <c r="H29" i="23"/>
  <c r="I29" i="23" s="1"/>
  <c r="K29" i="23" s="1"/>
  <c r="H38" i="23"/>
  <c r="I38" i="23" s="1"/>
  <c r="K38" i="23" s="1"/>
  <c r="H18" i="23"/>
  <c r="I18" i="23" s="1"/>
  <c r="K18" i="23" s="1"/>
  <c r="H14" i="23"/>
  <c r="I14" i="23" s="1"/>
  <c r="K14" i="23" s="1"/>
  <c r="H10" i="23"/>
  <c r="I10" i="23" s="1"/>
  <c r="K10" i="23" s="1"/>
  <c r="H12" i="23"/>
  <c r="I12" i="23" s="1"/>
  <c r="K12" i="23" s="1"/>
  <c r="H19" i="34"/>
  <c r="I19" i="34" s="1"/>
  <c r="H21" i="34"/>
  <c r="I21" i="34" s="1"/>
  <c r="K21" i="34" s="1"/>
  <c r="H37" i="34"/>
  <c r="I37" i="34" s="1"/>
  <c r="K37" i="34" s="1"/>
  <c r="H25" i="34"/>
  <c r="I25" i="34" s="1"/>
  <c r="K25" i="34" s="1"/>
  <c r="H43" i="34"/>
  <c r="I43" i="34" s="1"/>
  <c r="K43" i="34" s="1"/>
  <c r="H13" i="34"/>
  <c r="I13" i="34" s="1"/>
  <c r="K13" i="34" s="1"/>
  <c r="H41" i="34"/>
  <c r="I41" i="34" s="1"/>
  <c r="K41" i="34" s="1"/>
  <c r="H15" i="34"/>
  <c r="I15" i="34" s="1"/>
  <c r="H31" i="34"/>
  <c r="I31" i="34" s="1"/>
  <c r="K31" i="34" s="1"/>
  <c r="H12" i="34"/>
  <c r="I12" i="34" s="1"/>
  <c r="K12" i="34" s="1"/>
  <c r="H38" i="34"/>
  <c r="I38" i="34" s="1"/>
  <c r="H22" i="34"/>
  <c r="I22" i="34" s="1"/>
  <c r="K22" i="34" s="1"/>
  <c r="H6" i="34"/>
  <c r="I6" i="34" s="1"/>
  <c r="K6" i="34" s="1"/>
  <c r="H16" i="34"/>
  <c r="I16" i="34" s="1"/>
  <c r="K16" i="34" s="1"/>
  <c r="H14" i="34"/>
  <c r="I14" i="34" s="1"/>
  <c r="K14" i="34" s="1"/>
  <c r="H30" i="34"/>
  <c r="I30" i="34" s="1"/>
  <c r="K30" i="34" s="1"/>
  <c r="H8" i="34"/>
  <c r="I8" i="34" s="1"/>
  <c r="H34" i="34"/>
  <c r="I34" i="34" s="1"/>
  <c r="K34" i="34" s="1"/>
  <c r="H9" i="15"/>
  <c r="I9" i="15" s="1"/>
  <c r="H19" i="15"/>
  <c r="I19" i="15" s="1"/>
  <c r="K19" i="15" s="1"/>
  <c r="H15" i="15"/>
  <c r="I15" i="15" s="1"/>
  <c r="K15" i="15" s="1"/>
  <c r="H41" i="15"/>
  <c r="I41" i="15" s="1"/>
  <c r="K41" i="15" s="1"/>
  <c r="H35" i="15"/>
  <c r="I35" i="15" s="1"/>
  <c r="K35" i="15" s="1"/>
  <c r="H7" i="15"/>
  <c r="I7" i="15" s="1"/>
  <c r="K7" i="15" s="1"/>
  <c r="H29" i="15"/>
  <c r="I29" i="15" s="1"/>
  <c r="K29" i="15" s="1"/>
  <c r="H11" i="15"/>
  <c r="I11" i="15" s="1"/>
  <c r="K11" i="15" s="1"/>
  <c r="H27" i="15"/>
  <c r="I27" i="15" s="1"/>
  <c r="K27" i="15" s="1"/>
  <c r="H43" i="15"/>
  <c r="I43" i="15" s="1"/>
  <c r="K43" i="15" s="1"/>
  <c r="H6" i="15"/>
  <c r="I6" i="15" s="1"/>
  <c r="K6" i="15" s="1"/>
  <c r="H22" i="15"/>
  <c r="I22" i="15" s="1"/>
  <c r="K22" i="15" s="1"/>
  <c r="H34" i="15"/>
  <c r="I34" i="15" s="1"/>
  <c r="K34" i="15" s="1"/>
  <c r="H42" i="15"/>
  <c r="I42" i="15" s="1"/>
  <c r="K42" i="15" s="1"/>
  <c r="H10" i="15"/>
  <c r="I10" i="15" s="1"/>
  <c r="K10" i="15" s="1"/>
  <c r="H28" i="15"/>
  <c r="I28" i="15" s="1"/>
  <c r="K28" i="15" s="1"/>
  <c r="H12" i="15"/>
  <c r="I12" i="15" s="1"/>
  <c r="K12" i="15" s="1"/>
  <c r="H40" i="15"/>
  <c r="I40" i="15" s="1"/>
  <c r="K40" i="15" s="1"/>
  <c r="H24" i="15"/>
  <c r="I24" i="15" s="1"/>
  <c r="K24" i="15" s="1"/>
  <c r="H41" i="23"/>
  <c r="I41" i="23" s="1"/>
  <c r="K41" i="23" s="1"/>
  <c r="H7" i="23"/>
  <c r="I7" i="23" s="1"/>
  <c r="H9" i="23"/>
  <c r="I9" i="23" s="1"/>
  <c r="K9" i="23" s="1"/>
  <c r="H11" i="23"/>
  <c r="I11" i="23" s="1"/>
  <c r="H39" i="23"/>
  <c r="I39" i="23" s="1"/>
  <c r="K39" i="23" s="1"/>
  <c r="H31" i="23"/>
  <c r="I31" i="23" s="1"/>
  <c r="K31" i="23" s="1"/>
  <c r="H15" i="23"/>
  <c r="I15" i="23" s="1"/>
  <c r="K15" i="23" s="1"/>
  <c r="H33" i="23"/>
  <c r="I33" i="23" s="1"/>
  <c r="K33" i="23" s="1"/>
  <c r="H21" i="23"/>
  <c r="I21" i="23" s="1"/>
  <c r="K21" i="23" s="1"/>
  <c r="H37" i="23"/>
  <c r="I37" i="23" s="1"/>
  <c r="K37" i="23" s="1"/>
  <c r="H24" i="23"/>
  <c r="I24" i="23" s="1"/>
  <c r="K24" i="23" s="1"/>
  <c r="H16" i="23"/>
  <c r="I16" i="23" s="1"/>
  <c r="H34" i="23"/>
  <c r="I34" i="23" s="1"/>
  <c r="K34" i="23" s="1"/>
  <c r="H6" i="23"/>
  <c r="I6" i="23" s="1"/>
  <c r="H26" i="23"/>
  <c r="I26" i="23" s="1"/>
  <c r="K26" i="23" s="1"/>
  <c r="H42" i="23"/>
  <c r="I42" i="23" s="1"/>
  <c r="K42" i="23" s="1"/>
  <c r="H22" i="23"/>
  <c r="I22" i="23" s="1"/>
  <c r="K22" i="23" s="1"/>
  <c r="H36" i="23"/>
  <c r="I36" i="23" s="1"/>
  <c r="K14" i="51"/>
  <c r="K30" i="51"/>
  <c r="K39" i="51"/>
  <c r="K13" i="51"/>
  <c r="K29" i="51"/>
  <c r="K20" i="51"/>
  <c r="K41" i="51"/>
  <c r="K42" i="51"/>
  <c r="K32" i="51"/>
  <c r="K21" i="51"/>
  <c r="K37" i="51"/>
  <c r="K22" i="51"/>
  <c r="K38" i="51"/>
  <c r="K15" i="51"/>
  <c r="K6" i="51"/>
  <c r="K26" i="51"/>
  <c r="K40" i="51"/>
  <c r="K11" i="51"/>
  <c r="K8" i="51"/>
  <c r="K19" i="51"/>
  <c r="K18" i="51"/>
  <c r="K24" i="51"/>
  <c r="H12" i="13"/>
  <c r="I12" i="13" s="1"/>
  <c r="H20" i="13"/>
  <c r="I20" i="13" s="1"/>
  <c r="H28" i="13"/>
  <c r="I28" i="13" s="1"/>
  <c r="H36" i="13"/>
  <c r="I36" i="13" s="1"/>
  <c r="H8" i="13"/>
  <c r="I8" i="13" s="1"/>
  <c r="H16" i="13"/>
  <c r="I16" i="13" s="1"/>
  <c r="H24" i="13"/>
  <c r="I24" i="13" s="1"/>
  <c r="H32" i="13"/>
  <c r="I32" i="13" s="1"/>
  <c r="H40" i="13"/>
  <c r="I40" i="13" s="1"/>
  <c r="H14" i="13"/>
  <c r="I14" i="13" s="1"/>
  <c r="H30" i="13"/>
  <c r="I30" i="13" s="1"/>
  <c r="H6" i="13"/>
  <c r="I6" i="13" s="1"/>
  <c r="H22" i="13"/>
  <c r="I22" i="13" s="1"/>
  <c r="H38" i="13"/>
  <c r="I38" i="13" s="1"/>
  <c r="H18" i="13"/>
  <c r="I18" i="13" s="1"/>
  <c r="H26" i="13"/>
  <c r="I26" i="13" s="1"/>
  <c r="H42" i="13"/>
  <c r="I42" i="13" s="1"/>
  <c r="H10" i="13"/>
  <c r="I10" i="13" s="1"/>
  <c r="H34" i="13"/>
  <c r="I34" i="13" s="1"/>
  <c r="H41" i="13"/>
  <c r="I41" i="13" s="1"/>
  <c r="H31" i="13"/>
  <c r="I31" i="13" s="1"/>
  <c r="H25" i="13"/>
  <c r="I25" i="13" s="1"/>
  <c r="H15" i="13"/>
  <c r="I15" i="13" s="1"/>
  <c r="H9" i="13"/>
  <c r="I9" i="13" s="1"/>
  <c r="H43" i="13"/>
  <c r="I43" i="13" s="1"/>
  <c r="H39" i="13"/>
  <c r="I39" i="13" s="1"/>
  <c r="H35" i="13"/>
  <c r="I35" i="13" s="1"/>
  <c r="H37" i="13"/>
  <c r="I37" i="13" s="1"/>
  <c r="H33" i="13"/>
  <c r="I33" i="13" s="1"/>
  <c r="H29" i="13"/>
  <c r="I29" i="13" s="1"/>
  <c r="H11" i="13"/>
  <c r="I11" i="13" s="1"/>
  <c r="H7" i="13"/>
  <c r="I7" i="13" s="1"/>
  <c r="H21" i="13"/>
  <c r="I21" i="13" s="1"/>
  <c r="H13" i="13"/>
  <c r="I13" i="13" s="1"/>
  <c r="H27" i="13"/>
  <c r="I27" i="13" s="1"/>
  <c r="H19" i="13"/>
  <c r="I19" i="13" s="1"/>
  <c r="H17" i="13"/>
  <c r="I17" i="13" s="1"/>
  <c r="H23" i="13"/>
  <c r="I23" i="13" s="1"/>
  <c r="H5" i="13"/>
  <c r="H5" i="16"/>
  <c r="H12" i="16"/>
  <c r="I12" i="16" s="1"/>
  <c r="H20" i="16"/>
  <c r="I20" i="16" s="1"/>
  <c r="H28" i="16"/>
  <c r="I28" i="16" s="1"/>
  <c r="H36" i="16"/>
  <c r="I36" i="16" s="1"/>
  <c r="H8" i="16"/>
  <c r="I8" i="16" s="1"/>
  <c r="H16" i="16"/>
  <c r="I16" i="16" s="1"/>
  <c r="H24" i="16"/>
  <c r="I24" i="16" s="1"/>
  <c r="H32" i="16"/>
  <c r="I32" i="16" s="1"/>
  <c r="H40" i="16"/>
  <c r="I40" i="16" s="1"/>
  <c r="H14" i="16"/>
  <c r="I14" i="16" s="1"/>
  <c r="H30" i="16"/>
  <c r="I30" i="16" s="1"/>
  <c r="H6" i="16"/>
  <c r="I6" i="16" s="1"/>
  <c r="H22" i="16"/>
  <c r="I22" i="16" s="1"/>
  <c r="H38" i="16"/>
  <c r="I38" i="16" s="1"/>
  <c r="H34" i="16"/>
  <c r="I34" i="16" s="1"/>
  <c r="H10" i="16"/>
  <c r="I10" i="16" s="1"/>
  <c r="H42" i="16"/>
  <c r="I42" i="16" s="1"/>
  <c r="H26" i="16"/>
  <c r="I26" i="16" s="1"/>
  <c r="H18" i="16"/>
  <c r="I18" i="16" s="1"/>
  <c r="H43" i="16"/>
  <c r="I43" i="16" s="1"/>
  <c r="H35" i="16"/>
  <c r="I35" i="16" s="1"/>
  <c r="H27" i="16"/>
  <c r="I27" i="16" s="1"/>
  <c r="H19" i="16"/>
  <c r="I19" i="16" s="1"/>
  <c r="H11" i="16"/>
  <c r="I11" i="16" s="1"/>
  <c r="H31" i="16"/>
  <c r="I31" i="16" s="1"/>
  <c r="H17" i="16"/>
  <c r="I17" i="16" s="1"/>
  <c r="H13" i="16"/>
  <c r="I13" i="16" s="1"/>
  <c r="H33" i="16"/>
  <c r="I33" i="16" s="1"/>
  <c r="H29" i="16"/>
  <c r="I29" i="16" s="1"/>
  <c r="H15" i="16"/>
  <c r="I15" i="16" s="1"/>
  <c r="H37" i="16"/>
  <c r="I37" i="16" s="1"/>
  <c r="H23" i="16"/>
  <c r="I23" i="16" s="1"/>
  <c r="H9" i="16"/>
  <c r="I9" i="16" s="1"/>
  <c r="H21" i="16"/>
  <c r="I21" i="16" s="1"/>
  <c r="H7" i="16"/>
  <c r="I7" i="16" s="1"/>
  <c r="H41" i="16"/>
  <c r="I41" i="16" s="1"/>
  <c r="H25" i="16"/>
  <c r="I25" i="16" s="1"/>
  <c r="H39" i="16"/>
  <c r="I39" i="16" s="1"/>
  <c r="H12" i="27"/>
  <c r="I12" i="27" s="1"/>
  <c r="H20" i="27"/>
  <c r="I20" i="27" s="1"/>
  <c r="H28" i="27"/>
  <c r="I28" i="27" s="1"/>
  <c r="H36" i="27"/>
  <c r="I36" i="27" s="1"/>
  <c r="H10" i="27"/>
  <c r="I10" i="27" s="1"/>
  <c r="H22" i="27"/>
  <c r="I22" i="27" s="1"/>
  <c r="H32" i="27"/>
  <c r="I32" i="27" s="1"/>
  <c r="H42" i="27"/>
  <c r="I42" i="27" s="1"/>
  <c r="H6" i="27"/>
  <c r="I6" i="27" s="1"/>
  <c r="H16" i="27"/>
  <c r="I16" i="27" s="1"/>
  <c r="H26" i="27"/>
  <c r="I26" i="27" s="1"/>
  <c r="H38" i="27"/>
  <c r="I38" i="27" s="1"/>
  <c r="H24" i="27"/>
  <c r="I24" i="27" s="1"/>
  <c r="H14" i="27"/>
  <c r="I14" i="27" s="1"/>
  <c r="H34" i="27"/>
  <c r="I34" i="27" s="1"/>
  <c r="H30" i="27"/>
  <c r="I30" i="27" s="1"/>
  <c r="H8" i="27"/>
  <c r="I8" i="27" s="1"/>
  <c r="H18" i="27"/>
  <c r="I18" i="27" s="1"/>
  <c r="H40" i="27"/>
  <c r="I40" i="27" s="1"/>
  <c r="H39" i="27"/>
  <c r="I39" i="27" s="1"/>
  <c r="H31" i="27"/>
  <c r="I31" i="27" s="1"/>
  <c r="H23" i="27"/>
  <c r="I23" i="27" s="1"/>
  <c r="H15" i="27"/>
  <c r="I15" i="27" s="1"/>
  <c r="H7" i="27"/>
  <c r="I7" i="27" s="1"/>
  <c r="H37" i="27"/>
  <c r="I37" i="27" s="1"/>
  <c r="H33" i="27"/>
  <c r="I33" i="27" s="1"/>
  <c r="H19" i="27"/>
  <c r="I19" i="27" s="1"/>
  <c r="H35" i="27"/>
  <c r="I35" i="27" s="1"/>
  <c r="H21" i="27"/>
  <c r="I21" i="27" s="1"/>
  <c r="H17" i="27"/>
  <c r="I17" i="27" s="1"/>
  <c r="H25" i="27"/>
  <c r="I25" i="27" s="1"/>
  <c r="H11" i="27"/>
  <c r="I11" i="27" s="1"/>
  <c r="H9" i="27"/>
  <c r="I9" i="27" s="1"/>
  <c r="H43" i="27"/>
  <c r="I43" i="27" s="1"/>
  <c r="H29" i="27"/>
  <c r="I29" i="27" s="1"/>
  <c r="H41" i="27"/>
  <c r="I41" i="27" s="1"/>
  <c r="H13" i="27"/>
  <c r="I13" i="27" s="1"/>
  <c r="H27" i="27"/>
  <c r="I27" i="27" s="1"/>
  <c r="H5" i="27"/>
  <c r="I5" i="25"/>
  <c r="K7" i="25"/>
  <c r="K23" i="25"/>
  <c r="K39" i="25"/>
  <c r="K11" i="25"/>
  <c r="K29" i="25"/>
  <c r="K13" i="25"/>
  <c r="K17" i="25"/>
  <c r="K6" i="25"/>
  <c r="K34" i="25"/>
  <c r="K14" i="25"/>
  <c r="K32" i="25"/>
  <c r="K38" i="25"/>
  <c r="K10" i="25"/>
  <c r="K30" i="25"/>
  <c r="K8" i="25"/>
  <c r="K12" i="25"/>
  <c r="K23" i="22"/>
  <c r="K27" i="22"/>
  <c r="K7" i="22"/>
  <c r="K35" i="22"/>
  <c r="K19" i="22"/>
  <c r="K13" i="22"/>
  <c r="K16" i="22"/>
  <c r="K32" i="22"/>
  <c r="K20" i="22"/>
  <c r="K28" i="22"/>
  <c r="K38" i="22"/>
  <c r="K6" i="22"/>
  <c r="K18" i="22"/>
  <c r="K35" i="12"/>
  <c r="K25" i="12"/>
  <c r="K40" i="12"/>
  <c r="K24" i="12"/>
  <c r="K22" i="40"/>
  <c r="K19" i="40"/>
  <c r="I5" i="40"/>
  <c r="K41" i="40"/>
  <c r="K27" i="40"/>
  <c r="K6" i="40"/>
  <c r="K25" i="40"/>
  <c r="K12" i="40"/>
  <c r="K42" i="40"/>
  <c r="K21" i="40"/>
  <c r="K43" i="40"/>
  <c r="K26" i="40"/>
  <c r="K7" i="40"/>
  <c r="K23" i="40"/>
  <c r="K39" i="40"/>
  <c r="K16" i="40"/>
  <c r="K15" i="30"/>
  <c r="K35" i="30"/>
  <c r="K9" i="30"/>
  <c r="K39" i="30"/>
  <c r="K38" i="30"/>
  <c r="K42" i="30"/>
  <c r="K14" i="42"/>
  <c r="K30" i="42"/>
  <c r="K22" i="42"/>
  <c r="K36" i="42"/>
  <c r="K12" i="42"/>
  <c r="K42" i="42"/>
  <c r="K29" i="42"/>
  <c r="K34" i="42"/>
  <c r="K6" i="42"/>
  <c r="K28" i="42"/>
  <c r="K31" i="42"/>
  <c r="K8" i="42"/>
  <c r="K24" i="42"/>
  <c r="K40" i="42"/>
  <c r="K17" i="42"/>
  <c r="K33" i="42"/>
  <c r="K20" i="39"/>
  <c r="K42" i="39"/>
  <c r="K30" i="39"/>
  <c r="K12" i="39"/>
  <c r="K28" i="39"/>
  <c r="K23" i="39"/>
  <c r="K34" i="39"/>
  <c r="K22" i="39"/>
  <c r="K13" i="39"/>
  <c r="K43" i="39"/>
  <c r="K26" i="39"/>
  <c r="K7" i="39"/>
  <c r="K8" i="39"/>
  <c r="K24" i="39"/>
  <c r="K40" i="39"/>
  <c r="K17" i="39"/>
  <c r="K33" i="39"/>
  <c r="K6" i="39"/>
  <c r="K30" i="36"/>
  <c r="K10" i="36"/>
  <c r="K6" i="36"/>
  <c r="K18" i="36"/>
  <c r="K33" i="36"/>
  <c r="K36" i="36"/>
  <c r="K15" i="36"/>
  <c r="K24" i="36"/>
  <c r="I5" i="33"/>
  <c r="K24" i="33"/>
  <c r="K12" i="33"/>
  <c r="K18" i="33"/>
  <c r="K8" i="33"/>
  <c r="K16" i="33"/>
  <c r="K32" i="33"/>
  <c r="K10" i="33"/>
  <c r="K14" i="33"/>
  <c r="K29" i="33"/>
  <c r="K17" i="33"/>
  <c r="K33" i="33"/>
  <c r="K9" i="33"/>
  <c r="K37" i="33"/>
  <c r="K7" i="33"/>
  <c r="K25" i="33"/>
  <c r="K11" i="33"/>
  <c r="K27" i="33"/>
  <c r="K43" i="33"/>
  <c r="K10" i="52"/>
  <c r="K27" i="52"/>
  <c r="K42" i="52"/>
  <c r="K29" i="52"/>
  <c r="K23" i="52"/>
  <c r="K35" i="52"/>
  <c r="K13" i="52"/>
  <c r="K28" i="52"/>
  <c r="K16" i="52"/>
  <c r="K19" i="52"/>
  <c r="K22" i="52"/>
  <c r="K15" i="52"/>
  <c r="K11" i="52"/>
  <c r="K22" i="43"/>
  <c r="K8" i="43"/>
  <c r="K25" i="43"/>
  <c r="K41" i="43"/>
  <c r="K20" i="43"/>
  <c r="K40" i="43"/>
  <c r="K12" i="31"/>
  <c r="K30" i="31"/>
  <c r="K14" i="31"/>
  <c r="K9" i="31"/>
  <c r="K11" i="31"/>
  <c r="K15" i="31"/>
  <c r="K25" i="31"/>
  <c r="K16" i="31"/>
  <c r="K28" i="31"/>
  <c r="K32" i="31"/>
  <c r="K15" i="41"/>
  <c r="K26" i="41"/>
  <c r="K29" i="41"/>
  <c r="K34" i="41"/>
  <c r="K18" i="41"/>
  <c r="K37" i="41"/>
  <c r="K36" i="41"/>
  <c r="K27" i="41"/>
  <c r="I5" i="41"/>
  <c r="K31" i="41"/>
  <c r="K20" i="41"/>
  <c r="K42" i="41"/>
  <c r="K23" i="41"/>
  <c r="K8" i="41"/>
  <c r="K24" i="41"/>
  <c r="K40" i="41"/>
  <c r="K17" i="41"/>
  <c r="K33" i="41"/>
  <c r="K6" i="41"/>
  <c r="K21" i="35"/>
  <c r="K17" i="35"/>
  <c r="I5" i="35"/>
  <c r="K40" i="35"/>
  <c r="K38" i="35"/>
  <c r="K6" i="35"/>
  <c r="K12" i="35"/>
  <c r="K8" i="35"/>
  <c r="K11" i="35"/>
  <c r="K29" i="35"/>
  <c r="K15" i="35"/>
  <c r="K31" i="35"/>
  <c r="K43" i="35"/>
  <c r="K36" i="35"/>
  <c r="K32" i="35"/>
  <c r="K16" i="35"/>
  <c r="K25" i="32"/>
  <c r="K39" i="32"/>
  <c r="K41" i="32"/>
  <c r="K43" i="32"/>
  <c r="K23" i="32"/>
  <c r="K17" i="32"/>
  <c r="K35" i="32"/>
  <c r="K21" i="32"/>
  <c r="K14" i="32"/>
  <c r="K40" i="32"/>
  <c r="K28" i="32"/>
  <c r="K38" i="32"/>
  <c r="K30" i="32"/>
  <c r="I5" i="32"/>
  <c r="K22" i="32"/>
  <c r="K42" i="32"/>
  <c r="K26" i="32"/>
  <c r="K10" i="32"/>
  <c r="K23" i="23"/>
  <c r="K25" i="23"/>
  <c r="K17" i="23"/>
  <c r="K8" i="23"/>
  <c r="K9" i="29"/>
  <c r="K39" i="29"/>
  <c r="K15" i="29"/>
  <c r="K33" i="29"/>
  <c r="K17" i="29"/>
  <c r="K11" i="29"/>
  <c r="K27" i="29"/>
  <c r="K43" i="29"/>
  <c r="K16" i="29"/>
  <c r="K26" i="29"/>
  <c r="K10" i="29"/>
  <c r="K22" i="29"/>
  <c r="K24" i="29"/>
  <c r="K40" i="29"/>
  <c r="K18" i="29"/>
  <c r="K36" i="29"/>
  <c r="K20" i="29"/>
  <c r="I5" i="50"/>
  <c r="K19" i="50"/>
  <c r="K40" i="50"/>
  <c r="K26" i="50"/>
  <c r="K43" i="50"/>
  <c r="K34" i="50"/>
  <c r="K21" i="50"/>
  <c r="K8" i="50"/>
  <c r="K36" i="50"/>
  <c r="K27" i="50"/>
  <c r="K10" i="50"/>
  <c r="K32" i="50"/>
  <c r="K13" i="50"/>
  <c r="K35" i="50"/>
  <c r="K22" i="50"/>
  <c r="K38" i="50"/>
  <c r="K15" i="50"/>
  <c r="K31" i="50"/>
  <c r="K6" i="50"/>
  <c r="K16" i="50"/>
  <c r="K17" i="21"/>
  <c r="K21" i="21"/>
  <c r="I5" i="21"/>
  <c r="K25" i="21"/>
  <c r="K43" i="21"/>
  <c r="K27" i="21"/>
  <c r="K11" i="21"/>
  <c r="K31" i="21"/>
  <c r="K16" i="21"/>
  <c r="K8" i="21"/>
  <c r="K38" i="21"/>
  <c r="K30" i="21"/>
  <c r="K22" i="21"/>
  <c r="K14" i="21"/>
  <c r="K6" i="21"/>
  <c r="K24" i="19"/>
  <c r="K8" i="19"/>
  <c r="K35" i="19"/>
  <c r="K17" i="19"/>
  <c r="K33" i="19"/>
  <c r="K43" i="19"/>
  <c r="K13" i="19"/>
  <c r="K41" i="19"/>
  <c r="K15" i="19"/>
  <c r="K31" i="19"/>
  <c r="K14" i="19"/>
  <c r="K38" i="19"/>
  <c r="K30" i="19"/>
  <c r="K18" i="19"/>
  <c r="K26" i="19"/>
  <c r="K36" i="19"/>
  <c r="K20" i="19"/>
  <c r="K30" i="38"/>
  <c r="K12" i="38"/>
  <c r="K10" i="38"/>
  <c r="K15" i="38"/>
  <c r="K20" i="38"/>
  <c r="K37" i="38"/>
  <c r="K11" i="38"/>
  <c r="K24" i="38"/>
  <c r="K33" i="38"/>
  <c r="K6" i="38"/>
  <c r="K29" i="26"/>
  <c r="K25" i="26"/>
  <c r="K35" i="26"/>
  <c r="K11" i="26"/>
  <c r="K19" i="26"/>
  <c r="K41" i="26"/>
  <c r="K7" i="26"/>
  <c r="K23" i="26"/>
  <c r="K39" i="26"/>
  <c r="K26" i="26"/>
  <c r="K38" i="26"/>
  <c r="K18" i="26"/>
  <c r="K12" i="26"/>
  <c r="K32" i="26"/>
  <c r="K16" i="26"/>
  <c r="K17" i="24"/>
  <c r="K33" i="24"/>
  <c r="K15" i="24"/>
  <c r="K7" i="24"/>
  <c r="K25" i="24"/>
  <c r="K9" i="24"/>
  <c r="K37" i="24"/>
  <c r="K11" i="24"/>
  <c r="K27" i="24"/>
  <c r="K43" i="24"/>
  <c r="K22" i="24"/>
  <c r="K14" i="24"/>
  <c r="K34" i="24"/>
  <c r="I5" i="24"/>
  <c r="H44" i="24"/>
  <c r="K26" i="24"/>
  <c r="K42" i="24"/>
  <c r="K20" i="24"/>
  <c r="K40" i="24"/>
  <c r="K24" i="24"/>
  <c r="K8" i="24"/>
  <c r="K17" i="28"/>
  <c r="K33" i="28"/>
  <c r="K15" i="28"/>
  <c r="K11" i="28"/>
  <c r="K39" i="28"/>
  <c r="K27" i="28"/>
  <c r="K13" i="28"/>
  <c r="K29" i="28"/>
  <c r="K38" i="28"/>
  <c r="K6" i="28"/>
  <c r="K34" i="28"/>
  <c r="K22" i="28"/>
  <c r="K26" i="28"/>
  <c r="I5" i="28"/>
  <c r="K30" i="28"/>
  <c r="K32" i="28"/>
  <c r="K16" i="28"/>
  <c r="K22" i="37"/>
  <c r="K38" i="37"/>
  <c r="K34" i="37"/>
  <c r="K12" i="37"/>
  <c r="K26" i="37"/>
  <c r="K27" i="37"/>
  <c r="K18" i="37"/>
  <c r="K15" i="37"/>
  <c r="K14" i="37"/>
  <c r="I5" i="37"/>
  <c r="K31" i="37"/>
  <c r="K20" i="37"/>
  <c r="K42" i="37"/>
  <c r="K23" i="37"/>
  <c r="K8" i="37"/>
  <c r="K24" i="37"/>
  <c r="K40" i="37"/>
  <c r="K17" i="37"/>
  <c r="K33" i="37"/>
  <c r="K6" i="37"/>
  <c r="K19" i="34"/>
  <c r="K15" i="34"/>
  <c r="K38" i="34"/>
  <c r="K8" i="34"/>
  <c r="K18" i="34"/>
  <c r="K9" i="15"/>
  <c r="K8" i="15"/>
  <c r="K5" i="44"/>
  <c r="K17" i="20"/>
  <c r="K35" i="20"/>
  <c r="K11" i="20"/>
  <c r="K29" i="20"/>
  <c r="K9" i="20"/>
  <c r="K27" i="20"/>
  <c r="K7" i="20"/>
  <c r="K23" i="20"/>
  <c r="K26" i="20"/>
  <c r="K38" i="20"/>
  <c r="K6" i="20"/>
  <c r="K14" i="20"/>
  <c r="K32" i="20"/>
  <c r="K16" i="20"/>
  <c r="K36" i="20"/>
  <c r="I5" i="17"/>
  <c r="K32" i="17"/>
  <c r="K16" i="17"/>
  <c r="K15" i="17"/>
  <c r="K29" i="17"/>
  <c r="K11" i="17"/>
  <c r="K27" i="17"/>
  <c r="K7" i="17"/>
  <c r="K9" i="17"/>
  <c r="K41" i="17"/>
  <c r="K38" i="17"/>
  <c r="K42" i="17"/>
  <c r="K10" i="17"/>
  <c r="K18" i="17"/>
  <c r="K12" i="17"/>
  <c r="K40" i="8"/>
  <c r="K24" i="8"/>
  <c r="K8" i="8"/>
  <c r="K35" i="8"/>
  <c r="K37" i="8"/>
  <c r="K29" i="8"/>
  <c r="K21" i="8"/>
  <c r="K9" i="8"/>
  <c r="K25" i="8"/>
  <c r="K41" i="8"/>
  <c r="K33" i="8"/>
  <c r="K42" i="8"/>
  <c r="K34" i="8"/>
  <c r="K18" i="8"/>
  <c r="K14" i="8"/>
  <c r="K22" i="8"/>
  <c r="K20" i="8"/>
  <c r="H32" i="48"/>
  <c r="I32" i="48" s="1"/>
  <c r="H22" i="48"/>
  <c r="I22" i="48" s="1"/>
  <c r="H12" i="48"/>
  <c r="I12" i="48" s="1"/>
  <c r="H6" i="48"/>
  <c r="I6" i="48" s="1"/>
  <c r="H41" i="48"/>
  <c r="I41" i="48" s="1"/>
  <c r="H29" i="48"/>
  <c r="I29" i="48" s="1"/>
  <c r="H13" i="48"/>
  <c r="I13" i="48" s="1"/>
  <c r="H38" i="48"/>
  <c r="I38" i="48" s="1"/>
  <c r="H24" i="48"/>
  <c r="I24" i="48" s="1"/>
  <c r="H8" i="48"/>
  <c r="I8" i="48" s="1"/>
  <c r="H39" i="48"/>
  <c r="I39" i="48" s="1"/>
  <c r="H23" i="48"/>
  <c r="I23" i="48" s="1"/>
  <c r="H9" i="48"/>
  <c r="I9" i="48" s="1"/>
  <c r="H36" i="48"/>
  <c r="I36" i="48" s="1"/>
  <c r="H20" i="48"/>
  <c r="I20" i="48" s="1"/>
  <c r="H31" i="48"/>
  <c r="I31" i="48" s="1"/>
  <c r="H40" i="48"/>
  <c r="I40" i="48" s="1"/>
  <c r="H14" i="48"/>
  <c r="I14" i="48" s="1"/>
  <c r="H17" i="48"/>
  <c r="I17" i="48" s="1"/>
  <c r="H28" i="48"/>
  <c r="I28" i="48" s="1"/>
  <c r="H33" i="48"/>
  <c r="I33" i="48" s="1"/>
  <c r="H16" i="48"/>
  <c r="I16" i="48" s="1"/>
  <c r="H7" i="48"/>
  <c r="I7" i="48" s="1"/>
  <c r="H30" i="48"/>
  <c r="I30" i="48" s="1"/>
  <c r="H21" i="48"/>
  <c r="I21" i="48" s="1"/>
  <c r="H43" i="48"/>
  <c r="I43" i="48" s="1"/>
  <c r="H35" i="48"/>
  <c r="I35" i="48" s="1"/>
  <c r="H27" i="48"/>
  <c r="I27" i="48" s="1"/>
  <c r="H19" i="48"/>
  <c r="I19" i="48" s="1"/>
  <c r="H11" i="48"/>
  <c r="I11" i="48" s="1"/>
  <c r="H42" i="48"/>
  <c r="I42" i="48" s="1"/>
  <c r="H34" i="48"/>
  <c r="I34" i="48" s="1"/>
  <c r="H26" i="48"/>
  <c r="I26" i="48" s="1"/>
  <c r="H18" i="48"/>
  <c r="I18" i="48" s="1"/>
  <c r="H10" i="48"/>
  <c r="I10" i="48" s="1"/>
  <c r="H37" i="48"/>
  <c r="I37" i="48" s="1"/>
  <c r="H25" i="48"/>
  <c r="I25" i="48" s="1"/>
  <c r="H15" i="48"/>
  <c r="I15" i="48" s="1"/>
  <c r="H5" i="48"/>
  <c r="H43" i="49"/>
  <c r="I43" i="49" s="1"/>
  <c r="H35" i="49"/>
  <c r="I35" i="49" s="1"/>
  <c r="H27" i="49"/>
  <c r="I27" i="49" s="1"/>
  <c r="H19" i="49"/>
  <c r="I19" i="49" s="1"/>
  <c r="H11" i="49"/>
  <c r="I11" i="49" s="1"/>
  <c r="H42" i="49"/>
  <c r="I42" i="49" s="1"/>
  <c r="H34" i="49"/>
  <c r="I34" i="49" s="1"/>
  <c r="H26" i="49"/>
  <c r="I26" i="49" s="1"/>
  <c r="H18" i="49"/>
  <c r="I18" i="49" s="1"/>
  <c r="H10" i="49"/>
  <c r="I10" i="49" s="1"/>
  <c r="H6" i="49"/>
  <c r="I6" i="49" s="1"/>
  <c r="H39" i="49"/>
  <c r="I39" i="49" s="1"/>
  <c r="H29" i="49"/>
  <c r="I29" i="49" s="1"/>
  <c r="H17" i="49"/>
  <c r="I17" i="49" s="1"/>
  <c r="H7" i="49"/>
  <c r="I7" i="49" s="1"/>
  <c r="H36" i="49"/>
  <c r="I36" i="49" s="1"/>
  <c r="H24" i="49"/>
  <c r="I24" i="49" s="1"/>
  <c r="H14" i="49"/>
  <c r="I14" i="49" s="1"/>
  <c r="H37" i="49"/>
  <c r="I37" i="49" s="1"/>
  <c r="H23" i="49"/>
  <c r="I23" i="49" s="1"/>
  <c r="H9" i="49"/>
  <c r="I9" i="49" s="1"/>
  <c r="H32" i="49"/>
  <c r="I32" i="49" s="1"/>
  <c r="H20" i="49"/>
  <c r="I20" i="49" s="1"/>
  <c r="H33" i="49"/>
  <c r="I33" i="49" s="1"/>
  <c r="H21" i="49"/>
  <c r="I21" i="49" s="1"/>
  <c r="H5" i="49"/>
  <c r="H30" i="49"/>
  <c r="I30" i="49" s="1"/>
  <c r="H16" i="49"/>
  <c r="I16" i="49" s="1"/>
  <c r="H41" i="49"/>
  <c r="I41" i="49" s="1"/>
  <c r="H13" i="49"/>
  <c r="I13" i="49" s="1"/>
  <c r="H22" i="49"/>
  <c r="I22" i="49" s="1"/>
  <c r="H25" i="49"/>
  <c r="I25" i="49" s="1"/>
  <c r="H38" i="49"/>
  <c r="I38" i="49" s="1"/>
  <c r="H8" i="49"/>
  <c r="I8" i="49" s="1"/>
  <c r="H15" i="49"/>
  <c r="I15" i="49" s="1"/>
  <c r="H28" i="49"/>
  <c r="I28" i="49" s="1"/>
  <c r="H31" i="49"/>
  <c r="I31" i="49" s="1"/>
  <c r="H12" i="49"/>
  <c r="I12" i="49" s="1"/>
  <c r="H40" i="49"/>
  <c r="I40" i="49" s="1"/>
  <c r="K21" i="25"/>
  <c r="K35" i="25"/>
  <c r="K37" i="25"/>
  <c r="K19" i="25"/>
  <c r="K15" i="25"/>
  <c r="K43" i="25"/>
  <c r="K27" i="25"/>
  <c r="K25" i="25"/>
  <c r="K41" i="25"/>
  <c r="K22" i="25"/>
  <c r="K42" i="25"/>
  <c r="K26" i="25"/>
  <c r="K16" i="25"/>
  <c r="K24" i="25"/>
  <c r="K40" i="25"/>
  <c r="K18" i="25"/>
  <c r="K36" i="25"/>
  <c r="K20" i="25"/>
  <c r="K9" i="22"/>
  <c r="K11" i="22"/>
  <c r="K39" i="22"/>
  <c r="K41" i="22"/>
  <c r="K43" i="22"/>
  <c r="K31" i="22"/>
  <c r="K15" i="22"/>
  <c r="K8" i="22"/>
  <c r="K36" i="22"/>
  <c r="I5" i="22"/>
  <c r="K12" i="22"/>
  <c r="K30" i="22"/>
  <c r="K14" i="22"/>
  <c r="K42" i="22"/>
  <c r="K26" i="22"/>
  <c r="K13" i="12"/>
  <c r="K17" i="12"/>
  <c r="K33" i="12"/>
  <c r="K22" i="12"/>
  <c r="K14" i="12"/>
  <c r="K6" i="12"/>
  <c r="K16" i="12"/>
  <c r="K35" i="40"/>
  <c r="K10" i="40"/>
  <c r="K38" i="40"/>
  <c r="K13" i="40"/>
  <c r="K30" i="40"/>
  <c r="K18" i="40"/>
  <c r="K20" i="40"/>
  <c r="K9" i="40"/>
  <c r="K37" i="40"/>
  <c r="K28" i="40"/>
  <c r="K11" i="40"/>
  <c r="K33" i="40"/>
  <c r="K14" i="40"/>
  <c r="K36" i="40"/>
  <c r="K15" i="40"/>
  <c r="K31" i="40"/>
  <c r="K8" i="40"/>
  <c r="K24" i="40"/>
  <c r="K40" i="40"/>
  <c r="K13" i="30"/>
  <c r="K31" i="30"/>
  <c r="K25" i="30"/>
  <c r="K40" i="30"/>
  <c r="K28" i="30"/>
  <c r="K6" i="30"/>
  <c r="K18" i="30"/>
  <c r="K35" i="42"/>
  <c r="I5" i="42"/>
  <c r="K19" i="42"/>
  <c r="K10" i="42"/>
  <c r="K7" i="42"/>
  <c r="K18" i="42"/>
  <c r="K21" i="42"/>
  <c r="K16" i="42"/>
  <c r="K32" i="42"/>
  <c r="K9" i="42"/>
  <c r="K25" i="42"/>
  <c r="K41" i="42"/>
  <c r="K37" i="39"/>
  <c r="K31" i="39"/>
  <c r="K11" i="39"/>
  <c r="I5" i="39"/>
  <c r="K18" i="39"/>
  <c r="K15" i="39"/>
  <c r="K10" i="39"/>
  <c r="K38" i="39"/>
  <c r="K27" i="39"/>
  <c r="K14" i="39"/>
  <c r="K19" i="39"/>
  <c r="K39" i="39"/>
  <c r="K16" i="39"/>
  <c r="K32" i="39"/>
  <c r="K9" i="39"/>
  <c r="K25" i="39"/>
  <c r="K41" i="39"/>
  <c r="K41" i="36"/>
  <c r="K29" i="36"/>
  <c r="K27" i="36"/>
  <c r="K22" i="36"/>
  <c r="K34" i="36"/>
  <c r="K12" i="36"/>
  <c r="K42" i="36"/>
  <c r="K43" i="36"/>
  <c r="K7" i="36"/>
  <c r="K39" i="36"/>
  <c r="K16" i="36"/>
  <c r="K32" i="36"/>
  <c r="I5" i="36"/>
  <c r="K34" i="33"/>
  <c r="K36" i="33"/>
  <c r="K26" i="33"/>
  <c r="K28" i="33"/>
  <c r="K42" i="33"/>
  <c r="K20" i="33"/>
  <c r="K38" i="33"/>
  <c r="K22" i="33"/>
  <c r="K6" i="33"/>
  <c r="K15" i="33"/>
  <c r="K31" i="33"/>
  <c r="K13" i="33"/>
  <c r="K23" i="33"/>
  <c r="K41" i="33"/>
  <c r="K21" i="33"/>
  <c r="K39" i="33"/>
  <c r="K19" i="33"/>
  <c r="K35" i="33"/>
  <c r="K12" i="52"/>
  <c r="K9" i="52"/>
  <c r="K14" i="52"/>
  <c r="K7" i="52"/>
  <c r="K43" i="52"/>
  <c r="K17" i="52"/>
  <c r="K36" i="52"/>
  <c r="K41" i="52"/>
  <c r="K38" i="52"/>
  <c r="K31" i="52"/>
  <c r="K8" i="52"/>
  <c r="K18" i="52"/>
  <c r="K29" i="43"/>
  <c r="K10" i="43"/>
  <c r="I5" i="43"/>
  <c r="K18" i="43"/>
  <c r="K17" i="43"/>
  <c r="K14" i="43"/>
  <c r="K36" i="43"/>
  <c r="K28" i="43"/>
  <c r="K33" i="43"/>
  <c r="K39" i="43"/>
  <c r="I5" i="31"/>
  <c r="K24" i="31"/>
  <c r="K38" i="31"/>
  <c r="K22" i="31"/>
  <c r="K6" i="31"/>
  <c r="K43" i="31"/>
  <c r="K19" i="31"/>
  <c r="K13" i="31"/>
  <c r="K21" i="31"/>
  <c r="K29" i="31"/>
  <c r="K17" i="31"/>
  <c r="K33" i="31"/>
  <c r="K8" i="31"/>
  <c r="K10" i="31"/>
  <c r="K43" i="41"/>
  <c r="K12" i="41"/>
  <c r="K38" i="41"/>
  <c r="K21" i="41"/>
  <c r="K7" i="41"/>
  <c r="K22" i="41"/>
  <c r="K11" i="41"/>
  <c r="K39" i="41"/>
  <c r="K19" i="41"/>
  <c r="K10" i="41"/>
  <c r="K30" i="41"/>
  <c r="K13" i="41"/>
  <c r="K35" i="41"/>
  <c r="K16" i="41"/>
  <c r="K32" i="41"/>
  <c r="K9" i="41"/>
  <c r="K25" i="41"/>
  <c r="K41" i="41"/>
  <c r="K35" i="35"/>
  <c r="K19" i="35"/>
  <c r="K26" i="35"/>
  <c r="K22" i="35"/>
  <c r="K42" i="35"/>
  <c r="K28" i="35"/>
  <c r="K30" i="35"/>
  <c r="K33" i="35"/>
  <c r="K27" i="35"/>
  <c r="K23" i="35"/>
  <c r="K39" i="35"/>
  <c r="K10" i="35"/>
  <c r="K34" i="35"/>
  <c r="K24" i="35"/>
  <c r="K27" i="32"/>
  <c r="K7" i="32"/>
  <c r="K9" i="32"/>
  <c r="K15" i="32"/>
  <c r="K33" i="32"/>
  <c r="K31" i="32"/>
  <c r="K13" i="32"/>
  <c r="K29" i="32"/>
  <c r="K36" i="32"/>
  <c r="K24" i="32"/>
  <c r="K6" i="32"/>
  <c r="K8" i="32"/>
  <c r="K20" i="32"/>
  <c r="K16" i="32"/>
  <c r="K32" i="32"/>
  <c r="K34" i="32"/>
  <c r="K18" i="32"/>
  <c r="H12" i="14"/>
  <c r="I12" i="14" s="1"/>
  <c r="H20" i="14"/>
  <c r="I20" i="14" s="1"/>
  <c r="H28" i="14"/>
  <c r="I28" i="14" s="1"/>
  <c r="H36" i="14"/>
  <c r="I36" i="14" s="1"/>
  <c r="H8" i="14"/>
  <c r="I8" i="14" s="1"/>
  <c r="H16" i="14"/>
  <c r="I16" i="14" s="1"/>
  <c r="H24" i="14"/>
  <c r="I24" i="14" s="1"/>
  <c r="H32" i="14"/>
  <c r="I32" i="14" s="1"/>
  <c r="H40" i="14"/>
  <c r="I40" i="14" s="1"/>
  <c r="H6" i="14"/>
  <c r="I6" i="14" s="1"/>
  <c r="H22" i="14"/>
  <c r="I22" i="14" s="1"/>
  <c r="H38" i="14"/>
  <c r="I38" i="14" s="1"/>
  <c r="H14" i="14"/>
  <c r="I14" i="14" s="1"/>
  <c r="H30" i="14"/>
  <c r="I30" i="14" s="1"/>
  <c r="H26" i="14"/>
  <c r="I26" i="14" s="1"/>
  <c r="H34" i="14"/>
  <c r="I34" i="14" s="1"/>
  <c r="H18" i="14"/>
  <c r="I18" i="14" s="1"/>
  <c r="H42" i="14"/>
  <c r="I42" i="14" s="1"/>
  <c r="H10" i="14"/>
  <c r="I10" i="14" s="1"/>
  <c r="H35" i="14"/>
  <c r="I35" i="14" s="1"/>
  <c r="H29" i="14"/>
  <c r="I29" i="14" s="1"/>
  <c r="H19" i="14"/>
  <c r="I19" i="14" s="1"/>
  <c r="H13" i="14"/>
  <c r="I13" i="14" s="1"/>
  <c r="H25" i="14"/>
  <c r="I25" i="14" s="1"/>
  <c r="H21" i="14"/>
  <c r="I21" i="14" s="1"/>
  <c r="H17" i="14"/>
  <c r="I17" i="14" s="1"/>
  <c r="H31" i="14"/>
  <c r="I31" i="14" s="1"/>
  <c r="H27" i="14"/>
  <c r="I27" i="14" s="1"/>
  <c r="H23" i="14"/>
  <c r="I23" i="14" s="1"/>
  <c r="H37" i="14"/>
  <c r="I37" i="14" s="1"/>
  <c r="H11" i="14"/>
  <c r="I11" i="14" s="1"/>
  <c r="H43" i="14"/>
  <c r="I43" i="14" s="1"/>
  <c r="H9" i="14"/>
  <c r="I9" i="14" s="1"/>
  <c r="H41" i="14"/>
  <c r="I41" i="14" s="1"/>
  <c r="H33" i="14"/>
  <c r="I33" i="14" s="1"/>
  <c r="H15" i="14"/>
  <c r="I15" i="14" s="1"/>
  <c r="H7" i="14"/>
  <c r="I7" i="14" s="1"/>
  <c r="H39" i="14"/>
  <c r="I39" i="14" s="1"/>
  <c r="H5" i="14"/>
  <c r="K7" i="23"/>
  <c r="K11" i="23"/>
  <c r="K16" i="23"/>
  <c r="K6" i="23"/>
  <c r="K36" i="23"/>
  <c r="K20" i="23"/>
  <c r="I5" i="29"/>
  <c r="K21" i="29"/>
  <c r="K23" i="29"/>
  <c r="K25" i="29"/>
  <c r="K41" i="29"/>
  <c r="K29" i="29"/>
  <c r="K13" i="29"/>
  <c r="K31" i="29"/>
  <c r="K19" i="29"/>
  <c r="K38" i="29"/>
  <c r="K6" i="29"/>
  <c r="K32" i="29"/>
  <c r="K42" i="29"/>
  <c r="K34" i="29"/>
  <c r="K14" i="29"/>
  <c r="K30" i="29"/>
  <c r="K8" i="29"/>
  <c r="K28" i="29"/>
  <c r="K12" i="29"/>
  <c r="K28" i="50"/>
  <c r="K12" i="50"/>
  <c r="K17" i="50"/>
  <c r="K18" i="50"/>
  <c r="K9" i="50"/>
  <c r="K24" i="50"/>
  <c r="K11" i="50"/>
  <c r="K41" i="50"/>
  <c r="K20" i="50"/>
  <c r="K42" i="50"/>
  <c r="K25" i="50"/>
  <c r="K30" i="50"/>
  <c r="K7" i="50"/>
  <c r="K23" i="50"/>
  <c r="K39" i="50"/>
  <c r="K33" i="50"/>
  <c r="H12" i="18"/>
  <c r="I12" i="18" s="1"/>
  <c r="H20" i="18"/>
  <c r="I20" i="18" s="1"/>
  <c r="H28" i="18"/>
  <c r="I28" i="18" s="1"/>
  <c r="H36" i="18"/>
  <c r="I36" i="18" s="1"/>
  <c r="H8" i="18"/>
  <c r="I8" i="18" s="1"/>
  <c r="H16" i="18"/>
  <c r="I16" i="18" s="1"/>
  <c r="H24" i="18"/>
  <c r="I24" i="18" s="1"/>
  <c r="H32" i="18"/>
  <c r="I32" i="18" s="1"/>
  <c r="H40" i="18"/>
  <c r="I40" i="18" s="1"/>
  <c r="H6" i="18"/>
  <c r="I6" i="18" s="1"/>
  <c r="H22" i="18"/>
  <c r="I22" i="18" s="1"/>
  <c r="H38" i="18"/>
  <c r="I38" i="18" s="1"/>
  <c r="H14" i="18"/>
  <c r="I14" i="18" s="1"/>
  <c r="H30" i="18"/>
  <c r="I30" i="18" s="1"/>
  <c r="H10" i="18"/>
  <c r="I10" i="18" s="1"/>
  <c r="H42" i="18"/>
  <c r="I42" i="18" s="1"/>
  <c r="H18" i="18"/>
  <c r="I18" i="18" s="1"/>
  <c r="H34" i="18"/>
  <c r="I34" i="18" s="1"/>
  <c r="H26" i="18"/>
  <c r="I26" i="18" s="1"/>
  <c r="H35" i="18"/>
  <c r="I35" i="18" s="1"/>
  <c r="H29" i="18"/>
  <c r="I29" i="18" s="1"/>
  <c r="H19" i="18"/>
  <c r="I19" i="18" s="1"/>
  <c r="H13" i="18"/>
  <c r="I13" i="18" s="1"/>
  <c r="H41" i="18"/>
  <c r="I41" i="18" s="1"/>
  <c r="H37" i="18"/>
  <c r="I37" i="18" s="1"/>
  <c r="H33" i="18"/>
  <c r="I33" i="18" s="1"/>
  <c r="H15" i="18"/>
  <c r="I15" i="18" s="1"/>
  <c r="H11" i="18"/>
  <c r="I11" i="18" s="1"/>
  <c r="H7" i="18"/>
  <c r="I7" i="18" s="1"/>
  <c r="H43" i="18"/>
  <c r="I43" i="18" s="1"/>
  <c r="H39" i="18"/>
  <c r="I39" i="18" s="1"/>
  <c r="H9" i="18"/>
  <c r="I9" i="18" s="1"/>
  <c r="H27" i="18"/>
  <c r="I27" i="18" s="1"/>
  <c r="H25" i="18"/>
  <c r="I25" i="18" s="1"/>
  <c r="H17" i="18"/>
  <c r="I17" i="18" s="1"/>
  <c r="H31" i="18"/>
  <c r="I31" i="18" s="1"/>
  <c r="H23" i="18"/>
  <c r="I23" i="18" s="1"/>
  <c r="H21" i="18"/>
  <c r="I21" i="18" s="1"/>
  <c r="H5" i="18"/>
  <c r="K33" i="21"/>
  <c r="K37" i="21"/>
  <c r="K29" i="21"/>
  <c r="K41" i="21"/>
  <c r="K35" i="21"/>
  <c r="K19" i="21"/>
  <c r="K39" i="21"/>
  <c r="K23" i="21"/>
  <c r="K7" i="21"/>
  <c r="K36" i="21"/>
  <c r="K28" i="21"/>
  <c r="K20" i="21"/>
  <c r="K12" i="21"/>
  <c r="K42" i="21"/>
  <c r="K34" i="21"/>
  <c r="K26" i="21"/>
  <c r="K18" i="21"/>
  <c r="K10" i="21"/>
  <c r="K32" i="19"/>
  <c r="K16" i="19"/>
  <c r="K21" i="19"/>
  <c r="K37" i="19"/>
  <c r="K19" i="19"/>
  <c r="K11" i="19"/>
  <c r="K9" i="19"/>
  <c r="K7" i="19"/>
  <c r="K23" i="19"/>
  <c r="K39" i="19"/>
  <c r="K22" i="19"/>
  <c r="K6" i="19"/>
  <c r="K34" i="19"/>
  <c r="K10" i="19"/>
  <c r="K28" i="19"/>
  <c r="K12" i="19"/>
  <c r="K19" i="38"/>
  <c r="K39" i="38"/>
  <c r="K29" i="38"/>
  <c r="K13" i="38"/>
  <c r="K27" i="38"/>
  <c r="K36" i="38"/>
  <c r="K35" i="38"/>
  <c r="K34" i="38"/>
  <c r="K23" i="38"/>
  <c r="K18" i="38"/>
  <c r="K38" i="38"/>
  <c r="K21" i="38"/>
  <c r="K43" i="38"/>
  <c r="K16" i="38"/>
  <c r="K32" i="38"/>
  <c r="K25" i="38"/>
  <c r="K41" i="38"/>
  <c r="K27" i="26"/>
  <c r="K9" i="26"/>
  <c r="K43" i="26"/>
  <c r="K15" i="26"/>
  <c r="K37" i="26"/>
  <c r="K34" i="26"/>
  <c r="K17" i="26"/>
  <c r="K33" i="26"/>
  <c r="K10" i="26"/>
  <c r="K30" i="26"/>
  <c r="I5" i="26"/>
  <c r="H44" i="26"/>
  <c r="K28" i="26"/>
  <c r="K6" i="26"/>
  <c r="K40" i="26"/>
  <c r="K24" i="26"/>
  <c r="K8" i="26"/>
  <c r="K31" i="24"/>
  <c r="K13" i="24"/>
  <c r="K29" i="24"/>
  <c r="K21" i="24"/>
  <c r="K39" i="24"/>
  <c r="K23" i="24"/>
  <c r="K41" i="24"/>
  <c r="K19" i="24"/>
  <c r="K35" i="24"/>
  <c r="K36" i="24"/>
  <c r="K6" i="24"/>
  <c r="K28" i="24"/>
  <c r="K18" i="24"/>
  <c r="K38" i="24"/>
  <c r="K12" i="24"/>
  <c r="K30" i="24"/>
  <c r="K10" i="24"/>
  <c r="K32" i="24"/>
  <c r="K16" i="24"/>
  <c r="K31" i="28"/>
  <c r="K19" i="28"/>
  <c r="K35" i="28"/>
  <c r="K7" i="28"/>
  <c r="K25" i="28"/>
  <c r="K43" i="28"/>
  <c r="K23" i="28"/>
  <c r="K41" i="28"/>
  <c r="K21" i="28"/>
  <c r="K37" i="28"/>
  <c r="K18" i="28"/>
  <c r="K12" i="28"/>
  <c r="K36" i="28"/>
  <c r="K14" i="28"/>
  <c r="K40" i="28"/>
  <c r="K24" i="28"/>
  <c r="K8" i="28"/>
  <c r="K21" i="37"/>
  <c r="K39" i="37"/>
  <c r="K29" i="37"/>
  <c r="K11" i="37"/>
  <c r="K7" i="37"/>
  <c r="K43" i="37"/>
  <c r="K36" i="37"/>
  <c r="K37" i="37"/>
  <c r="K28" i="37"/>
  <c r="K19" i="37"/>
  <c r="K10" i="37"/>
  <c r="K30" i="37"/>
  <c r="K13" i="37"/>
  <c r="K35" i="37"/>
  <c r="K16" i="37"/>
  <c r="K32" i="37"/>
  <c r="K9" i="37"/>
  <c r="K25" i="37"/>
  <c r="K41" i="37"/>
  <c r="K7" i="34"/>
  <c r="K23" i="34"/>
  <c r="K32" i="34"/>
  <c r="I5" i="34"/>
  <c r="K36" i="34"/>
  <c r="K28" i="34"/>
  <c r="K40" i="34"/>
  <c r="K20" i="34"/>
  <c r="K42" i="34"/>
  <c r="K26" i="34"/>
  <c r="K10" i="34"/>
  <c r="K23" i="15"/>
  <c r="K31" i="15"/>
  <c r="K39" i="15"/>
  <c r="K21" i="15"/>
  <c r="K30" i="15"/>
  <c r="K14" i="15"/>
  <c r="K26" i="15"/>
  <c r="K36" i="15"/>
  <c r="K16" i="15"/>
  <c r="I5" i="20"/>
  <c r="H44" i="20"/>
  <c r="K19" i="20"/>
  <c r="K21" i="20"/>
  <c r="K25" i="20"/>
  <c r="K43" i="20"/>
  <c r="K13" i="20"/>
  <c r="K41" i="20"/>
  <c r="K15" i="20"/>
  <c r="K31" i="20"/>
  <c r="K34" i="20"/>
  <c r="K10" i="20"/>
  <c r="K18" i="20"/>
  <c r="K22" i="20"/>
  <c r="K40" i="20"/>
  <c r="K24" i="20"/>
  <c r="K8" i="20"/>
  <c r="K28" i="20"/>
  <c r="K12" i="20"/>
  <c r="K24" i="17"/>
  <c r="K8" i="17"/>
  <c r="K43" i="17"/>
  <c r="K31" i="17"/>
  <c r="K13" i="17"/>
  <c r="K19" i="17"/>
  <c r="K37" i="17"/>
  <c r="K21" i="17"/>
  <c r="K39" i="17"/>
  <c r="K17" i="17"/>
  <c r="K33" i="17"/>
  <c r="K6" i="17"/>
  <c r="K14" i="17"/>
  <c r="K22" i="17"/>
  <c r="K34" i="17"/>
  <c r="K36" i="17"/>
  <c r="K20" i="17"/>
  <c r="I5" i="8"/>
  <c r="K32" i="8"/>
  <c r="K27" i="8"/>
  <c r="K19" i="8"/>
  <c r="K11" i="8"/>
  <c r="K43" i="8"/>
  <c r="K15" i="8"/>
  <c r="K31" i="8"/>
  <c r="K23" i="8"/>
  <c r="K39" i="8"/>
  <c r="K10" i="8"/>
  <c r="K30" i="8"/>
  <c r="K38" i="8"/>
  <c r="K6" i="8"/>
  <c r="K28" i="8"/>
  <c r="K12" i="8"/>
  <c r="H44" i="8" l="1"/>
  <c r="H44" i="42"/>
  <c r="H44" i="40"/>
  <c r="H44" i="29"/>
  <c r="H44" i="33"/>
  <c r="H44" i="36"/>
  <c r="H44" i="22"/>
  <c r="H44" i="17"/>
  <c r="H44" i="51"/>
  <c r="H44" i="31"/>
  <c r="I44" i="26"/>
  <c r="H44" i="19"/>
  <c r="H44" i="39"/>
  <c r="H44" i="37"/>
  <c r="H44" i="28"/>
  <c r="H44" i="21"/>
  <c r="H44" i="32"/>
  <c r="H44" i="41"/>
  <c r="H44" i="25"/>
  <c r="I5" i="51"/>
  <c r="H44" i="43"/>
  <c r="H44" i="50"/>
  <c r="K44" i="44"/>
  <c r="M44" i="44" s="1"/>
  <c r="O13" i="44" s="1"/>
  <c r="Q13" i="44" s="1"/>
  <c r="H44" i="38"/>
  <c r="H44" i="52"/>
  <c r="H44" i="35"/>
  <c r="H44" i="30"/>
  <c r="H44" i="12"/>
  <c r="H44" i="44"/>
  <c r="I44" i="44"/>
  <c r="H44" i="15"/>
  <c r="H44" i="34"/>
  <c r="H44" i="23"/>
  <c r="K5" i="20"/>
  <c r="K44" i="20" s="1"/>
  <c r="M44" i="20" s="1"/>
  <c r="I44" i="20"/>
  <c r="I5" i="18"/>
  <c r="H44" i="18"/>
  <c r="K23" i="18"/>
  <c r="K17" i="18"/>
  <c r="K27" i="18"/>
  <c r="K39" i="18"/>
  <c r="K7" i="18"/>
  <c r="K15" i="18"/>
  <c r="K37" i="18"/>
  <c r="K13" i="18"/>
  <c r="K29" i="18"/>
  <c r="K26" i="18"/>
  <c r="K18" i="18"/>
  <c r="K10" i="18"/>
  <c r="K14" i="18"/>
  <c r="K22" i="18"/>
  <c r="K40" i="18"/>
  <c r="K24" i="18"/>
  <c r="K8" i="18"/>
  <c r="K28" i="18"/>
  <c r="K12" i="18"/>
  <c r="K39" i="14"/>
  <c r="K15" i="14"/>
  <c r="K41" i="14"/>
  <c r="K43" i="14"/>
  <c r="K37" i="14"/>
  <c r="K27" i="14"/>
  <c r="K17" i="14"/>
  <c r="K25" i="14"/>
  <c r="K19" i="14"/>
  <c r="K35" i="14"/>
  <c r="K42" i="14"/>
  <c r="K34" i="14"/>
  <c r="K30" i="14"/>
  <c r="K38" i="14"/>
  <c r="K6" i="14"/>
  <c r="K32" i="14"/>
  <c r="K16" i="14"/>
  <c r="K36" i="14"/>
  <c r="K20" i="14"/>
  <c r="I44" i="43"/>
  <c r="K5" i="43"/>
  <c r="K44" i="43" s="1"/>
  <c r="M44" i="43" s="1"/>
  <c r="K5" i="36"/>
  <c r="K44" i="36" s="1"/>
  <c r="M44" i="36" s="1"/>
  <c r="I44" i="36"/>
  <c r="I44" i="42"/>
  <c r="K5" i="42"/>
  <c r="K44" i="42" s="1"/>
  <c r="M44" i="42" s="1"/>
  <c r="K5" i="30"/>
  <c r="K44" i="30" s="1"/>
  <c r="M44" i="30" s="1"/>
  <c r="I44" i="30"/>
  <c r="I44" i="12"/>
  <c r="K5" i="12"/>
  <c r="K44" i="12" s="1"/>
  <c r="M44" i="12" s="1"/>
  <c r="K5" i="22"/>
  <c r="K44" i="22" s="1"/>
  <c r="M44" i="22" s="1"/>
  <c r="I44" i="22"/>
  <c r="K40" i="49"/>
  <c r="K31" i="49"/>
  <c r="K15" i="49"/>
  <c r="K38" i="49"/>
  <c r="K22" i="49"/>
  <c r="K41" i="49"/>
  <c r="K30" i="49"/>
  <c r="K21" i="49"/>
  <c r="K20" i="49"/>
  <c r="K9" i="49"/>
  <c r="K37" i="49"/>
  <c r="K24" i="49"/>
  <c r="K7" i="49"/>
  <c r="K29" i="49"/>
  <c r="K6" i="49"/>
  <c r="K18" i="49"/>
  <c r="K34" i="49"/>
  <c r="K11" i="49"/>
  <c r="K27" i="49"/>
  <c r="K43" i="49"/>
  <c r="K15" i="48"/>
  <c r="K37" i="48"/>
  <c r="K18" i="48"/>
  <c r="K34" i="48"/>
  <c r="K11" i="48"/>
  <c r="K27" i="48"/>
  <c r="K43" i="48"/>
  <c r="K30" i="48"/>
  <c r="K16" i="48"/>
  <c r="K28" i="48"/>
  <c r="K14" i="48"/>
  <c r="K31" i="48"/>
  <c r="K36" i="48"/>
  <c r="K23" i="48"/>
  <c r="K8" i="48"/>
  <c r="K38" i="48"/>
  <c r="K29" i="48"/>
  <c r="K6" i="48"/>
  <c r="K22" i="48"/>
  <c r="O15" i="44"/>
  <c r="Q15" i="44" s="1"/>
  <c r="K5" i="37"/>
  <c r="K44" i="37" s="1"/>
  <c r="M44" i="37" s="1"/>
  <c r="I44" i="37"/>
  <c r="I44" i="24"/>
  <c r="K5" i="24"/>
  <c r="K44" i="24" s="1"/>
  <c r="M44" i="24" s="1"/>
  <c r="K5" i="38"/>
  <c r="K44" i="38" s="1"/>
  <c r="M44" i="38" s="1"/>
  <c r="I44" i="38"/>
  <c r="I44" i="21"/>
  <c r="K5" i="21"/>
  <c r="K44" i="21" s="1"/>
  <c r="M44" i="21" s="1"/>
  <c r="I44" i="40"/>
  <c r="K5" i="40"/>
  <c r="K44" i="40" s="1"/>
  <c r="M44" i="40" s="1"/>
  <c r="K27" i="27"/>
  <c r="K41" i="27"/>
  <c r="K43" i="27"/>
  <c r="K11" i="27"/>
  <c r="K17" i="27"/>
  <c r="K35" i="27"/>
  <c r="K33" i="27"/>
  <c r="K7" i="27"/>
  <c r="K23" i="27"/>
  <c r="K39" i="27"/>
  <c r="K18" i="27"/>
  <c r="K30" i="27"/>
  <c r="K14" i="27"/>
  <c r="K38" i="27"/>
  <c r="K16" i="27"/>
  <c r="K42" i="27"/>
  <c r="K22" i="27"/>
  <c r="K36" i="27"/>
  <c r="K20" i="27"/>
  <c r="K39" i="16"/>
  <c r="K41" i="16"/>
  <c r="K21" i="16"/>
  <c r="K23" i="16"/>
  <c r="K15" i="16"/>
  <c r="K33" i="16"/>
  <c r="K17" i="16"/>
  <c r="K11" i="16"/>
  <c r="K27" i="16"/>
  <c r="K43" i="16"/>
  <c r="K26" i="16"/>
  <c r="K10" i="16"/>
  <c r="K38" i="16"/>
  <c r="K6" i="16"/>
  <c r="K14" i="16"/>
  <c r="K32" i="16"/>
  <c r="K16" i="16"/>
  <c r="K36" i="16"/>
  <c r="K20" i="16"/>
  <c r="I5" i="16"/>
  <c r="H44" i="16"/>
  <c r="K23" i="13"/>
  <c r="K19" i="13"/>
  <c r="K13" i="13"/>
  <c r="K7" i="13"/>
  <c r="K29" i="13"/>
  <c r="K37" i="13"/>
  <c r="K39" i="13"/>
  <c r="K9" i="13"/>
  <c r="K25" i="13"/>
  <c r="K41" i="13"/>
  <c r="K10" i="13"/>
  <c r="K26" i="13"/>
  <c r="K38" i="13"/>
  <c r="K6" i="13"/>
  <c r="K14" i="13"/>
  <c r="K32" i="13"/>
  <c r="K16" i="13"/>
  <c r="K36" i="13"/>
  <c r="K20" i="13"/>
  <c r="I44" i="51"/>
  <c r="K5" i="51"/>
  <c r="K44" i="51" s="1"/>
  <c r="M44" i="51" s="1"/>
  <c r="I44" i="8"/>
  <c r="K5" i="8"/>
  <c r="K44" i="8" s="1"/>
  <c r="M44" i="8" s="1"/>
  <c r="K5" i="15"/>
  <c r="K44" i="15" s="1"/>
  <c r="M44" i="15" s="1"/>
  <c r="I44" i="15"/>
  <c r="K5" i="34"/>
  <c r="K44" i="34" s="1"/>
  <c r="M44" i="34" s="1"/>
  <c r="I44" i="34"/>
  <c r="K5" i="26"/>
  <c r="K44" i="26" s="1"/>
  <c r="M44" i="26" s="1"/>
  <c r="I44" i="19"/>
  <c r="K5" i="19"/>
  <c r="K44" i="19" s="1"/>
  <c r="M44" i="19" s="1"/>
  <c r="K21" i="18"/>
  <c r="K31" i="18"/>
  <c r="K25" i="18"/>
  <c r="K9" i="18"/>
  <c r="K43" i="18"/>
  <c r="K11" i="18"/>
  <c r="K33" i="18"/>
  <c r="K41" i="18"/>
  <c r="K19" i="18"/>
  <c r="K35" i="18"/>
  <c r="K34" i="18"/>
  <c r="K42" i="18"/>
  <c r="K30" i="18"/>
  <c r="K38" i="18"/>
  <c r="K6" i="18"/>
  <c r="K32" i="18"/>
  <c r="K16" i="18"/>
  <c r="K36" i="18"/>
  <c r="K20" i="18"/>
  <c r="I44" i="29"/>
  <c r="K5" i="29"/>
  <c r="K44" i="29" s="1"/>
  <c r="M44" i="29" s="1"/>
  <c r="H44" i="14"/>
  <c r="I5" i="14"/>
  <c r="K7" i="14"/>
  <c r="K33" i="14"/>
  <c r="K9" i="14"/>
  <c r="K11" i="14"/>
  <c r="K23" i="14"/>
  <c r="K31" i="14"/>
  <c r="K21" i="14"/>
  <c r="K13" i="14"/>
  <c r="K29" i="14"/>
  <c r="K10" i="14"/>
  <c r="K18" i="14"/>
  <c r="K26" i="14"/>
  <c r="K14" i="14"/>
  <c r="K22" i="14"/>
  <c r="K40" i="14"/>
  <c r="K24" i="14"/>
  <c r="K8" i="14"/>
  <c r="K28" i="14"/>
  <c r="K12" i="14"/>
  <c r="I44" i="31"/>
  <c r="K5" i="31"/>
  <c r="K44" i="31" s="1"/>
  <c r="M44" i="31" s="1"/>
  <c r="I44" i="52"/>
  <c r="K5" i="52"/>
  <c r="K44" i="52" s="1"/>
  <c r="M44" i="52" s="1"/>
  <c r="I44" i="39"/>
  <c r="K5" i="39"/>
  <c r="K44" i="39" s="1"/>
  <c r="M44" i="39" s="1"/>
  <c r="K12" i="49"/>
  <c r="K28" i="49"/>
  <c r="K8" i="49"/>
  <c r="K25" i="49"/>
  <c r="K13" i="49"/>
  <c r="K16" i="49"/>
  <c r="H44" i="49"/>
  <c r="I5" i="49"/>
  <c r="K33" i="49"/>
  <c r="K32" i="49"/>
  <c r="K23" i="49"/>
  <c r="K14" i="49"/>
  <c r="K36" i="49"/>
  <c r="K17" i="49"/>
  <c r="K39" i="49"/>
  <c r="K10" i="49"/>
  <c r="K26" i="49"/>
  <c r="K42" i="49"/>
  <c r="K19" i="49"/>
  <c r="K35" i="49"/>
  <c r="I5" i="48"/>
  <c r="H44" i="48"/>
  <c r="K25" i="48"/>
  <c r="K10" i="48"/>
  <c r="K26" i="48"/>
  <c r="K42" i="48"/>
  <c r="K19" i="48"/>
  <c r="K35" i="48"/>
  <c r="K21" i="48"/>
  <c r="K7" i="48"/>
  <c r="K33" i="48"/>
  <c r="K17" i="48"/>
  <c r="K40" i="48"/>
  <c r="K20" i="48"/>
  <c r="K9" i="48"/>
  <c r="K39" i="48"/>
  <c r="K24" i="48"/>
  <c r="K13" i="48"/>
  <c r="K41" i="48"/>
  <c r="K12" i="48"/>
  <c r="K32" i="48"/>
  <c r="I44" i="17"/>
  <c r="K5" i="17"/>
  <c r="K44" i="17" s="1"/>
  <c r="M44" i="17" s="1"/>
  <c r="K5" i="28"/>
  <c r="K44" i="28" s="1"/>
  <c r="M44" i="28" s="1"/>
  <c r="I44" i="28"/>
  <c r="K5" i="50"/>
  <c r="K44" i="50" s="1"/>
  <c r="M44" i="50" s="1"/>
  <c r="I44" i="50"/>
  <c r="I44" i="23"/>
  <c r="K5" i="23"/>
  <c r="K44" i="23" s="1"/>
  <c r="M44" i="23" s="1"/>
  <c r="I44" i="32"/>
  <c r="K5" i="32"/>
  <c r="K44" i="32" s="1"/>
  <c r="M44" i="32" s="1"/>
  <c r="K5" i="35"/>
  <c r="K44" i="35" s="1"/>
  <c r="M44" i="35" s="1"/>
  <c r="I44" i="35"/>
  <c r="I44" i="41"/>
  <c r="K5" i="41"/>
  <c r="K44" i="41" s="1"/>
  <c r="M44" i="41" s="1"/>
  <c r="I44" i="33"/>
  <c r="K5" i="33"/>
  <c r="K44" i="33" s="1"/>
  <c r="M44" i="33" s="1"/>
  <c r="K5" i="25"/>
  <c r="K44" i="25" s="1"/>
  <c r="M44" i="25" s="1"/>
  <c r="I44" i="25"/>
  <c r="I5" i="27"/>
  <c r="H44" i="27"/>
  <c r="K13" i="27"/>
  <c r="K29" i="27"/>
  <c r="K9" i="27"/>
  <c r="K25" i="27"/>
  <c r="K21" i="27"/>
  <c r="K19" i="27"/>
  <c r="K37" i="27"/>
  <c r="K15" i="27"/>
  <c r="K31" i="27"/>
  <c r="K40" i="27"/>
  <c r="K8" i="27"/>
  <c r="K34" i="27"/>
  <c r="K24" i="27"/>
  <c r="K26" i="27"/>
  <c r="K6" i="27"/>
  <c r="K32" i="27"/>
  <c r="K10" i="27"/>
  <c r="K28" i="27"/>
  <c r="K12" i="27"/>
  <c r="K25" i="16"/>
  <c r="K7" i="16"/>
  <c r="K9" i="16"/>
  <c r="K37" i="16"/>
  <c r="K29" i="16"/>
  <c r="K13" i="16"/>
  <c r="K31" i="16"/>
  <c r="K19" i="16"/>
  <c r="K35" i="16"/>
  <c r="K18" i="16"/>
  <c r="K42" i="16"/>
  <c r="K34" i="16"/>
  <c r="K22" i="16"/>
  <c r="K30" i="16"/>
  <c r="K40" i="16"/>
  <c r="K24" i="16"/>
  <c r="K8" i="16"/>
  <c r="K28" i="16"/>
  <c r="K12" i="16"/>
  <c r="H44" i="13"/>
  <c r="I5" i="13"/>
  <c r="K17" i="13"/>
  <c r="K27" i="13"/>
  <c r="K21" i="13"/>
  <c r="K11" i="13"/>
  <c r="K33" i="13"/>
  <c r="K35" i="13"/>
  <c r="K43" i="13"/>
  <c r="K15" i="13"/>
  <c r="K31" i="13"/>
  <c r="K34" i="13"/>
  <c r="K42" i="13"/>
  <c r="K18" i="13"/>
  <c r="K22" i="13"/>
  <c r="K30" i="13"/>
  <c r="K40" i="13"/>
  <c r="K24" i="13"/>
  <c r="K8" i="13"/>
  <c r="K28" i="13"/>
  <c r="K12" i="13"/>
  <c r="O16" i="44" l="1"/>
  <c r="Q16" i="44" s="1"/>
  <c r="O19" i="44"/>
  <c r="Q19" i="44" s="1"/>
  <c r="O33" i="44"/>
  <c r="Q33" i="44" s="1"/>
  <c r="O30" i="44"/>
  <c r="Q30" i="44" s="1"/>
  <c r="O17" i="44"/>
  <c r="Q17" i="44" s="1"/>
  <c r="O10" i="44"/>
  <c r="Q10" i="44" s="1"/>
  <c r="O39" i="44"/>
  <c r="Q39" i="44" s="1"/>
  <c r="O27" i="44"/>
  <c r="Q27" i="44" s="1"/>
  <c r="O5" i="44"/>
  <c r="Q5" i="44" s="1"/>
  <c r="O37" i="44"/>
  <c r="Q37" i="44" s="1"/>
  <c r="O34" i="44"/>
  <c r="Q34" i="44" s="1"/>
  <c r="O41" i="44"/>
  <c r="Q41" i="44" s="1"/>
  <c r="O18" i="44"/>
  <c r="Q18" i="44" s="1"/>
  <c r="O36" i="44"/>
  <c r="Q36" i="44" s="1"/>
  <c r="O22" i="44"/>
  <c r="Q22" i="44" s="1"/>
  <c r="O23" i="44"/>
  <c r="Q23" i="44" s="1"/>
  <c r="O35" i="44"/>
  <c r="Q35" i="44" s="1"/>
  <c r="O6" i="44"/>
  <c r="Q6" i="44" s="1"/>
  <c r="O25" i="44"/>
  <c r="Q25" i="44" s="1"/>
  <c r="O40" i="44"/>
  <c r="Q40" i="44" s="1"/>
  <c r="O8" i="44"/>
  <c r="Q8" i="44" s="1"/>
  <c r="O32" i="44"/>
  <c r="Q32" i="44" s="1"/>
  <c r="O43" i="44"/>
  <c r="Q43" i="44" s="1"/>
  <c r="O42" i="44"/>
  <c r="Q42" i="44" s="1"/>
  <c r="O24" i="44"/>
  <c r="Q24" i="44" s="1"/>
  <c r="O28" i="44"/>
  <c r="Q28" i="44" s="1"/>
  <c r="O7" i="44"/>
  <c r="Q7" i="44" s="1"/>
  <c r="O9" i="44"/>
  <c r="Q9" i="44" s="1"/>
  <c r="O31" i="44"/>
  <c r="Q31" i="44" s="1"/>
  <c r="O38" i="44"/>
  <c r="Q38" i="44" s="1"/>
  <c r="O29" i="44"/>
  <c r="Q29" i="44" s="1"/>
  <c r="O20" i="44"/>
  <c r="Q20" i="44" s="1"/>
  <c r="O14" i="44"/>
  <c r="Q14" i="44" s="1"/>
  <c r="O12" i="44"/>
  <c r="Q12" i="44" s="1"/>
  <c r="O21" i="44"/>
  <c r="Q21" i="44" s="1"/>
  <c r="O26" i="44"/>
  <c r="Q26" i="44" s="1"/>
  <c r="O11" i="44"/>
  <c r="Q11" i="44" s="1"/>
  <c r="J13" i="46"/>
  <c r="K5" i="13"/>
  <c r="K44" i="13" s="1"/>
  <c r="M44" i="13" s="1"/>
  <c r="I44" i="13"/>
  <c r="O40" i="25"/>
  <c r="Q40" i="25" s="1"/>
  <c r="O37" i="25"/>
  <c r="Q37" i="25" s="1"/>
  <c r="O24" i="25"/>
  <c r="Q24" i="25" s="1"/>
  <c r="O18" i="25"/>
  <c r="Q18" i="25" s="1"/>
  <c r="O33" i="25"/>
  <c r="Q33" i="25" s="1"/>
  <c r="O20" i="25"/>
  <c r="Q20" i="25" s="1"/>
  <c r="O38" i="25"/>
  <c r="Q38" i="25" s="1"/>
  <c r="O13" i="25"/>
  <c r="Q13" i="25" s="1"/>
  <c r="O22" i="25"/>
  <c r="Q22" i="25" s="1"/>
  <c r="O39" i="25"/>
  <c r="Q39" i="25" s="1"/>
  <c r="O28" i="25"/>
  <c r="Q28" i="25" s="1"/>
  <c r="O7" i="25"/>
  <c r="Q7" i="25" s="1"/>
  <c r="O25" i="25"/>
  <c r="Q25" i="25" s="1"/>
  <c r="O8" i="25"/>
  <c r="Q8" i="25" s="1"/>
  <c r="O9" i="25"/>
  <c r="Q9" i="25" s="1"/>
  <c r="O31" i="25"/>
  <c r="Q31" i="25" s="1"/>
  <c r="O16" i="25"/>
  <c r="Q16" i="25" s="1"/>
  <c r="O26" i="25"/>
  <c r="Q26" i="25" s="1"/>
  <c r="O10" i="25"/>
  <c r="Q10" i="25" s="1"/>
  <c r="O19" i="25"/>
  <c r="Q19" i="25" s="1"/>
  <c r="O34" i="25"/>
  <c r="Q34" i="25" s="1"/>
  <c r="O43" i="25"/>
  <c r="Q43" i="25" s="1"/>
  <c r="O17" i="25"/>
  <c r="Q17" i="25" s="1"/>
  <c r="O14" i="25"/>
  <c r="Q14" i="25" s="1"/>
  <c r="O29" i="25"/>
  <c r="Q29" i="25" s="1"/>
  <c r="O41" i="25"/>
  <c r="Q41" i="25" s="1"/>
  <c r="O11" i="25"/>
  <c r="Q11" i="25" s="1"/>
  <c r="O32" i="25"/>
  <c r="Q32" i="25" s="1"/>
  <c r="O30" i="25"/>
  <c r="Q30" i="25" s="1"/>
  <c r="O27" i="25"/>
  <c r="Q27" i="25" s="1"/>
  <c r="O23" i="25"/>
  <c r="Q23" i="25" s="1"/>
  <c r="O6" i="25"/>
  <c r="Q6" i="25" s="1"/>
  <c r="O36" i="25"/>
  <c r="Q36" i="25" s="1"/>
  <c r="O12" i="25"/>
  <c r="Q12" i="25" s="1"/>
  <c r="O35" i="25"/>
  <c r="Q35" i="25" s="1"/>
  <c r="O42" i="25"/>
  <c r="Q42" i="25" s="1"/>
  <c r="O15" i="25"/>
  <c r="Q15" i="25" s="1"/>
  <c r="O21" i="25"/>
  <c r="Q21" i="25" s="1"/>
  <c r="O5" i="25"/>
  <c r="O10" i="33"/>
  <c r="Q10" i="33" s="1"/>
  <c r="O29" i="33"/>
  <c r="Q29" i="33" s="1"/>
  <c r="O27" i="33"/>
  <c r="Q27" i="33" s="1"/>
  <c r="O15" i="33"/>
  <c r="Q15" i="33" s="1"/>
  <c r="O23" i="33"/>
  <c r="Q23" i="33" s="1"/>
  <c r="O37" i="33"/>
  <c r="Q37" i="33" s="1"/>
  <c r="O35" i="33"/>
  <c r="Q35" i="33" s="1"/>
  <c r="O6" i="33"/>
  <c r="Q6" i="33" s="1"/>
  <c r="O38" i="33"/>
  <c r="Q38" i="33" s="1"/>
  <c r="O12" i="33"/>
  <c r="Q12" i="33" s="1"/>
  <c r="O18" i="33"/>
  <c r="Q18" i="33" s="1"/>
  <c r="O25" i="33"/>
  <c r="Q25" i="33" s="1"/>
  <c r="O16" i="33"/>
  <c r="Q16" i="33" s="1"/>
  <c r="O26" i="33"/>
  <c r="Q26" i="33" s="1"/>
  <c r="O40" i="33"/>
  <c r="Q40" i="33" s="1"/>
  <c r="O41" i="33"/>
  <c r="Q41" i="33" s="1"/>
  <c r="O39" i="33"/>
  <c r="Q39" i="33" s="1"/>
  <c r="O34" i="33"/>
  <c r="Q34" i="33" s="1"/>
  <c r="O28" i="33"/>
  <c r="Q28" i="33" s="1"/>
  <c r="O43" i="33"/>
  <c r="Q43" i="33" s="1"/>
  <c r="O17" i="33"/>
  <c r="Q17" i="33" s="1"/>
  <c r="O32" i="33"/>
  <c r="Q32" i="33" s="1"/>
  <c r="O20" i="33"/>
  <c r="Q20" i="33" s="1"/>
  <c r="O11" i="33"/>
  <c r="Q11" i="33" s="1"/>
  <c r="O13" i="33"/>
  <c r="Q13" i="33" s="1"/>
  <c r="O42" i="33"/>
  <c r="Q42" i="33" s="1"/>
  <c r="O36" i="33"/>
  <c r="Q36" i="33" s="1"/>
  <c r="O31" i="33"/>
  <c r="Q31" i="33" s="1"/>
  <c r="O14" i="33"/>
  <c r="Q14" i="33" s="1"/>
  <c r="O19" i="33"/>
  <c r="Q19" i="33" s="1"/>
  <c r="O7" i="33"/>
  <c r="Q7" i="33" s="1"/>
  <c r="O21" i="33"/>
  <c r="Q21" i="33" s="1"/>
  <c r="O30" i="33"/>
  <c r="Q30" i="33" s="1"/>
  <c r="O33" i="33"/>
  <c r="Q33" i="33" s="1"/>
  <c r="O9" i="33"/>
  <c r="Q9" i="33" s="1"/>
  <c r="O5" i="33"/>
  <c r="O8" i="33"/>
  <c r="Q8" i="33" s="1"/>
  <c r="O24" i="33"/>
  <c r="Q24" i="33" s="1"/>
  <c r="O22" i="33"/>
  <c r="Q22" i="33" s="1"/>
  <c r="O30" i="23"/>
  <c r="Q30" i="23" s="1"/>
  <c r="O28" i="23"/>
  <c r="Q28" i="23" s="1"/>
  <c r="O34" i="23"/>
  <c r="Q34" i="23" s="1"/>
  <c r="O26" i="23"/>
  <c r="Q26" i="23" s="1"/>
  <c r="O6" i="23"/>
  <c r="Q6" i="23" s="1"/>
  <c r="O39" i="23"/>
  <c r="Q39" i="23" s="1"/>
  <c r="O8" i="23"/>
  <c r="Q8" i="23" s="1"/>
  <c r="O13" i="23"/>
  <c r="Q13" i="23" s="1"/>
  <c r="O15" i="23"/>
  <c r="Q15" i="23" s="1"/>
  <c r="O5" i="23"/>
  <c r="O36" i="23"/>
  <c r="Q36" i="23" s="1"/>
  <c r="O16" i="23"/>
  <c r="Q16" i="23" s="1"/>
  <c r="O41" i="23"/>
  <c r="Q41" i="23" s="1"/>
  <c r="O9" i="23"/>
  <c r="Q9" i="23" s="1"/>
  <c r="O12" i="23"/>
  <c r="Q12" i="23" s="1"/>
  <c r="O22" i="23"/>
  <c r="Q22" i="23" s="1"/>
  <c r="O11" i="23"/>
  <c r="Q11" i="23" s="1"/>
  <c r="O17" i="23"/>
  <c r="Q17" i="23" s="1"/>
  <c r="O31" i="23"/>
  <c r="Q31" i="23" s="1"/>
  <c r="O27" i="23"/>
  <c r="Q27" i="23" s="1"/>
  <c r="O7" i="23"/>
  <c r="Q7" i="23" s="1"/>
  <c r="O32" i="23"/>
  <c r="Q32" i="23" s="1"/>
  <c r="O21" i="23"/>
  <c r="Q21" i="23" s="1"/>
  <c r="O40" i="23"/>
  <c r="Q40" i="23" s="1"/>
  <c r="O33" i="23"/>
  <c r="Q33" i="23" s="1"/>
  <c r="O24" i="23"/>
  <c r="Q24" i="23" s="1"/>
  <c r="O29" i="23"/>
  <c r="Q29" i="23" s="1"/>
  <c r="O19" i="23"/>
  <c r="Q19" i="23" s="1"/>
  <c r="O37" i="23"/>
  <c r="Q37" i="23" s="1"/>
  <c r="O35" i="23"/>
  <c r="Q35" i="23" s="1"/>
  <c r="O43" i="23"/>
  <c r="Q43" i="23" s="1"/>
  <c r="O10" i="23"/>
  <c r="Q10" i="23" s="1"/>
  <c r="O38" i="23"/>
  <c r="Q38" i="23" s="1"/>
  <c r="O42" i="23"/>
  <c r="Q42" i="23" s="1"/>
  <c r="O23" i="23"/>
  <c r="Q23" i="23" s="1"/>
  <c r="O18" i="23"/>
  <c r="Q18" i="23" s="1"/>
  <c r="O25" i="23"/>
  <c r="Q25" i="23" s="1"/>
  <c r="O20" i="23"/>
  <c r="Q20" i="23" s="1"/>
  <c r="O14" i="23"/>
  <c r="Q14" i="23" s="1"/>
  <c r="O29" i="50"/>
  <c r="Q29" i="50" s="1"/>
  <c r="O10" i="50"/>
  <c r="Q10" i="50" s="1"/>
  <c r="O27" i="50"/>
  <c r="Q27" i="50" s="1"/>
  <c r="O25" i="50"/>
  <c r="Q25" i="50" s="1"/>
  <c r="O23" i="50"/>
  <c r="Q23" i="50" s="1"/>
  <c r="O34" i="50"/>
  <c r="Q34" i="50" s="1"/>
  <c r="O30" i="50"/>
  <c r="Q30" i="50" s="1"/>
  <c r="O22" i="50"/>
  <c r="Q22" i="50" s="1"/>
  <c r="O38" i="50"/>
  <c r="Q38" i="50" s="1"/>
  <c r="O6" i="50"/>
  <c r="Q6" i="50" s="1"/>
  <c r="O21" i="50"/>
  <c r="Q21" i="50" s="1"/>
  <c r="O32" i="50"/>
  <c r="Q32" i="50" s="1"/>
  <c r="O36" i="50"/>
  <c r="Q36" i="50" s="1"/>
  <c r="O15" i="50"/>
  <c r="Q15" i="50" s="1"/>
  <c r="O43" i="50"/>
  <c r="Q43" i="50" s="1"/>
  <c r="O14" i="50"/>
  <c r="Q14" i="50" s="1"/>
  <c r="O12" i="50"/>
  <c r="Q12" i="50" s="1"/>
  <c r="O33" i="50"/>
  <c r="Q33" i="50" s="1"/>
  <c r="O19" i="50"/>
  <c r="Q19" i="50" s="1"/>
  <c r="O35" i="50"/>
  <c r="Q35" i="50" s="1"/>
  <c r="O31" i="50"/>
  <c r="Q31" i="50" s="1"/>
  <c r="O26" i="50"/>
  <c r="Q26" i="50" s="1"/>
  <c r="O13" i="50"/>
  <c r="Q13" i="50" s="1"/>
  <c r="O37" i="50"/>
  <c r="Q37" i="50" s="1"/>
  <c r="O28" i="50"/>
  <c r="Q28" i="50" s="1"/>
  <c r="O18" i="50"/>
  <c r="Q18" i="50" s="1"/>
  <c r="O41" i="50"/>
  <c r="Q41" i="50" s="1"/>
  <c r="O7" i="50"/>
  <c r="Q7" i="50" s="1"/>
  <c r="O42" i="50"/>
  <c r="Q42" i="50" s="1"/>
  <c r="O16" i="50"/>
  <c r="Q16" i="50" s="1"/>
  <c r="O20" i="50"/>
  <c r="Q20" i="50" s="1"/>
  <c r="O17" i="50"/>
  <c r="Q17" i="50" s="1"/>
  <c r="O24" i="50"/>
  <c r="Q24" i="50" s="1"/>
  <c r="O40" i="50"/>
  <c r="Q40" i="50" s="1"/>
  <c r="O39" i="50"/>
  <c r="Q39" i="50" s="1"/>
  <c r="O11" i="50"/>
  <c r="Q11" i="50" s="1"/>
  <c r="O9" i="50"/>
  <c r="Q9" i="50" s="1"/>
  <c r="O8" i="50"/>
  <c r="Q8" i="50" s="1"/>
  <c r="O5" i="50"/>
  <c r="I44" i="48"/>
  <c r="K5" i="48"/>
  <c r="K44" i="48" s="1"/>
  <c r="M44" i="48" s="1"/>
  <c r="O25" i="39"/>
  <c r="Q25" i="39" s="1"/>
  <c r="O17" i="39"/>
  <c r="Q17" i="39" s="1"/>
  <c r="O29" i="39"/>
  <c r="Q29" i="39" s="1"/>
  <c r="O31" i="39"/>
  <c r="Q31" i="39" s="1"/>
  <c r="O43" i="39"/>
  <c r="Q43" i="39" s="1"/>
  <c r="O35" i="39"/>
  <c r="Q35" i="39" s="1"/>
  <c r="O30" i="39"/>
  <c r="Q30" i="39" s="1"/>
  <c r="O12" i="39"/>
  <c r="Q12" i="39" s="1"/>
  <c r="O20" i="39"/>
  <c r="Q20" i="39" s="1"/>
  <c r="O7" i="39"/>
  <c r="Q7" i="39" s="1"/>
  <c r="O14" i="39"/>
  <c r="Q14" i="39" s="1"/>
  <c r="O40" i="39"/>
  <c r="Q40" i="39" s="1"/>
  <c r="O18" i="39"/>
  <c r="Q18" i="39" s="1"/>
  <c r="O34" i="39"/>
  <c r="Q34" i="39" s="1"/>
  <c r="O38" i="39"/>
  <c r="Q38" i="39" s="1"/>
  <c r="O15" i="39"/>
  <c r="Q15" i="39" s="1"/>
  <c r="O28" i="39"/>
  <c r="Q28" i="39" s="1"/>
  <c r="O27" i="39"/>
  <c r="Q27" i="39" s="1"/>
  <c r="O26" i="39"/>
  <c r="Q26" i="39" s="1"/>
  <c r="O23" i="39"/>
  <c r="Q23" i="39" s="1"/>
  <c r="O36" i="39"/>
  <c r="Q36" i="39" s="1"/>
  <c r="O41" i="39"/>
  <c r="Q41" i="39" s="1"/>
  <c r="O37" i="39"/>
  <c r="Q37" i="39" s="1"/>
  <c r="O32" i="39"/>
  <c r="Q32" i="39" s="1"/>
  <c r="O42" i="39"/>
  <c r="Q42" i="39" s="1"/>
  <c r="O21" i="39"/>
  <c r="Q21" i="39" s="1"/>
  <c r="O33" i="39"/>
  <c r="Q33" i="39" s="1"/>
  <c r="O8" i="39"/>
  <c r="Q8" i="39" s="1"/>
  <c r="O11" i="39"/>
  <c r="Q11" i="39" s="1"/>
  <c r="O13" i="39"/>
  <c r="Q13" i="39" s="1"/>
  <c r="O19" i="39"/>
  <c r="Q19" i="39" s="1"/>
  <c r="O10" i="39"/>
  <c r="Q10" i="39" s="1"/>
  <c r="O24" i="39"/>
  <c r="Q24" i="39" s="1"/>
  <c r="O39" i="39"/>
  <c r="Q39" i="39" s="1"/>
  <c r="O22" i="39"/>
  <c r="Q22" i="39" s="1"/>
  <c r="O6" i="39"/>
  <c r="Q6" i="39" s="1"/>
  <c r="O9" i="39"/>
  <c r="Q9" i="39" s="1"/>
  <c r="O16" i="39"/>
  <c r="Q16" i="39" s="1"/>
  <c r="O5" i="39"/>
  <c r="O14" i="31"/>
  <c r="Q14" i="31" s="1"/>
  <c r="O33" i="31"/>
  <c r="Q33" i="31" s="1"/>
  <c r="O12" i="31"/>
  <c r="Q12" i="31" s="1"/>
  <c r="O10" i="31"/>
  <c r="Q10" i="31" s="1"/>
  <c r="O38" i="31"/>
  <c r="Q38" i="31" s="1"/>
  <c r="O32" i="31"/>
  <c r="Q32" i="31" s="1"/>
  <c r="O8" i="31"/>
  <c r="Q8" i="31" s="1"/>
  <c r="O25" i="31"/>
  <c r="Q25" i="31" s="1"/>
  <c r="O26" i="31"/>
  <c r="Q26" i="31" s="1"/>
  <c r="O13" i="31"/>
  <c r="Q13" i="31" s="1"/>
  <c r="O39" i="31"/>
  <c r="Q39" i="31" s="1"/>
  <c r="O11" i="31"/>
  <c r="Q11" i="31" s="1"/>
  <c r="O23" i="31"/>
  <c r="Q23" i="31" s="1"/>
  <c r="O41" i="31"/>
  <c r="Q41" i="31" s="1"/>
  <c r="O16" i="31"/>
  <c r="Q16" i="31" s="1"/>
  <c r="O31" i="31"/>
  <c r="Q31" i="31" s="1"/>
  <c r="O37" i="31"/>
  <c r="Q37" i="31" s="1"/>
  <c r="O22" i="31"/>
  <c r="Q22" i="31" s="1"/>
  <c r="O40" i="31"/>
  <c r="Q40" i="31" s="1"/>
  <c r="O34" i="31"/>
  <c r="Q34" i="31" s="1"/>
  <c r="O15" i="31"/>
  <c r="Q15" i="31" s="1"/>
  <c r="O9" i="31"/>
  <c r="Q9" i="31" s="1"/>
  <c r="O35" i="31"/>
  <c r="Q35" i="31" s="1"/>
  <c r="O36" i="31"/>
  <c r="Q36" i="31" s="1"/>
  <c r="O42" i="31"/>
  <c r="Q42" i="31" s="1"/>
  <c r="O19" i="31"/>
  <c r="Q19" i="31" s="1"/>
  <c r="O18" i="31"/>
  <c r="Q18" i="31" s="1"/>
  <c r="O27" i="31"/>
  <c r="Q27" i="31" s="1"/>
  <c r="O29" i="31"/>
  <c r="Q29" i="31" s="1"/>
  <c r="O21" i="31"/>
  <c r="Q21" i="31" s="1"/>
  <c r="O24" i="31"/>
  <c r="Q24" i="31" s="1"/>
  <c r="O20" i="31"/>
  <c r="Q20" i="31" s="1"/>
  <c r="O7" i="31"/>
  <c r="Q7" i="31" s="1"/>
  <c r="O30" i="31"/>
  <c r="Q30" i="31" s="1"/>
  <c r="O43" i="31"/>
  <c r="Q43" i="31" s="1"/>
  <c r="O28" i="31"/>
  <c r="Q28" i="31" s="1"/>
  <c r="O17" i="31"/>
  <c r="Q17" i="31" s="1"/>
  <c r="O6" i="31"/>
  <c r="Q6" i="31" s="1"/>
  <c r="O5" i="31"/>
  <c r="I44" i="14"/>
  <c r="K5" i="14"/>
  <c r="K44" i="14" s="1"/>
  <c r="M44" i="14" s="1"/>
  <c r="O10" i="19"/>
  <c r="Q10" i="19" s="1"/>
  <c r="O13" i="19"/>
  <c r="Q13" i="19" s="1"/>
  <c r="O34" i="19"/>
  <c r="Q34" i="19" s="1"/>
  <c r="O23" i="19"/>
  <c r="Q23" i="19" s="1"/>
  <c r="O43" i="19"/>
  <c r="Q43" i="19" s="1"/>
  <c r="O28" i="19"/>
  <c r="Q28" i="19" s="1"/>
  <c r="O25" i="19"/>
  <c r="Q25" i="19" s="1"/>
  <c r="O31" i="19"/>
  <c r="Q31" i="19" s="1"/>
  <c r="O29" i="19"/>
  <c r="Q29" i="19" s="1"/>
  <c r="O19" i="19"/>
  <c r="Q19" i="19" s="1"/>
  <c r="O42" i="19"/>
  <c r="Q42" i="19" s="1"/>
  <c r="O12" i="19"/>
  <c r="Q12" i="19" s="1"/>
  <c r="O36" i="19"/>
  <c r="Q36" i="19" s="1"/>
  <c r="O30" i="19"/>
  <c r="Q30" i="19" s="1"/>
  <c r="O15" i="19"/>
  <c r="Q15" i="19" s="1"/>
  <c r="O41" i="19"/>
  <c r="Q41" i="19" s="1"/>
  <c r="O21" i="19"/>
  <c r="Q21" i="19" s="1"/>
  <c r="O27" i="19"/>
  <c r="Q27" i="19" s="1"/>
  <c r="O24" i="19"/>
  <c r="Q24" i="19" s="1"/>
  <c r="O17" i="19"/>
  <c r="Q17" i="19" s="1"/>
  <c r="O7" i="19"/>
  <c r="Q7" i="19" s="1"/>
  <c r="O33" i="19"/>
  <c r="Q33" i="19" s="1"/>
  <c r="O16" i="19"/>
  <c r="Q16" i="19" s="1"/>
  <c r="O32" i="19"/>
  <c r="Q32" i="19" s="1"/>
  <c r="O20" i="19"/>
  <c r="Q20" i="19" s="1"/>
  <c r="O8" i="19"/>
  <c r="Q8" i="19" s="1"/>
  <c r="O39" i="19"/>
  <c r="Q39" i="19" s="1"/>
  <c r="O14" i="19"/>
  <c r="Q14" i="19" s="1"/>
  <c r="O40" i="19"/>
  <c r="Q40" i="19" s="1"/>
  <c r="O37" i="19"/>
  <c r="Q37" i="19" s="1"/>
  <c r="O11" i="19"/>
  <c r="Q11" i="19" s="1"/>
  <c r="O9" i="19"/>
  <c r="Q9" i="19" s="1"/>
  <c r="O26" i="19"/>
  <c r="Q26" i="19" s="1"/>
  <c r="O35" i="19"/>
  <c r="Q35" i="19" s="1"/>
  <c r="O6" i="19"/>
  <c r="Q6" i="19" s="1"/>
  <c r="O38" i="19"/>
  <c r="Q38" i="19" s="1"/>
  <c r="O18" i="19"/>
  <c r="Q18" i="19" s="1"/>
  <c r="O22" i="19"/>
  <c r="Q22" i="19" s="1"/>
  <c r="O5" i="19"/>
  <c r="O25" i="34"/>
  <c r="Q25" i="34" s="1"/>
  <c r="O15" i="34"/>
  <c r="Q15" i="34" s="1"/>
  <c r="O28" i="34"/>
  <c r="Q28" i="34" s="1"/>
  <c r="O39" i="34"/>
  <c r="Q39" i="34" s="1"/>
  <c r="O7" i="34"/>
  <c r="Q7" i="34" s="1"/>
  <c r="O23" i="34"/>
  <c r="Q23" i="34" s="1"/>
  <c r="O40" i="34"/>
  <c r="Q40" i="34" s="1"/>
  <c r="O43" i="34"/>
  <c r="Q43" i="34" s="1"/>
  <c r="O27" i="34"/>
  <c r="Q27" i="34" s="1"/>
  <c r="O42" i="34"/>
  <c r="Q42" i="34" s="1"/>
  <c r="O31" i="34"/>
  <c r="Q31" i="34" s="1"/>
  <c r="O33" i="34"/>
  <c r="Q33" i="34" s="1"/>
  <c r="O14" i="34"/>
  <c r="Q14" i="34" s="1"/>
  <c r="O20" i="34"/>
  <c r="Q20" i="34" s="1"/>
  <c r="O9" i="34"/>
  <c r="Q9" i="34" s="1"/>
  <c r="O6" i="34"/>
  <c r="Q6" i="34" s="1"/>
  <c r="O18" i="34"/>
  <c r="Q18" i="34" s="1"/>
  <c r="O36" i="34"/>
  <c r="Q36" i="34" s="1"/>
  <c r="O19" i="34"/>
  <c r="Q19" i="34" s="1"/>
  <c r="O8" i="34"/>
  <c r="Q8" i="34" s="1"/>
  <c r="O17" i="34"/>
  <c r="Q17" i="34" s="1"/>
  <c r="O22" i="34"/>
  <c r="Q22" i="34" s="1"/>
  <c r="O38" i="34"/>
  <c r="Q38" i="34" s="1"/>
  <c r="O41" i="34"/>
  <c r="Q41" i="34" s="1"/>
  <c r="O34" i="34"/>
  <c r="Q34" i="34" s="1"/>
  <c r="O12" i="34"/>
  <c r="Q12" i="34" s="1"/>
  <c r="O35" i="34"/>
  <c r="Q35" i="34" s="1"/>
  <c r="O37" i="34"/>
  <c r="Q37" i="34" s="1"/>
  <c r="O32" i="34"/>
  <c r="Q32" i="34" s="1"/>
  <c r="O11" i="34"/>
  <c r="Q11" i="34" s="1"/>
  <c r="O29" i="34"/>
  <c r="Q29" i="34" s="1"/>
  <c r="O21" i="34"/>
  <c r="Q21" i="34" s="1"/>
  <c r="O30" i="34"/>
  <c r="Q30" i="34" s="1"/>
  <c r="O5" i="34"/>
  <c r="O10" i="34"/>
  <c r="Q10" i="34" s="1"/>
  <c r="O26" i="34"/>
  <c r="Q26" i="34" s="1"/>
  <c r="O13" i="34"/>
  <c r="Q13" i="34" s="1"/>
  <c r="O24" i="34"/>
  <c r="Q24" i="34" s="1"/>
  <c r="O16" i="34"/>
  <c r="Q16" i="34" s="1"/>
  <c r="O17" i="8"/>
  <c r="Q17" i="8" s="1"/>
  <c r="O39" i="8"/>
  <c r="Q39" i="8" s="1"/>
  <c r="O25" i="8"/>
  <c r="Q25" i="8" s="1"/>
  <c r="O19" i="8"/>
  <c r="Q19" i="8" s="1"/>
  <c r="O37" i="8"/>
  <c r="Q37" i="8" s="1"/>
  <c r="O21" i="8"/>
  <c r="Q21" i="8" s="1"/>
  <c r="O8" i="8"/>
  <c r="Q8" i="8" s="1"/>
  <c r="O35" i="8"/>
  <c r="Q35" i="8" s="1"/>
  <c r="O28" i="8"/>
  <c r="Q28" i="8" s="1"/>
  <c r="O42" i="8"/>
  <c r="Q42" i="8" s="1"/>
  <c r="O13" i="8"/>
  <c r="Q13" i="8" s="1"/>
  <c r="O9" i="8"/>
  <c r="Q9" i="8" s="1"/>
  <c r="O14" i="8"/>
  <c r="Q14" i="8" s="1"/>
  <c r="O36" i="8"/>
  <c r="Q36" i="8" s="1"/>
  <c r="O32" i="8"/>
  <c r="Q32" i="8" s="1"/>
  <c r="O5" i="8"/>
  <c r="O6" i="8"/>
  <c r="Q6" i="8" s="1"/>
  <c r="O38" i="8"/>
  <c r="Q38" i="8" s="1"/>
  <c r="O7" i="8"/>
  <c r="Q7" i="8" s="1"/>
  <c r="O26" i="8"/>
  <c r="Q26" i="8" s="1"/>
  <c r="O18" i="8"/>
  <c r="Q18" i="8" s="1"/>
  <c r="O41" i="8"/>
  <c r="Q41" i="8" s="1"/>
  <c r="O31" i="8"/>
  <c r="Q31" i="8" s="1"/>
  <c r="O29" i="8"/>
  <c r="Q29" i="8" s="1"/>
  <c r="O10" i="8"/>
  <c r="Q10" i="8" s="1"/>
  <c r="O30" i="8"/>
  <c r="Q30" i="8" s="1"/>
  <c r="O12" i="8"/>
  <c r="Q12" i="8" s="1"/>
  <c r="O20" i="8"/>
  <c r="Q20" i="8" s="1"/>
  <c r="O27" i="8"/>
  <c r="Q27" i="8" s="1"/>
  <c r="O34" i="8"/>
  <c r="Q34" i="8" s="1"/>
  <c r="O23" i="8"/>
  <c r="Q23" i="8" s="1"/>
  <c r="O43" i="8"/>
  <c r="Q43" i="8" s="1"/>
  <c r="O33" i="8"/>
  <c r="Q33" i="8" s="1"/>
  <c r="O24" i="8"/>
  <c r="Q24" i="8" s="1"/>
  <c r="O16" i="8"/>
  <c r="Q16" i="8" s="1"/>
  <c r="O15" i="8"/>
  <c r="Q15" i="8" s="1"/>
  <c r="O40" i="8"/>
  <c r="Q40" i="8" s="1"/>
  <c r="O11" i="8"/>
  <c r="Q11" i="8" s="1"/>
  <c r="O22" i="8"/>
  <c r="Q22" i="8" s="1"/>
  <c r="O23" i="51"/>
  <c r="Q23" i="51" s="1"/>
  <c r="O13" i="51"/>
  <c r="Q13" i="51" s="1"/>
  <c r="O17" i="51"/>
  <c r="Q17" i="51" s="1"/>
  <c r="O27" i="51"/>
  <c r="Q27" i="51" s="1"/>
  <c r="O20" i="51"/>
  <c r="Q20" i="51" s="1"/>
  <c r="O9" i="51"/>
  <c r="Q9" i="51" s="1"/>
  <c r="O36" i="51"/>
  <c r="Q36" i="51" s="1"/>
  <c r="O28" i="51"/>
  <c r="Q28" i="51" s="1"/>
  <c r="O12" i="51"/>
  <c r="Q12" i="51" s="1"/>
  <c r="O14" i="51"/>
  <c r="Q14" i="51" s="1"/>
  <c r="O34" i="51"/>
  <c r="Q34" i="51" s="1"/>
  <c r="O42" i="51"/>
  <c r="Q42" i="51" s="1"/>
  <c r="O32" i="51"/>
  <c r="Q32" i="51" s="1"/>
  <c r="O43" i="51"/>
  <c r="Q43" i="51" s="1"/>
  <c r="O26" i="51"/>
  <c r="Q26" i="51" s="1"/>
  <c r="O25" i="51"/>
  <c r="Q25" i="51" s="1"/>
  <c r="O11" i="51"/>
  <c r="Q11" i="51" s="1"/>
  <c r="O18" i="51"/>
  <c r="Q18" i="51" s="1"/>
  <c r="O40" i="51"/>
  <c r="Q40" i="51" s="1"/>
  <c r="O37" i="51"/>
  <c r="Q37" i="51" s="1"/>
  <c r="O15" i="51"/>
  <c r="Q15" i="51" s="1"/>
  <c r="O8" i="51"/>
  <c r="Q8" i="51" s="1"/>
  <c r="O41" i="51"/>
  <c r="Q41" i="51" s="1"/>
  <c r="O29" i="51"/>
  <c r="Q29" i="51" s="1"/>
  <c r="O38" i="51"/>
  <c r="Q38" i="51" s="1"/>
  <c r="O30" i="51"/>
  <c r="Q30" i="51" s="1"/>
  <c r="O24" i="51"/>
  <c r="Q24" i="51" s="1"/>
  <c r="O6" i="51"/>
  <c r="Q6" i="51" s="1"/>
  <c r="O19" i="51"/>
  <c r="Q19" i="51" s="1"/>
  <c r="O22" i="51"/>
  <c r="Q22" i="51" s="1"/>
  <c r="O7" i="51"/>
  <c r="Q7" i="51" s="1"/>
  <c r="O35" i="51"/>
  <c r="Q35" i="51" s="1"/>
  <c r="O10" i="51"/>
  <c r="Q10" i="51" s="1"/>
  <c r="O33" i="51"/>
  <c r="Q33" i="51" s="1"/>
  <c r="O39" i="51"/>
  <c r="Q39" i="51" s="1"/>
  <c r="O16" i="51"/>
  <c r="Q16" i="51" s="1"/>
  <c r="O31" i="51"/>
  <c r="Q31" i="51" s="1"/>
  <c r="O5" i="51"/>
  <c r="O21" i="51"/>
  <c r="Q21" i="51" s="1"/>
  <c r="O43" i="21"/>
  <c r="Q43" i="21" s="1"/>
  <c r="O28" i="21"/>
  <c r="Q28" i="21" s="1"/>
  <c r="O17" i="21"/>
  <c r="Q17" i="21" s="1"/>
  <c r="O27" i="21"/>
  <c r="Q27" i="21" s="1"/>
  <c r="O37" i="21"/>
  <c r="Q37" i="21" s="1"/>
  <c r="O30" i="21"/>
  <c r="Q30" i="21" s="1"/>
  <c r="O32" i="21"/>
  <c r="Q32" i="21" s="1"/>
  <c r="O35" i="21"/>
  <c r="Q35" i="21" s="1"/>
  <c r="O22" i="21"/>
  <c r="Q22" i="21" s="1"/>
  <c r="O20" i="21"/>
  <c r="Q20" i="21" s="1"/>
  <c r="O6" i="21"/>
  <c r="Q6" i="21" s="1"/>
  <c r="O10" i="21"/>
  <c r="Q10" i="21" s="1"/>
  <c r="O15" i="21"/>
  <c r="Q15" i="21" s="1"/>
  <c r="O39" i="21"/>
  <c r="Q39" i="21" s="1"/>
  <c r="O12" i="21"/>
  <c r="Q12" i="21" s="1"/>
  <c r="O40" i="21"/>
  <c r="Q40" i="21" s="1"/>
  <c r="O23" i="21"/>
  <c r="Q23" i="21" s="1"/>
  <c r="O9" i="21"/>
  <c r="Q9" i="21" s="1"/>
  <c r="O38" i="21"/>
  <c r="Q38" i="21" s="1"/>
  <c r="O31" i="21"/>
  <c r="Q31" i="21" s="1"/>
  <c r="O25" i="21"/>
  <c r="Q25" i="21" s="1"/>
  <c r="O36" i="21"/>
  <c r="Q36" i="21" s="1"/>
  <c r="O42" i="21"/>
  <c r="Q42" i="21" s="1"/>
  <c r="O41" i="21"/>
  <c r="Q41" i="21" s="1"/>
  <c r="O29" i="21"/>
  <c r="Q29" i="21" s="1"/>
  <c r="O7" i="21"/>
  <c r="Q7" i="21" s="1"/>
  <c r="O11" i="21"/>
  <c r="Q11" i="21" s="1"/>
  <c r="O18" i="21"/>
  <c r="Q18" i="21" s="1"/>
  <c r="O21" i="21"/>
  <c r="Q21" i="21" s="1"/>
  <c r="O33" i="21"/>
  <c r="Q33" i="21" s="1"/>
  <c r="O26" i="21"/>
  <c r="Q26" i="21" s="1"/>
  <c r="O24" i="21"/>
  <c r="Q24" i="21" s="1"/>
  <c r="O8" i="21"/>
  <c r="Q8" i="21" s="1"/>
  <c r="O13" i="21"/>
  <c r="Q13" i="21" s="1"/>
  <c r="O16" i="21"/>
  <c r="Q16" i="21" s="1"/>
  <c r="O14" i="21"/>
  <c r="Q14" i="21" s="1"/>
  <c r="O34" i="21"/>
  <c r="Q34" i="21" s="1"/>
  <c r="O19" i="21"/>
  <c r="Q19" i="21" s="1"/>
  <c r="O5" i="21"/>
  <c r="O40" i="38"/>
  <c r="Q40" i="38" s="1"/>
  <c r="O20" i="38"/>
  <c r="Q20" i="38" s="1"/>
  <c r="O23" i="38"/>
  <c r="Q23" i="38" s="1"/>
  <c r="O18" i="38"/>
  <c r="Q18" i="38" s="1"/>
  <c r="O36" i="38"/>
  <c r="Q36" i="38" s="1"/>
  <c r="O43" i="38"/>
  <c r="Q43" i="38" s="1"/>
  <c r="O28" i="38"/>
  <c r="Q28" i="38" s="1"/>
  <c r="O7" i="38"/>
  <c r="Q7" i="38" s="1"/>
  <c r="O33" i="38"/>
  <c r="Q33" i="38" s="1"/>
  <c r="O24" i="38"/>
  <c r="Q24" i="38" s="1"/>
  <c r="O15" i="38"/>
  <c r="Q15" i="38" s="1"/>
  <c r="O10" i="38"/>
  <c r="Q10" i="38" s="1"/>
  <c r="O35" i="38"/>
  <c r="Q35" i="38" s="1"/>
  <c r="O34" i="38"/>
  <c r="Q34" i="38" s="1"/>
  <c r="O16" i="38"/>
  <c r="Q16" i="38" s="1"/>
  <c r="O17" i="38"/>
  <c r="Q17" i="38" s="1"/>
  <c r="O13" i="38"/>
  <c r="Q13" i="38" s="1"/>
  <c r="O42" i="38"/>
  <c r="Q42" i="38" s="1"/>
  <c r="O8" i="38"/>
  <c r="Q8" i="38" s="1"/>
  <c r="O31" i="38"/>
  <c r="Q31" i="38" s="1"/>
  <c r="O22" i="38"/>
  <c r="Q22" i="38" s="1"/>
  <c r="O19" i="38"/>
  <c r="Q19" i="38" s="1"/>
  <c r="O39" i="38"/>
  <c r="Q39" i="38" s="1"/>
  <c r="O25" i="38"/>
  <c r="Q25" i="38" s="1"/>
  <c r="O6" i="38"/>
  <c r="Q6" i="38" s="1"/>
  <c r="O9" i="38"/>
  <c r="Q9" i="38" s="1"/>
  <c r="O27" i="38"/>
  <c r="Q27" i="38" s="1"/>
  <c r="O29" i="38"/>
  <c r="Q29" i="38" s="1"/>
  <c r="O14" i="38"/>
  <c r="Q14" i="38" s="1"/>
  <c r="O41" i="38"/>
  <c r="Q41" i="38" s="1"/>
  <c r="O11" i="38"/>
  <c r="Q11" i="38" s="1"/>
  <c r="O12" i="38"/>
  <c r="Q12" i="38" s="1"/>
  <c r="O5" i="38"/>
  <c r="O21" i="38"/>
  <c r="Q21" i="38" s="1"/>
  <c r="O26" i="38"/>
  <c r="Q26" i="38" s="1"/>
  <c r="O37" i="38"/>
  <c r="Q37" i="38" s="1"/>
  <c r="O32" i="38"/>
  <c r="Q32" i="38" s="1"/>
  <c r="O38" i="38"/>
  <c r="Q38" i="38" s="1"/>
  <c r="O30" i="38"/>
  <c r="Q30" i="38" s="1"/>
  <c r="O40" i="24"/>
  <c r="Q40" i="24" s="1"/>
  <c r="O29" i="24"/>
  <c r="Q29" i="24" s="1"/>
  <c r="O22" i="24"/>
  <c r="Q22" i="24" s="1"/>
  <c r="O34" i="24"/>
  <c r="Q34" i="24" s="1"/>
  <c r="O42" i="24"/>
  <c r="Q42" i="24" s="1"/>
  <c r="O41" i="24"/>
  <c r="Q41" i="24" s="1"/>
  <c r="O11" i="24"/>
  <c r="Q11" i="24" s="1"/>
  <c r="O18" i="24"/>
  <c r="Q18" i="24" s="1"/>
  <c r="O28" i="24"/>
  <c r="Q28" i="24" s="1"/>
  <c r="O39" i="24"/>
  <c r="Q39" i="24" s="1"/>
  <c r="O36" i="24"/>
  <c r="Q36" i="24" s="1"/>
  <c r="O12" i="24"/>
  <c r="Q12" i="24" s="1"/>
  <c r="O43" i="24"/>
  <c r="Q43" i="24" s="1"/>
  <c r="O20" i="24"/>
  <c r="Q20" i="24" s="1"/>
  <c r="O16" i="24"/>
  <c r="Q16" i="24" s="1"/>
  <c r="O26" i="24"/>
  <c r="Q26" i="24" s="1"/>
  <c r="O7" i="24"/>
  <c r="Q7" i="24" s="1"/>
  <c r="O33" i="24"/>
  <c r="Q33" i="24" s="1"/>
  <c r="O14" i="24"/>
  <c r="Q14" i="24" s="1"/>
  <c r="O15" i="24"/>
  <c r="Q15" i="24" s="1"/>
  <c r="O23" i="24"/>
  <c r="Q23" i="24" s="1"/>
  <c r="O38" i="24"/>
  <c r="Q38" i="24" s="1"/>
  <c r="O10" i="24"/>
  <c r="Q10" i="24" s="1"/>
  <c r="O37" i="24"/>
  <c r="Q37" i="24" s="1"/>
  <c r="O32" i="24"/>
  <c r="Q32" i="24" s="1"/>
  <c r="O30" i="24"/>
  <c r="Q30" i="24" s="1"/>
  <c r="O6" i="24"/>
  <c r="Q6" i="24" s="1"/>
  <c r="O9" i="24"/>
  <c r="Q9" i="24" s="1"/>
  <c r="O19" i="24"/>
  <c r="Q19" i="24" s="1"/>
  <c r="O27" i="24"/>
  <c r="Q27" i="24" s="1"/>
  <c r="O8" i="24"/>
  <c r="Q8" i="24" s="1"/>
  <c r="O35" i="24"/>
  <c r="Q35" i="24" s="1"/>
  <c r="O25" i="24"/>
  <c r="Q25" i="24" s="1"/>
  <c r="O31" i="24"/>
  <c r="Q31" i="24" s="1"/>
  <c r="O21" i="24"/>
  <c r="Q21" i="24" s="1"/>
  <c r="O24" i="24"/>
  <c r="Q24" i="24" s="1"/>
  <c r="O17" i="24"/>
  <c r="Q17" i="24" s="1"/>
  <c r="O13" i="24"/>
  <c r="Q13" i="24" s="1"/>
  <c r="O5" i="24"/>
  <c r="O15" i="37"/>
  <c r="Q15" i="37" s="1"/>
  <c r="O29" i="37"/>
  <c r="Q29" i="37" s="1"/>
  <c r="O40" i="37"/>
  <c r="Q40" i="37" s="1"/>
  <c r="O18" i="37"/>
  <c r="Q18" i="37" s="1"/>
  <c r="O13" i="37"/>
  <c r="Q13" i="37" s="1"/>
  <c r="O9" i="37"/>
  <c r="Q9" i="37" s="1"/>
  <c r="O39" i="37"/>
  <c r="Q39" i="37" s="1"/>
  <c r="O25" i="37"/>
  <c r="Q25" i="37" s="1"/>
  <c r="O12" i="37"/>
  <c r="Q12" i="37" s="1"/>
  <c r="O37" i="37"/>
  <c r="Q37" i="37" s="1"/>
  <c r="O6" i="37"/>
  <c r="Q6" i="37" s="1"/>
  <c r="O27" i="37"/>
  <c r="Q27" i="37" s="1"/>
  <c r="O26" i="37"/>
  <c r="Q26" i="37" s="1"/>
  <c r="O42" i="37"/>
  <c r="Q42" i="37" s="1"/>
  <c r="O24" i="37"/>
  <c r="Q24" i="37" s="1"/>
  <c r="O22" i="37"/>
  <c r="Q22" i="37" s="1"/>
  <c r="O16" i="37"/>
  <c r="Q16" i="37" s="1"/>
  <c r="O32" i="37"/>
  <c r="Q32" i="37" s="1"/>
  <c r="O35" i="37"/>
  <c r="Q35" i="37" s="1"/>
  <c r="O41" i="37"/>
  <c r="Q41" i="37" s="1"/>
  <c r="O14" i="37"/>
  <c r="Q14" i="37" s="1"/>
  <c r="O23" i="37"/>
  <c r="Q23" i="37" s="1"/>
  <c r="O8" i="37"/>
  <c r="Q8" i="37" s="1"/>
  <c r="O20" i="37"/>
  <c r="Q20" i="37" s="1"/>
  <c r="O31" i="37"/>
  <c r="Q31" i="37" s="1"/>
  <c r="O10" i="37"/>
  <c r="Q10" i="37" s="1"/>
  <c r="O36" i="37"/>
  <c r="Q36" i="37" s="1"/>
  <c r="O17" i="37"/>
  <c r="Q17" i="37" s="1"/>
  <c r="O19" i="37"/>
  <c r="Q19" i="37" s="1"/>
  <c r="O43" i="37"/>
  <c r="Q43" i="37" s="1"/>
  <c r="O28" i="37"/>
  <c r="Q28" i="37" s="1"/>
  <c r="O7" i="37"/>
  <c r="Q7" i="37" s="1"/>
  <c r="O34" i="37"/>
  <c r="Q34" i="37" s="1"/>
  <c r="O11" i="37"/>
  <c r="Q11" i="37" s="1"/>
  <c r="O21" i="37"/>
  <c r="Q21" i="37" s="1"/>
  <c r="O38" i="37"/>
  <c r="Q38" i="37" s="1"/>
  <c r="O33" i="37"/>
  <c r="Q33" i="37" s="1"/>
  <c r="O30" i="37"/>
  <c r="Q30" i="37" s="1"/>
  <c r="O5" i="37"/>
  <c r="O34" i="22"/>
  <c r="Q34" i="22" s="1"/>
  <c r="O26" i="22"/>
  <c r="Q26" i="22" s="1"/>
  <c r="O25" i="22"/>
  <c r="Q25" i="22" s="1"/>
  <c r="O24" i="22"/>
  <c r="Q24" i="22" s="1"/>
  <c r="O36" i="22"/>
  <c r="Q36" i="22" s="1"/>
  <c r="O29" i="22"/>
  <c r="Q29" i="22" s="1"/>
  <c r="O41" i="22"/>
  <c r="Q41" i="22" s="1"/>
  <c r="O21" i="22"/>
  <c r="Q21" i="22" s="1"/>
  <c r="O9" i="22"/>
  <c r="Q9" i="22" s="1"/>
  <c r="O6" i="22"/>
  <c r="Q6" i="22" s="1"/>
  <c r="O32" i="22"/>
  <c r="Q32" i="22" s="1"/>
  <c r="O30" i="22"/>
  <c r="Q30" i="22" s="1"/>
  <c r="O11" i="22"/>
  <c r="Q11" i="22" s="1"/>
  <c r="O35" i="22"/>
  <c r="Q35" i="22" s="1"/>
  <c r="O38" i="22"/>
  <c r="Q38" i="22" s="1"/>
  <c r="O43" i="22"/>
  <c r="Q43" i="22" s="1"/>
  <c r="O13" i="22"/>
  <c r="Q13" i="22" s="1"/>
  <c r="O16" i="22"/>
  <c r="Q16" i="22" s="1"/>
  <c r="O18" i="22"/>
  <c r="Q18" i="22" s="1"/>
  <c r="O40" i="22"/>
  <c r="Q40" i="22" s="1"/>
  <c r="O39" i="22"/>
  <c r="Q39" i="22" s="1"/>
  <c r="O27" i="22"/>
  <c r="Q27" i="22" s="1"/>
  <c r="O12" i="22"/>
  <c r="Q12" i="22" s="1"/>
  <c r="O28" i="22"/>
  <c r="Q28" i="22" s="1"/>
  <c r="O17" i="22"/>
  <c r="Q17" i="22" s="1"/>
  <c r="O20" i="22"/>
  <c r="Q20" i="22" s="1"/>
  <c r="O31" i="22"/>
  <c r="Q31" i="22" s="1"/>
  <c r="O37" i="22"/>
  <c r="Q37" i="22" s="1"/>
  <c r="O14" i="22"/>
  <c r="Q14" i="22" s="1"/>
  <c r="O15" i="22"/>
  <c r="Q15" i="22" s="1"/>
  <c r="O8" i="22"/>
  <c r="Q8" i="22" s="1"/>
  <c r="O42" i="22"/>
  <c r="Q42" i="22" s="1"/>
  <c r="O22" i="22"/>
  <c r="Q22" i="22" s="1"/>
  <c r="O33" i="22"/>
  <c r="Q33" i="22" s="1"/>
  <c r="O19" i="22"/>
  <c r="Q19" i="22" s="1"/>
  <c r="O10" i="22"/>
  <c r="Q10" i="22" s="1"/>
  <c r="O7" i="22"/>
  <c r="Q7" i="22" s="1"/>
  <c r="O23" i="22"/>
  <c r="Q23" i="22" s="1"/>
  <c r="O5" i="22"/>
  <c r="O34" i="12"/>
  <c r="Q34" i="12" s="1"/>
  <c r="O22" i="12"/>
  <c r="Q22" i="12" s="1"/>
  <c r="O26" i="12"/>
  <c r="Q26" i="12" s="1"/>
  <c r="O11" i="12"/>
  <c r="Q11" i="12" s="1"/>
  <c r="O27" i="12"/>
  <c r="Q27" i="12" s="1"/>
  <c r="O10" i="12"/>
  <c r="Q10" i="12" s="1"/>
  <c r="O23" i="12"/>
  <c r="Q23" i="12" s="1"/>
  <c r="O43" i="12"/>
  <c r="Q43" i="12" s="1"/>
  <c r="O21" i="12"/>
  <c r="Q21" i="12" s="1"/>
  <c r="O18" i="12"/>
  <c r="Q18" i="12" s="1"/>
  <c r="O17" i="12"/>
  <c r="Q17" i="12" s="1"/>
  <c r="O41" i="12"/>
  <c r="Q41" i="12" s="1"/>
  <c r="O40" i="12"/>
  <c r="Q40" i="12" s="1"/>
  <c r="O14" i="12"/>
  <c r="Q14" i="12" s="1"/>
  <c r="O16" i="12"/>
  <c r="Q16" i="12" s="1"/>
  <c r="O25" i="12"/>
  <c r="Q25" i="12" s="1"/>
  <c r="O8" i="12"/>
  <c r="Q8" i="12" s="1"/>
  <c r="O6" i="12"/>
  <c r="Q6" i="12" s="1"/>
  <c r="O24" i="12"/>
  <c r="Q24" i="12" s="1"/>
  <c r="O7" i="12"/>
  <c r="Q7" i="12" s="1"/>
  <c r="O13" i="12"/>
  <c r="Q13" i="12" s="1"/>
  <c r="O28" i="12"/>
  <c r="Q28" i="12" s="1"/>
  <c r="O15" i="12"/>
  <c r="Q15" i="12" s="1"/>
  <c r="O29" i="12"/>
  <c r="Q29" i="12" s="1"/>
  <c r="O38" i="12"/>
  <c r="Q38" i="12" s="1"/>
  <c r="O9" i="12"/>
  <c r="Q9" i="12" s="1"/>
  <c r="O42" i="12"/>
  <c r="Q42" i="12" s="1"/>
  <c r="O36" i="12"/>
  <c r="Q36" i="12" s="1"/>
  <c r="O31" i="12"/>
  <c r="Q31" i="12" s="1"/>
  <c r="O19" i="12"/>
  <c r="Q19" i="12" s="1"/>
  <c r="O44" i="12"/>
  <c r="O5" i="12"/>
  <c r="Q5" i="12" s="1"/>
  <c r="O12" i="12"/>
  <c r="Q12" i="12" s="1"/>
  <c r="O37" i="12"/>
  <c r="Q37" i="12" s="1"/>
  <c r="O32" i="12"/>
  <c r="Q32" i="12" s="1"/>
  <c r="O39" i="12"/>
  <c r="Q39" i="12" s="1"/>
  <c r="O33" i="12"/>
  <c r="Q33" i="12" s="1"/>
  <c r="O30" i="12"/>
  <c r="Q30" i="12" s="1"/>
  <c r="O20" i="12"/>
  <c r="Q20" i="12" s="1"/>
  <c r="O35" i="12"/>
  <c r="Q35" i="12" s="1"/>
  <c r="O40" i="30"/>
  <c r="Q40" i="30" s="1"/>
  <c r="O30" i="30"/>
  <c r="Q30" i="30" s="1"/>
  <c r="O28" i="30"/>
  <c r="Q28" i="30" s="1"/>
  <c r="O35" i="30"/>
  <c r="Q35" i="30" s="1"/>
  <c r="O16" i="30"/>
  <c r="Q16" i="30" s="1"/>
  <c r="O15" i="30"/>
  <c r="Q15" i="30" s="1"/>
  <c r="O14" i="30"/>
  <c r="Q14" i="30" s="1"/>
  <c r="O23" i="30"/>
  <c r="Q23" i="30" s="1"/>
  <c r="O19" i="30"/>
  <c r="Q19" i="30" s="1"/>
  <c r="O27" i="30"/>
  <c r="Q27" i="30" s="1"/>
  <c r="O26" i="30"/>
  <c r="Q26" i="30" s="1"/>
  <c r="O12" i="30"/>
  <c r="Q12" i="30" s="1"/>
  <c r="O37" i="30"/>
  <c r="Q37" i="30" s="1"/>
  <c r="O11" i="30"/>
  <c r="Q11" i="30" s="1"/>
  <c r="O7" i="30"/>
  <c r="Q7" i="30" s="1"/>
  <c r="O43" i="30"/>
  <c r="Q43" i="30" s="1"/>
  <c r="O29" i="30"/>
  <c r="Q29" i="30" s="1"/>
  <c r="O32" i="30"/>
  <c r="Q32" i="30" s="1"/>
  <c r="O9" i="30"/>
  <c r="Q9" i="30" s="1"/>
  <c r="O39" i="30"/>
  <c r="Q39" i="30" s="1"/>
  <c r="O13" i="30"/>
  <c r="Q13" i="30" s="1"/>
  <c r="O33" i="30"/>
  <c r="Q33" i="30" s="1"/>
  <c r="O42" i="30"/>
  <c r="Q42" i="30" s="1"/>
  <c r="O41" i="30"/>
  <c r="Q41" i="30" s="1"/>
  <c r="O8" i="30"/>
  <c r="Q8" i="30" s="1"/>
  <c r="O25" i="30"/>
  <c r="Q25" i="30" s="1"/>
  <c r="O34" i="30"/>
  <c r="Q34" i="30" s="1"/>
  <c r="O20" i="30"/>
  <c r="Q20" i="30" s="1"/>
  <c r="O21" i="30"/>
  <c r="Q21" i="30" s="1"/>
  <c r="O17" i="30"/>
  <c r="Q17" i="30" s="1"/>
  <c r="O18" i="30"/>
  <c r="Q18" i="30" s="1"/>
  <c r="O10" i="30"/>
  <c r="Q10" i="30" s="1"/>
  <c r="O24" i="30"/>
  <c r="Q24" i="30" s="1"/>
  <c r="O6" i="30"/>
  <c r="Q6" i="30" s="1"/>
  <c r="O38" i="30"/>
  <c r="Q38" i="30" s="1"/>
  <c r="O36" i="30"/>
  <c r="Q36" i="30" s="1"/>
  <c r="O22" i="30"/>
  <c r="Q22" i="30" s="1"/>
  <c r="O31" i="30"/>
  <c r="Q31" i="30" s="1"/>
  <c r="O5" i="30"/>
  <c r="O30" i="42"/>
  <c r="Q30" i="42" s="1"/>
  <c r="O26" i="42"/>
  <c r="Q26" i="42" s="1"/>
  <c r="O15" i="42"/>
  <c r="Q15" i="42" s="1"/>
  <c r="O40" i="42"/>
  <c r="Q40" i="42" s="1"/>
  <c r="O23" i="42"/>
  <c r="Q23" i="42" s="1"/>
  <c r="O34" i="42"/>
  <c r="Q34" i="42" s="1"/>
  <c r="O19" i="42"/>
  <c r="Q19" i="42" s="1"/>
  <c r="O29" i="42"/>
  <c r="Q29" i="42" s="1"/>
  <c r="O11" i="42"/>
  <c r="Q11" i="42" s="1"/>
  <c r="O14" i="42"/>
  <c r="Q14" i="42" s="1"/>
  <c r="O16" i="42"/>
  <c r="Q16" i="42" s="1"/>
  <c r="O31" i="42"/>
  <c r="Q31" i="42" s="1"/>
  <c r="O27" i="42"/>
  <c r="Q27" i="42" s="1"/>
  <c r="O25" i="42"/>
  <c r="Q25" i="42" s="1"/>
  <c r="O24" i="42"/>
  <c r="Q24" i="42" s="1"/>
  <c r="O41" i="42"/>
  <c r="Q41" i="42" s="1"/>
  <c r="O32" i="42"/>
  <c r="Q32" i="42" s="1"/>
  <c r="O17" i="42"/>
  <c r="Q17" i="42" s="1"/>
  <c r="O9" i="42"/>
  <c r="Q9" i="42" s="1"/>
  <c r="O35" i="42"/>
  <c r="Q35" i="42" s="1"/>
  <c r="O18" i="42"/>
  <c r="Q18" i="42" s="1"/>
  <c r="O6" i="42"/>
  <c r="Q6" i="42" s="1"/>
  <c r="O20" i="42"/>
  <c r="Q20" i="42" s="1"/>
  <c r="O28" i="42"/>
  <c r="Q28" i="42" s="1"/>
  <c r="O8" i="42"/>
  <c r="Q8" i="42" s="1"/>
  <c r="O42" i="42"/>
  <c r="Q42" i="42" s="1"/>
  <c r="O39" i="42"/>
  <c r="Q39" i="42" s="1"/>
  <c r="O7" i="42"/>
  <c r="Q7" i="42" s="1"/>
  <c r="O13" i="42"/>
  <c r="Q13" i="42" s="1"/>
  <c r="O12" i="42"/>
  <c r="Q12" i="42" s="1"/>
  <c r="O38" i="42"/>
  <c r="Q38" i="42" s="1"/>
  <c r="O37" i="42"/>
  <c r="Q37" i="42" s="1"/>
  <c r="O43" i="42"/>
  <c r="Q43" i="42" s="1"/>
  <c r="O22" i="42"/>
  <c r="Q22" i="42" s="1"/>
  <c r="O33" i="42"/>
  <c r="Q33" i="42" s="1"/>
  <c r="O10" i="42"/>
  <c r="Q10" i="42" s="1"/>
  <c r="O21" i="42"/>
  <c r="Q21" i="42" s="1"/>
  <c r="O36" i="42"/>
  <c r="Q36" i="42" s="1"/>
  <c r="O5" i="42"/>
  <c r="O36" i="36"/>
  <c r="Q36" i="36" s="1"/>
  <c r="O24" i="36"/>
  <c r="Q24" i="36" s="1"/>
  <c r="O42" i="36"/>
  <c r="Q42" i="36" s="1"/>
  <c r="O16" i="36"/>
  <c r="Q16" i="36" s="1"/>
  <c r="O25" i="36"/>
  <c r="Q25" i="36" s="1"/>
  <c r="O21" i="36"/>
  <c r="Q21" i="36" s="1"/>
  <c r="O34" i="36"/>
  <c r="Q34" i="36" s="1"/>
  <c r="O11" i="36"/>
  <c r="Q11" i="36" s="1"/>
  <c r="O26" i="36"/>
  <c r="Q26" i="36" s="1"/>
  <c r="O33" i="36"/>
  <c r="Q33" i="36" s="1"/>
  <c r="O8" i="36"/>
  <c r="Q8" i="36" s="1"/>
  <c r="O23" i="36"/>
  <c r="Q23" i="36" s="1"/>
  <c r="O12" i="36"/>
  <c r="Q12" i="36" s="1"/>
  <c r="O13" i="36"/>
  <c r="Q13" i="36" s="1"/>
  <c r="O15" i="36"/>
  <c r="Q15" i="36" s="1"/>
  <c r="O39" i="36"/>
  <c r="Q39" i="36" s="1"/>
  <c r="O5" i="36"/>
  <c r="O27" i="36"/>
  <c r="Q27" i="36" s="1"/>
  <c r="O6" i="36"/>
  <c r="Q6" i="36" s="1"/>
  <c r="O17" i="36"/>
  <c r="Q17" i="36" s="1"/>
  <c r="O35" i="36"/>
  <c r="Q35" i="36" s="1"/>
  <c r="O28" i="36"/>
  <c r="Q28" i="36" s="1"/>
  <c r="O38" i="36"/>
  <c r="Q38" i="36" s="1"/>
  <c r="O40" i="36"/>
  <c r="Q40" i="36" s="1"/>
  <c r="O14" i="36"/>
  <c r="Q14" i="36" s="1"/>
  <c r="O9" i="36"/>
  <c r="Q9" i="36" s="1"/>
  <c r="O19" i="36"/>
  <c r="Q19" i="36" s="1"/>
  <c r="O31" i="36"/>
  <c r="Q31" i="36" s="1"/>
  <c r="O10" i="36"/>
  <c r="Q10" i="36" s="1"/>
  <c r="O20" i="36"/>
  <c r="Q20" i="36" s="1"/>
  <c r="O29" i="36"/>
  <c r="Q29" i="36" s="1"/>
  <c r="O32" i="36"/>
  <c r="Q32" i="36" s="1"/>
  <c r="O37" i="36"/>
  <c r="Q37" i="36" s="1"/>
  <c r="O18" i="36"/>
  <c r="Q18" i="36" s="1"/>
  <c r="O22" i="36"/>
  <c r="Q22" i="36" s="1"/>
  <c r="O41" i="36"/>
  <c r="Q41" i="36" s="1"/>
  <c r="O43" i="36"/>
  <c r="Q43" i="36" s="1"/>
  <c r="O7" i="36"/>
  <c r="Q7" i="36" s="1"/>
  <c r="O30" i="36"/>
  <c r="Q30" i="36" s="1"/>
  <c r="O15" i="43"/>
  <c r="Q15" i="43" s="1"/>
  <c r="O21" i="43"/>
  <c r="Q21" i="43" s="1"/>
  <c r="O28" i="43"/>
  <c r="Q28" i="43" s="1"/>
  <c r="O25" i="43"/>
  <c r="Q25" i="43" s="1"/>
  <c r="O27" i="43"/>
  <c r="Q27" i="43" s="1"/>
  <c r="O23" i="43"/>
  <c r="Q23" i="43" s="1"/>
  <c r="O42" i="43"/>
  <c r="Q42" i="43" s="1"/>
  <c r="O11" i="43"/>
  <c r="Q11" i="43" s="1"/>
  <c r="O29" i="43"/>
  <c r="Q29" i="43" s="1"/>
  <c r="O8" i="43"/>
  <c r="Q8" i="43" s="1"/>
  <c r="O5" i="43"/>
  <c r="O38" i="43"/>
  <c r="Q38" i="43" s="1"/>
  <c r="O31" i="43"/>
  <c r="Q31" i="43" s="1"/>
  <c r="O10" i="43"/>
  <c r="Q10" i="43" s="1"/>
  <c r="O26" i="43"/>
  <c r="Q26" i="43" s="1"/>
  <c r="O33" i="43"/>
  <c r="Q33" i="43" s="1"/>
  <c r="O7" i="43"/>
  <c r="Q7" i="43" s="1"/>
  <c r="O12" i="43"/>
  <c r="Q12" i="43" s="1"/>
  <c r="O14" i="43"/>
  <c r="Q14" i="43" s="1"/>
  <c r="O37" i="43"/>
  <c r="Q37" i="43" s="1"/>
  <c r="O6" i="43"/>
  <c r="Q6" i="43" s="1"/>
  <c r="O20" i="43"/>
  <c r="Q20" i="43" s="1"/>
  <c r="O19" i="43"/>
  <c r="Q19" i="43" s="1"/>
  <c r="O13" i="43"/>
  <c r="Q13" i="43" s="1"/>
  <c r="O18" i="43"/>
  <c r="Q18" i="43" s="1"/>
  <c r="O34" i="43"/>
  <c r="Q34" i="43" s="1"/>
  <c r="O39" i="43"/>
  <c r="Q39" i="43" s="1"/>
  <c r="O30" i="43"/>
  <c r="Q30" i="43" s="1"/>
  <c r="O16" i="43"/>
  <c r="Q16" i="43" s="1"/>
  <c r="O32" i="43"/>
  <c r="Q32" i="43" s="1"/>
  <c r="O35" i="43"/>
  <c r="Q35" i="43" s="1"/>
  <c r="O9" i="43"/>
  <c r="Q9" i="43" s="1"/>
  <c r="O41" i="43"/>
  <c r="Q41" i="43" s="1"/>
  <c r="O24" i="43"/>
  <c r="Q24" i="43" s="1"/>
  <c r="O36" i="43"/>
  <c r="Q36" i="43" s="1"/>
  <c r="O22" i="43"/>
  <c r="Q22" i="43" s="1"/>
  <c r="O43" i="43"/>
  <c r="Q43" i="43" s="1"/>
  <c r="O40" i="43"/>
  <c r="Q40" i="43" s="1"/>
  <c r="O17" i="43"/>
  <c r="Q17" i="43" s="1"/>
  <c r="O34" i="20"/>
  <c r="Q34" i="20" s="1"/>
  <c r="O10" i="20"/>
  <c r="Q10" i="20" s="1"/>
  <c r="O20" i="20"/>
  <c r="Q20" i="20" s="1"/>
  <c r="O16" i="20"/>
  <c r="Q16" i="20" s="1"/>
  <c r="O19" i="20"/>
  <c r="Q19" i="20" s="1"/>
  <c r="O9" i="20"/>
  <c r="Q9" i="20" s="1"/>
  <c r="O22" i="20"/>
  <c r="Q22" i="20" s="1"/>
  <c r="O8" i="20"/>
  <c r="Q8" i="20" s="1"/>
  <c r="O21" i="20"/>
  <c r="Q21" i="20" s="1"/>
  <c r="O38" i="20"/>
  <c r="Q38" i="20" s="1"/>
  <c r="O32" i="20"/>
  <c r="Q32" i="20" s="1"/>
  <c r="O39" i="20"/>
  <c r="Q39" i="20" s="1"/>
  <c r="O14" i="20"/>
  <c r="Q14" i="20" s="1"/>
  <c r="O15" i="20"/>
  <c r="Q15" i="20" s="1"/>
  <c r="O35" i="20"/>
  <c r="Q35" i="20" s="1"/>
  <c r="O13" i="20"/>
  <c r="Q13" i="20" s="1"/>
  <c r="O25" i="20"/>
  <c r="Q25" i="20" s="1"/>
  <c r="O6" i="20"/>
  <c r="Q6" i="20" s="1"/>
  <c r="O30" i="20"/>
  <c r="Q30" i="20" s="1"/>
  <c r="O17" i="20"/>
  <c r="Q17" i="20" s="1"/>
  <c r="O37" i="20"/>
  <c r="Q37" i="20" s="1"/>
  <c r="O31" i="20"/>
  <c r="Q31" i="20" s="1"/>
  <c r="O7" i="20"/>
  <c r="Q7" i="20" s="1"/>
  <c r="O18" i="20"/>
  <c r="Q18" i="20" s="1"/>
  <c r="O41" i="20"/>
  <c r="Q41" i="20" s="1"/>
  <c r="O12" i="20"/>
  <c r="Q12" i="20" s="1"/>
  <c r="O24" i="20"/>
  <c r="Q24" i="20" s="1"/>
  <c r="O36" i="20"/>
  <c r="Q36" i="20" s="1"/>
  <c r="O42" i="20"/>
  <c r="Q42" i="20" s="1"/>
  <c r="O23" i="20"/>
  <c r="Q23" i="20" s="1"/>
  <c r="O29" i="20"/>
  <c r="Q29" i="20" s="1"/>
  <c r="O40" i="20"/>
  <c r="Q40" i="20" s="1"/>
  <c r="O43" i="20"/>
  <c r="Q43" i="20" s="1"/>
  <c r="O26" i="20"/>
  <c r="Q26" i="20" s="1"/>
  <c r="O11" i="20"/>
  <c r="Q11" i="20" s="1"/>
  <c r="O27" i="20"/>
  <c r="Q27" i="20" s="1"/>
  <c r="O28" i="20"/>
  <c r="Q28" i="20" s="1"/>
  <c r="O33" i="20"/>
  <c r="Q33" i="20" s="1"/>
  <c r="O5" i="20"/>
  <c r="I44" i="27"/>
  <c r="K5" i="27"/>
  <c r="K44" i="27" s="1"/>
  <c r="M44" i="27" s="1"/>
  <c r="O12" i="41"/>
  <c r="Q12" i="41" s="1"/>
  <c r="O37" i="41"/>
  <c r="Q37" i="41" s="1"/>
  <c r="O43" i="41"/>
  <c r="Q43" i="41" s="1"/>
  <c r="O14" i="41"/>
  <c r="Q14" i="41" s="1"/>
  <c r="O35" i="41"/>
  <c r="Q35" i="41" s="1"/>
  <c r="O13" i="41"/>
  <c r="Q13" i="41" s="1"/>
  <c r="O22" i="41"/>
  <c r="Q22" i="41" s="1"/>
  <c r="O38" i="41"/>
  <c r="Q38" i="41" s="1"/>
  <c r="O25" i="41"/>
  <c r="Q25" i="41" s="1"/>
  <c r="O5" i="41"/>
  <c r="O10" i="41"/>
  <c r="Q10" i="41" s="1"/>
  <c r="O16" i="41"/>
  <c r="Q16" i="41" s="1"/>
  <c r="O26" i="41"/>
  <c r="Q26" i="41" s="1"/>
  <c r="O36" i="41"/>
  <c r="Q36" i="41" s="1"/>
  <c r="O40" i="41"/>
  <c r="Q40" i="41" s="1"/>
  <c r="O21" i="41"/>
  <c r="Q21" i="41" s="1"/>
  <c r="O30" i="41"/>
  <c r="Q30" i="41" s="1"/>
  <c r="O29" i="41"/>
  <c r="Q29" i="41" s="1"/>
  <c r="O28" i="41"/>
  <c r="Q28" i="41" s="1"/>
  <c r="O15" i="41"/>
  <c r="Q15" i="41" s="1"/>
  <c r="O6" i="41"/>
  <c r="Q6" i="41" s="1"/>
  <c r="O11" i="41"/>
  <c r="Q11" i="41" s="1"/>
  <c r="O24" i="41"/>
  <c r="Q24" i="41" s="1"/>
  <c r="O33" i="41"/>
  <c r="Q33" i="41" s="1"/>
  <c r="O32" i="41"/>
  <c r="Q32" i="41" s="1"/>
  <c r="O7" i="41"/>
  <c r="Q7" i="41" s="1"/>
  <c r="O39" i="41"/>
  <c r="Q39" i="41" s="1"/>
  <c r="O27" i="41"/>
  <c r="Q27" i="41" s="1"/>
  <c r="O8" i="41"/>
  <c r="Q8" i="41" s="1"/>
  <c r="O17" i="41"/>
  <c r="Q17" i="41" s="1"/>
  <c r="O23" i="41"/>
  <c r="Q23" i="41" s="1"/>
  <c r="O20" i="41"/>
  <c r="Q20" i="41" s="1"/>
  <c r="O42" i="41"/>
  <c r="Q42" i="41" s="1"/>
  <c r="O41" i="41"/>
  <c r="Q41" i="41" s="1"/>
  <c r="O19" i="41"/>
  <c r="Q19" i="41" s="1"/>
  <c r="O9" i="41"/>
  <c r="Q9" i="41" s="1"/>
  <c r="O34" i="41"/>
  <c r="Q34" i="41" s="1"/>
  <c r="O18" i="41"/>
  <c r="Q18" i="41" s="1"/>
  <c r="O31" i="41"/>
  <c r="Q31" i="41" s="1"/>
  <c r="O16" i="35"/>
  <c r="Q16" i="35" s="1"/>
  <c r="O33" i="35"/>
  <c r="Q33" i="35" s="1"/>
  <c r="O26" i="35"/>
  <c r="Q26" i="35" s="1"/>
  <c r="O28" i="35"/>
  <c r="Q28" i="35" s="1"/>
  <c r="O36" i="35"/>
  <c r="Q36" i="35" s="1"/>
  <c r="O41" i="35"/>
  <c r="Q41" i="35" s="1"/>
  <c r="O39" i="35"/>
  <c r="Q39" i="35" s="1"/>
  <c r="O18" i="35"/>
  <c r="Q18" i="35" s="1"/>
  <c r="O30" i="35"/>
  <c r="Q30" i="35" s="1"/>
  <c r="O23" i="35"/>
  <c r="Q23" i="35" s="1"/>
  <c r="O10" i="35"/>
  <c r="Q10" i="35" s="1"/>
  <c r="O13" i="35"/>
  <c r="Q13" i="35" s="1"/>
  <c r="O22" i="35"/>
  <c r="Q22" i="35" s="1"/>
  <c r="O37" i="35"/>
  <c r="Q37" i="35" s="1"/>
  <c r="O42" i="35"/>
  <c r="Q42" i="35" s="1"/>
  <c r="O5" i="35"/>
  <c r="O40" i="35"/>
  <c r="Q40" i="35" s="1"/>
  <c r="O19" i="35"/>
  <c r="Q19" i="35" s="1"/>
  <c r="O9" i="35"/>
  <c r="Q9" i="35" s="1"/>
  <c r="O43" i="35"/>
  <c r="Q43" i="35" s="1"/>
  <c r="O29" i="35"/>
  <c r="Q29" i="35" s="1"/>
  <c r="O6" i="35"/>
  <c r="Q6" i="35" s="1"/>
  <c r="O34" i="35"/>
  <c r="Q34" i="35" s="1"/>
  <c r="O17" i="35"/>
  <c r="Q17" i="35" s="1"/>
  <c r="O11" i="35"/>
  <c r="Q11" i="35" s="1"/>
  <c r="O21" i="35"/>
  <c r="Q21" i="35" s="1"/>
  <c r="O38" i="35"/>
  <c r="Q38" i="35" s="1"/>
  <c r="O24" i="35"/>
  <c r="Q24" i="35" s="1"/>
  <c r="O25" i="35"/>
  <c r="Q25" i="35" s="1"/>
  <c r="O20" i="35"/>
  <c r="Q20" i="35" s="1"/>
  <c r="O31" i="35"/>
  <c r="Q31" i="35" s="1"/>
  <c r="O12" i="35"/>
  <c r="Q12" i="35" s="1"/>
  <c r="O8" i="35"/>
  <c r="Q8" i="35" s="1"/>
  <c r="O35" i="35"/>
  <c r="Q35" i="35" s="1"/>
  <c r="O7" i="35"/>
  <c r="Q7" i="35" s="1"/>
  <c r="O14" i="35"/>
  <c r="Q14" i="35" s="1"/>
  <c r="O32" i="35"/>
  <c r="Q32" i="35" s="1"/>
  <c r="O15" i="35"/>
  <c r="Q15" i="35" s="1"/>
  <c r="O27" i="35"/>
  <c r="Q27" i="35" s="1"/>
  <c r="O27" i="32"/>
  <c r="Q27" i="32" s="1"/>
  <c r="O23" i="32"/>
  <c r="Q23" i="32" s="1"/>
  <c r="O21" i="32"/>
  <c r="Q21" i="32" s="1"/>
  <c r="O20" i="32"/>
  <c r="Q20" i="32" s="1"/>
  <c r="O12" i="32"/>
  <c r="Q12" i="32" s="1"/>
  <c r="O7" i="32"/>
  <c r="Q7" i="32" s="1"/>
  <c r="O11" i="32"/>
  <c r="Q11" i="32" s="1"/>
  <c r="O42" i="32"/>
  <c r="Q42" i="32" s="1"/>
  <c r="O5" i="32"/>
  <c r="O29" i="32"/>
  <c r="Q29" i="32" s="1"/>
  <c r="O35" i="32"/>
  <c r="Q35" i="32" s="1"/>
  <c r="O43" i="32"/>
  <c r="Q43" i="32" s="1"/>
  <c r="O24" i="32"/>
  <c r="Q24" i="32" s="1"/>
  <c r="O16" i="32"/>
  <c r="Q16" i="32" s="1"/>
  <c r="O9" i="32"/>
  <c r="Q9" i="32" s="1"/>
  <c r="O19" i="32"/>
  <c r="Q19" i="32" s="1"/>
  <c r="O15" i="32"/>
  <c r="Q15" i="32" s="1"/>
  <c r="O13" i="32"/>
  <c r="Q13" i="32" s="1"/>
  <c r="O30" i="32"/>
  <c r="Q30" i="32" s="1"/>
  <c r="O34" i="32"/>
  <c r="Q34" i="32" s="1"/>
  <c r="O41" i="32"/>
  <c r="Q41" i="32" s="1"/>
  <c r="O17" i="32"/>
  <c r="Q17" i="32" s="1"/>
  <c r="O14" i="32"/>
  <c r="Q14" i="32" s="1"/>
  <c r="O28" i="32"/>
  <c r="Q28" i="32" s="1"/>
  <c r="O40" i="32"/>
  <c r="Q40" i="32" s="1"/>
  <c r="O18" i="32"/>
  <c r="Q18" i="32" s="1"/>
  <c r="O39" i="32"/>
  <c r="Q39" i="32" s="1"/>
  <c r="O8" i="32"/>
  <c r="Q8" i="32" s="1"/>
  <c r="O31" i="32"/>
  <c r="Q31" i="32" s="1"/>
  <c r="O36" i="32"/>
  <c r="Q36" i="32" s="1"/>
  <c r="O37" i="32"/>
  <c r="Q37" i="32" s="1"/>
  <c r="O33" i="32"/>
  <c r="Q33" i="32" s="1"/>
  <c r="O10" i="32"/>
  <c r="Q10" i="32" s="1"/>
  <c r="O22" i="32"/>
  <c r="Q22" i="32" s="1"/>
  <c r="O32" i="32"/>
  <c r="Q32" i="32" s="1"/>
  <c r="O38" i="32"/>
  <c r="Q38" i="32" s="1"/>
  <c r="O25" i="32"/>
  <c r="Q25" i="32" s="1"/>
  <c r="O26" i="32"/>
  <c r="Q26" i="32" s="1"/>
  <c r="O6" i="32"/>
  <c r="Q6" i="32" s="1"/>
  <c r="O43" i="28"/>
  <c r="Q43" i="28" s="1"/>
  <c r="O30" i="28"/>
  <c r="Q30" i="28" s="1"/>
  <c r="O14" i="28"/>
  <c r="Q14" i="28" s="1"/>
  <c r="O31" i="28"/>
  <c r="Q31" i="28" s="1"/>
  <c r="O26" i="28"/>
  <c r="Q26" i="28" s="1"/>
  <c r="O38" i="28"/>
  <c r="Q38" i="28" s="1"/>
  <c r="O19" i="28"/>
  <c r="Q19" i="28" s="1"/>
  <c r="O12" i="28"/>
  <c r="Q12" i="28" s="1"/>
  <c r="O22" i="28"/>
  <c r="Q22" i="28" s="1"/>
  <c r="O9" i="28"/>
  <c r="Q9" i="28" s="1"/>
  <c r="O23" i="28"/>
  <c r="Q23" i="28" s="1"/>
  <c r="O40" i="28"/>
  <c r="Q40" i="28" s="1"/>
  <c r="O8" i="28"/>
  <c r="Q8" i="28" s="1"/>
  <c r="O36" i="28"/>
  <c r="Q36" i="28" s="1"/>
  <c r="O17" i="28"/>
  <c r="Q17" i="28" s="1"/>
  <c r="O11" i="28"/>
  <c r="Q11" i="28" s="1"/>
  <c r="O21" i="28"/>
  <c r="Q21" i="28" s="1"/>
  <c r="O42" i="28"/>
  <c r="Q42" i="28" s="1"/>
  <c r="O10" i="28"/>
  <c r="Q10" i="28" s="1"/>
  <c r="O28" i="28"/>
  <c r="Q28" i="28" s="1"/>
  <c r="O29" i="28"/>
  <c r="Q29" i="28" s="1"/>
  <c r="O7" i="28"/>
  <c r="Q7" i="28" s="1"/>
  <c r="O13" i="28"/>
  <c r="Q13" i="28" s="1"/>
  <c r="O25" i="28"/>
  <c r="Q25" i="28" s="1"/>
  <c r="O27" i="28"/>
  <c r="Q27" i="28" s="1"/>
  <c r="O32" i="28"/>
  <c r="Q32" i="28" s="1"/>
  <c r="O34" i="28"/>
  <c r="Q34" i="28" s="1"/>
  <c r="O41" i="28"/>
  <c r="Q41" i="28" s="1"/>
  <c r="O24" i="28"/>
  <c r="Q24" i="28" s="1"/>
  <c r="O39" i="28"/>
  <c r="Q39" i="28" s="1"/>
  <c r="O18" i="28"/>
  <c r="Q18" i="28" s="1"/>
  <c r="O16" i="28"/>
  <c r="Q16" i="28" s="1"/>
  <c r="O33" i="28"/>
  <c r="Q33" i="28" s="1"/>
  <c r="O20" i="28"/>
  <c r="Q20" i="28" s="1"/>
  <c r="O37" i="28"/>
  <c r="Q37" i="28" s="1"/>
  <c r="O15" i="28"/>
  <c r="Q15" i="28" s="1"/>
  <c r="O6" i="28"/>
  <c r="Q6" i="28" s="1"/>
  <c r="O35" i="28"/>
  <c r="Q35" i="28" s="1"/>
  <c r="O5" i="28"/>
  <c r="O9" i="17"/>
  <c r="Q9" i="17" s="1"/>
  <c r="O33" i="17"/>
  <c r="Q33" i="17" s="1"/>
  <c r="O23" i="17"/>
  <c r="Q23" i="17" s="1"/>
  <c r="O34" i="17"/>
  <c r="Q34" i="17" s="1"/>
  <c r="O43" i="17"/>
  <c r="Q43" i="17" s="1"/>
  <c r="O22" i="17"/>
  <c r="Q22" i="17" s="1"/>
  <c r="O7" i="17"/>
  <c r="Q7" i="17" s="1"/>
  <c r="O27" i="17"/>
  <c r="Q27" i="17" s="1"/>
  <c r="O35" i="17"/>
  <c r="Q35" i="17" s="1"/>
  <c r="O42" i="17"/>
  <c r="Q42" i="17" s="1"/>
  <c r="O41" i="17"/>
  <c r="Q41" i="17" s="1"/>
  <c r="O15" i="17"/>
  <c r="Q15" i="17" s="1"/>
  <c r="O18" i="17"/>
  <c r="Q18" i="17" s="1"/>
  <c r="O39" i="17"/>
  <c r="Q39" i="17" s="1"/>
  <c r="O21" i="17"/>
  <c r="Q21" i="17" s="1"/>
  <c r="O6" i="17"/>
  <c r="Q6" i="17" s="1"/>
  <c r="O40" i="17"/>
  <c r="Q40" i="17" s="1"/>
  <c r="O37" i="17"/>
  <c r="Q37" i="17" s="1"/>
  <c r="O30" i="17"/>
  <c r="Q30" i="17" s="1"/>
  <c r="O25" i="17"/>
  <c r="Q25" i="17" s="1"/>
  <c r="O13" i="17"/>
  <c r="Q13" i="17" s="1"/>
  <c r="O14" i="17"/>
  <c r="Q14" i="17" s="1"/>
  <c r="O11" i="17"/>
  <c r="Q11" i="17" s="1"/>
  <c r="O19" i="17"/>
  <c r="Q19" i="17" s="1"/>
  <c r="O28" i="17"/>
  <c r="Q28" i="17" s="1"/>
  <c r="O20" i="17"/>
  <c r="Q20" i="17" s="1"/>
  <c r="O26" i="17"/>
  <c r="Q26" i="17" s="1"/>
  <c r="O29" i="17"/>
  <c r="Q29" i="17" s="1"/>
  <c r="O38" i="17"/>
  <c r="Q38" i="17" s="1"/>
  <c r="O17" i="17"/>
  <c r="Q17" i="17" s="1"/>
  <c r="O16" i="17"/>
  <c r="Q16" i="17" s="1"/>
  <c r="O32" i="17"/>
  <c r="Q32" i="17" s="1"/>
  <c r="O24" i="17"/>
  <c r="Q24" i="17" s="1"/>
  <c r="O8" i="17"/>
  <c r="Q8" i="17" s="1"/>
  <c r="O31" i="17"/>
  <c r="Q31" i="17" s="1"/>
  <c r="O36" i="17"/>
  <c r="Q36" i="17" s="1"/>
  <c r="O10" i="17"/>
  <c r="Q10" i="17" s="1"/>
  <c r="O12" i="17"/>
  <c r="Q12" i="17" s="1"/>
  <c r="O5" i="17"/>
  <c r="I44" i="49"/>
  <c r="K5" i="49"/>
  <c r="K44" i="49" s="1"/>
  <c r="M44" i="49" s="1"/>
  <c r="O41" i="52"/>
  <c r="Q41" i="52" s="1"/>
  <c r="O13" i="52"/>
  <c r="Q13" i="52" s="1"/>
  <c r="O9" i="52"/>
  <c r="Q9" i="52" s="1"/>
  <c r="O26" i="52"/>
  <c r="Q26" i="52" s="1"/>
  <c r="O28" i="52"/>
  <c r="Q28" i="52" s="1"/>
  <c r="O35" i="52"/>
  <c r="Q35" i="52" s="1"/>
  <c r="O17" i="52"/>
  <c r="Q17" i="52" s="1"/>
  <c r="O40" i="52"/>
  <c r="Q40" i="52" s="1"/>
  <c r="O19" i="52"/>
  <c r="Q19" i="52" s="1"/>
  <c r="O42" i="52"/>
  <c r="Q42" i="52" s="1"/>
  <c r="O16" i="52"/>
  <c r="Q16" i="52" s="1"/>
  <c r="O6" i="52"/>
  <c r="Q6" i="52" s="1"/>
  <c r="O32" i="52"/>
  <c r="Q32" i="52" s="1"/>
  <c r="O22" i="52"/>
  <c r="Q22" i="52" s="1"/>
  <c r="O31" i="52"/>
  <c r="Q31" i="52" s="1"/>
  <c r="O14" i="52"/>
  <c r="Q14" i="52" s="1"/>
  <c r="O7" i="52"/>
  <c r="Q7" i="52" s="1"/>
  <c r="O21" i="52"/>
  <c r="Q21" i="52" s="1"/>
  <c r="O29" i="52"/>
  <c r="Q29" i="52" s="1"/>
  <c r="O10" i="52"/>
  <c r="Q10" i="52" s="1"/>
  <c r="O8" i="52"/>
  <c r="Q8" i="52" s="1"/>
  <c r="O37" i="52"/>
  <c r="Q37" i="52" s="1"/>
  <c r="O27" i="52"/>
  <c r="Q27" i="52" s="1"/>
  <c r="O39" i="52"/>
  <c r="Q39" i="52" s="1"/>
  <c r="O12" i="52"/>
  <c r="Q12" i="52" s="1"/>
  <c r="O15" i="52"/>
  <c r="Q15" i="52" s="1"/>
  <c r="O11" i="52"/>
  <c r="Q11" i="52" s="1"/>
  <c r="O20" i="52"/>
  <c r="Q20" i="52" s="1"/>
  <c r="O5" i="52"/>
  <c r="O38" i="52"/>
  <c r="Q38" i="52" s="1"/>
  <c r="O18" i="52"/>
  <c r="Q18" i="52" s="1"/>
  <c r="O33" i="52"/>
  <c r="Q33" i="52" s="1"/>
  <c r="O36" i="52"/>
  <c r="Q36" i="52" s="1"/>
  <c r="O34" i="52"/>
  <c r="Q34" i="52" s="1"/>
  <c r="O43" i="52"/>
  <c r="Q43" i="52" s="1"/>
  <c r="O25" i="52"/>
  <c r="Q25" i="52" s="1"/>
  <c r="O30" i="52"/>
  <c r="Q30" i="52" s="1"/>
  <c r="O23" i="52"/>
  <c r="Q23" i="52" s="1"/>
  <c r="O24" i="52"/>
  <c r="Q24" i="52" s="1"/>
  <c r="O10" i="29"/>
  <c r="Q10" i="29" s="1"/>
  <c r="O7" i="29"/>
  <c r="Q7" i="29" s="1"/>
  <c r="O9" i="29"/>
  <c r="Q9" i="29" s="1"/>
  <c r="O24" i="29"/>
  <c r="Q24" i="29" s="1"/>
  <c r="O25" i="29"/>
  <c r="Q25" i="29" s="1"/>
  <c r="O6" i="29"/>
  <c r="Q6" i="29" s="1"/>
  <c r="O17" i="29"/>
  <c r="Q17" i="29" s="1"/>
  <c r="O30" i="29"/>
  <c r="Q30" i="29" s="1"/>
  <c r="O22" i="29"/>
  <c r="Q22" i="29" s="1"/>
  <c r="O34" i="29"/>
  <c r="Q34" i="29" s="1"/>
  <c r="O33" i="29"/>
  <c r="Q33" i="29" s="1"/>
  <c r="O13" i="29"/>
  <c r="Q13" i="29" s="1"/>
  <c r="O37" i="29"/>
  <c r="Q37" i="29" s="1"/>
  <c r="O40" i="29"/>
  <c r="Q40" i="29" s="1"/>
  <c r="O43" i="29"/>
  <c r="Q43" i="29" s="1"/>
  <c r="O20" i="29"/>
  <c r="Q20" i="29" s="1"/>
  <c r="O8" i="29"/>
  <c r="Q8" i="29" s="1"/>
  <c r="O42" i="29"/>
  <c r="Q42" i="29" s="1"/>
  <c r="O36" i="29"/>
  <c r="Q36" i="29" s="1"/>
  <c r="O31" i="29"/>
  <c r="Q31" i="29" s="1"/>
  <c r="O15" i="29"/>
  <c r="Q15" i="29" s="1"/>
  <c r="O18" i="29"/>
  <c r="Q18" i="29" s="1"/>
  <c r="O38" i="29"/>
  <c r="Q38" i="29" s="1"/>
  <c r="O19" i="29"/>
  <c r="Q19" i="29" s="1"/>
  <c r="O41" i="29"/>
  <c r="Q41" i="29" s="1"/>
  <c r="O28" i="29"/>
  <c r="Q28" i="29" s="1"/>
  <c r="O32" i="29"/>
  <c r="Q32" i="29" s="1"/>
  <c r="O11" i="29"/>
  <c r="Q11" i="29" s="1"/>
  <c r="O23" i="29"/>
  <c r="Q23" i="29" s="1"/>
  <c r="O26" i="29"/>
  <c r="Q26" i="29" s="1"/>
  <c r="O27" i="29"/>
  <c r="Q27" i="29" s="1"/>
  <c r="O12" i="29"/>
  <c r="Q12" i="29" s="1"/>
  <c r="O39" i="29"/>
  <c r="Q39" i="29" s="1"/>
  <c r="O14" i="29"/>
  <c r="Q14" i="29" s="1"/>
  <c r="O16" i="29"/>
  <c r="Q16" i="29" s="1"/>
  <c r="O21" i="29"/>
  <c r="Q21" i="29" s="1"/>
  <c r="O35" i="29"/>
  <c r="Q35" i="29" s="1"/>
  <c r="O29" i="29"/>
  <c r="Q29" i="29" s="1"/>
  <c r="O5" i="29"/>
  <c r="O27" i="26"/>
  <c r="Q27" i="26" s="1"/>
  <c r="O39" i="26"/>
  <c r="Q39" i="26" s="1"/>
  <c r="O6" i="26"/>
  <c r="Q6" i="26" s="1"/>
  <c r="O42" i="26"/>
  <c r="Q42" i="26" s="1"/>
  <c r="O43" i="26"/>
  <c r="Q43" i="26" s="1"/>
  <c r="O33" i="26"/>
  <c r="Q33" i="26" s="1"/>
  <c r="O11" i="26"/>
  <c r="Q11" i="26" s="1"/>
  <c r="O31" i="26"/>
  <c r="Q31" i="26" s="1"/>
  <c r="O24" i="26"/>
  <c r="Q24" i="26" s="1"/>
  <c r="O9" i="26"/>
  <c r="Q9" i="26" s="1"/>
  <c r="O8" i="26"/>
  <c r="Q8" i="26" s="1"/>
  <c r="O32" i="26"/>
  <c r="Q32" i="26" s="1"/>
  <c r="O13" i="26"/>
  <c r="Q13" i="26" s="1"/>
  <c r="O19" i="26"/>
  <c r="Q19" i="26" s="1"/>
  <c r="O10" i="26"/>
  <c r="Q10" i="26" s="1"/>
  <c r="O38" i="26"/>
  <c r="Q38" i="26" s="1"/>
  <c r="O20" i="26"/>
  <c r="Q20" i="26" s="1"/>
  <c r="O40" i="26"/>
  <c r="Q40" i="26" s="1"/>
  <c r="O37" i="26"/>
  <c r="Q37" i="26" s="1"/>
  <c r="O25" i="26"/>
  <c r="Q25" i="26" s="1"/>
  <c r="O21" i="26"/>
  <c r="Q21" i="26" s="1"/>
  <c r="O16" i="26"/>
  <c r="Q16" i="26" s="1"/>
  <c r="O22" i="26"/>
  <c r="Q22" i="26" s="1"/>
  <c r="O36" i="26"/>
  <c r="Q36" i="26" s="1"/>
  <c r="O7" i="26"/>
  <c r="Q7" i="26" s="1"/>
  <c r="O23" i="26"/>
  <c r="Q23" i="26" s="1"/>
  <c r="O18" i="26"/>
  <c r="Q18" i="26" s="1"/>
  <c r="O17" i="26"/>
  <c r="Q17" i="26" s="1"/>
  <c r="O26" i="26"/>
  <c r="Q26" i="26" s="1"/>
  <c r="O41" i="26"/>
  <c r="Q41" i="26" s="1"/>
  <c r="O14" i="26"/>
  <c r="Q14" i="26" s="1"/>
  <c r="O15" i="26"/>
  <c r="Q15" i="26" s="1"/>
  <c r="O12" i="26"/>
  <c r="Q12" i="26" s="1"/>
  <c r="O28" i="26"/>
  <c r="Q28" i="26" s="1"/>
  <c r="O35" i="26"/>
  <c r="Q35" i="26" s="1"/>
  <c r="O34" i="26"/>
  <c r="Q34" i="26" s="1"/>
  <c r="O29" i="26"/>
  <c r="Q29" i="26" s="1"/>
  <c r="O30" i="26"/>
  <c r="Q30" i="26" s="1"/>
  <c r="O5" i="26"/>
  <c r="O16" i="15"/>
  <c r="Q16" i="15" s="1"/>
  <c r="O28" i="15"/>
  <c r="Q28" i="15" s="1"/>
  <c r="O13" i="15"/>
  <c r="Q13" i="15" s="1"/>
  <c r="O40" i="15"/>
  <c r="Q40" i="15" s="1"/>
  <c r="O17" i="15"/>
  <c r="Q17" i="15" s="1"/>
  <c r="O9" i="15"/>
  <c r="Q9" i="15" s="1"/>
  <c r="O43" i="15"/>
  <c r="Q43" i="15" s="1"/>
  <c r="O12" i="15"/>
  <c r="Q12" i="15" s="1"/>
  <c r="O20" i="15"/>
  <c r="Q20" i="15" s="1"/>
  <c r="O23" i="15"/>
  <c r="Q23" i="15" s="1"/>
  <c r="O36" i="15"/>
  <c r="Q36" i="15" s="1"/>
  <c r="O10" i="15"/>
  <c r="Q10" i="15" s="1"/>
  <c r="O6" i="15"/>
  <c r="Q6" i="15" s="1"/>
  <c r="O37" i="15"/>
  <c r="Q37" i="15" s="1"/>
  <c r="O27" i="15"/>
  <c r="Q27" i="15" s="1"/>
  <c r="O33" i="15"/>
  <c r="Q33" i="15" s="1"/>
  <c r="O7" i="15"/>
  <c r="Q7" i="15" s="1"/>
  <c r="O18" i="15"/>
  <c r="Q18" i="15" s="1"/>
  <c r="O25" i="15"/>
  <c r="Q25" i="15" s="1"/>
  <c r="O30" i="15"/>
  <c r="Q30" i="15" s="1"/>
  <c r="O35" i="15"/>
  <c r="Q35" i="15" s="1"/>
  <c r="O41" i="15"/>
  <c r="Q41" i="15" s="1"/>
  <c r="O8" i="15"/>
  <c r="Q8" i="15" s="1"/>
  <c r="O5" i="15"/>
  <c r="O31" i="15"/>
  <c r="Q31" i="15" s="1"/>
  <c r="O19" i="15"/>
  <c r="Q19" i="15" s="1"/>
  <c r="O15" i="15"/>
  <c r="Q15" i="15" s="1"/>
  <c r="O39" i="15"/>
  <c r="Q39" i="15" s="1"/>
  <c r="O29" i="15"/>
  <c r="Q29" i="15" s="1"/>
  <c r="O22" i="15"/>
  <c r="Q22" i="15" s="1"/>
  <c r="O21" i="15"/>
  <c r="Q21" i="15" s="1"/>
  <c r="O26" i="15"/>
  <c r="Q26" i="15" s="1"/>
  <c r="O38" i="15"/>
  <c r="Q38" i="15" s="1"/>
  <c r="O32" i="15"/>
  <c r="Q32" i="15" s="1"/>
  <c r="O14" i="15"/>
  <c r="Q14" i="15" s="1"/>
  <c r="O34" i="15"/>
  <c r="Q34" i="15" s="1"/>
  <c r="O11" i="15"/>
  <c r="Q11" i="15" s="1"/>
  <c r="O24" i="15"/>
  <c r="Q24" i="15" s="1"/>
  <c r="O42" i="15"/>
  <c r="Q42" i="15" s="1"/>
  <c r="K5" i="16"/>
  <c r="K44" i="16" s="1"/>
  <c r="M44" i="16" s="1"/>
  <c r="I44" i="16"/>
  <c r="O33" i="40"/>
  <c r="Q33" i="40" s="1"/>
  <c r="O37" i="40"/>
  <c r="Q37" i="40" s="1"/>
  <c r="O14" i="40"/>
  <c r="Q14" i="40" s="1"/>
  <c r="O35" i="40"/>
  <c r="Q35" i="40" s="1"/>
  <c r="O24" i="40"/>
  <c r="Q24" i="40" s="1"/>
  <c r="O25" i="40"/>
  <c r="Q25" i="40" s="1"/>
  <c r="O38" i="40"/>
  <c r="Q38" i="40" s="1"/>
  <c r="O20" i="40"/>
  <c r="Q20" i="40" s="1"/>
  <c r="O6" i="40"/>
  <c r="Q6" i="40" s="1"/>
  <c r="O19" i="40"/>
  <c r="Q19" i="40" s="1"/>
  <c r="O8" i="40"/>
  <c r="Q8" i="40" s="1"/>
  <c r="O27" i="40"/>
  <c r="Q27" i="40" s="1"/>
  <c r="O26" i="40"/>
  <c r="Q26" i="40" s="1"/>
  <c r="O28" i="40"/>
  <c r="Q28" i="40" s="1"/>
  <c r="O36" i="40"/>
  <c r="Q36" i="40" s="1"/>
  <c r="O17" i="40"/>
  <c r="Q17" i="40" s="1"/>
  <c r="O18" i="40"/>
  <c r="Q18" i="40" s="1"/>
  <c r="O40" i="40"/>
  <c r="Q40" i="40" s="1"/>
  <c r="O34" i="40"/>
  <c r="Q34" i="40" s="1"/>
  <c r="O11" i="40"/>
  <c r="Q11" i="40" s="1"/>
  <c r="O31" i="40"/>
  <c r="Q31" i="40" s="1"/>
  <c r="O30" i="40"/>
  <c r="Q30" i="40" s="1"/>
  <c r="O32" i="40"/>
  <c r="Q32" i="40" s="1"/>
  <c r="O13" i="40"/>
  <c r="Q13" i="40" s="1"/>
  <c r="O10" i="40"/>
  <c r="Q10" i="40" s="1"/>
  <c r="O41" i="40"/>
  <c r="Q41" i="40" s="1"/>
  <c r="O9" i="40"/>
  <c r="Q9" i="40" s="1"/>
  <c r="O39" i="40"/>
  <c r="Q39" i="40" s="1"/>
  <c r="O29" i="40"/>
  <c r="Q29" i="40" s="1"/>
  <c r="O21" i="40"/>
  <c r="Q21" i="40" s="1"/>
  <c r="O43" i="40"/>
  <c r="Q43" i="40" s="1"/>
  <c r="O12" i="40"/>
  <c r="Q12" i="40" s="1"/>
  <c r="O7" i="40"/>
  <c r="Q7" i="40" s="1"/>
  <c r="O22" i="40"/>
  <c r="Q22" i="40" s="1"/>
  <c r="O42" i="40"/>
  <c r="Q42" i="40" s="1"/>
  <c r="O15" i="40"/>
  <c r="Q15" i="40" s="1"/>
  <c r="O16" i="40"/>
  <c r="Q16" i="40" s="1"/>
  <c r="O23" i="40"/>
  <c r="Q23" i="40" s="1"/>
  <c r="O5" i="40"/>
  <c r="I44" i="18"/>
  <c r="K5" i="18"/>
  <c r="K44" i="18" s="1"/>
  <c r="M44" i="18" s="1"/>
  <c r="O44" i="44" l="1"/>
  <c r="O44" i="15"/>
  <c r="Q5" i="15"/>
  <c r="O44" i="26"/>
  <c r="Q5" i="26"/>
  <c r="O44" i="52"/>
  <c r="Q5" i="52"/>
  <c r="O25" i="49"/>
  <c r="Q25" i="49" s="1"/>
  <c r="O24" i="49"/>
  <c r="Q24" i="49" s="1"/>
  <c r="O40" i="49"/>
  <c r="Q40" i="49" s="1"/>
  <c r="O31" i="49"/>
  <c r="Q31" i="49" s="1"/>
  <c r="O39" i="49"/>
  <c r="Q39" i="49" s="1"/>
  <c r="O37" i="49"/>
  <c r="Q37" i="49" s="1"/>
  <c r="O8" i="49"/>
  <c r="Q8" i="49" s="1"/>
  <c r="O26" i="49"/>
  <c r="Q26" i="49" s="1"/>
  <c r="O34" i="49"/>
  <c r="Q34" i="49" s="1"/>
  <c r="O32" i="49"/>
  <c r="Q32" i="49" s="1"/>
  <c r="O35" i="49"/>
  <c r="Q35" i="49" s="1"/>
  <c r="O36" i="49"/>
  <c r="Q36" i="49" s="1"/>
  <c r="O11" i="49"/>
  <c r="Q11" i="49" s="1"/>
  <c r="O43" i="49"/>
  <c r="Q43" i="49" s="1"/>
  <c r="O41" i="49"/>
  <c r="Q41" i="49" s="1"/>
  <c r="O15" i="49"/>
  <c r="Q15" i="49" s="1"/>
  <c r="O18" i="49"/>
  <c r="Q18" i="49" s="1"/>
  <c r="O23" i="49"/>
  <c r="Q23" i="49" s="1"/>
  <c r="O27" i="49"/>
  <c r="Q27" i="49" s="1"/>
  <c r="O38" i="49"/>
  <c r="Q38" i="49" s="1"/>
  <c r="O29" i="49"/>
  <c r="Q29" i="49" s="1"/>
  <c r="O13" i="49"/>
  <c r="Q13" i="49" s="1"/>
  <c r="O28" i="49"/>
  <c r="Q28" i="49" s="1"/>
  <c r="O7" i="49"/>
  <c r="Q7" i="49" s="1"/>
  <c r="O12" i="49"/>
  <c r="Q12" i="49" s="1"/>
  <c r="O14" i="49"/>
  <c r="Q14" i="49" s="1"/>
  <c r="O42" i="49"/>
  <c r="Q42" i="49" s="1"/>
  <c r="O16" i="49"/>
  <c r="Q16" i="49" s="1"/>
  <c r="O22" i="49"/>
  <c r="Q22" i="49" s="1"/>
  <c r="O21" i="49"/>
  <c r="Q21" i="49" s="1"/>
  <c r="O9" i="49"/>
  <c r="Q9" i="49" s="1"/>
  <c r="O17" i="49"/>
  <c r="Q17" i="49" s="1"/>
  <c r="O6" i="49"/>
  <c r="Q6" i="49" s="1"/>
  <c r="O20" i="49"/>
  <c r="Q20" i="49" s="1"/>
  <c r="O19" i="49"/>
  <c r="Q19" i="49" s="1"/>
  <c r="O10" i="49"/>
  <c r="Q10" i="49" s="1"/>
  <c r="O30" i="49"/>
  <c r="Q30" i="49" s="1"/>
  <c r="O33" i="49"/>
  <c r="Q33" i="49" s="1"/>
  <c r="O5" i="49"/>
  <c r="O44" i="17"/>
  <c r="Q5" i="17"/>
  <c r="O44" i="32"/>
  <c r="Q5" i="32"/>
  <c r="O44" i="35"/>
  <c r="Q5" i="35"/>
  <c r="O10" i="27"/>
  <c r="Q10" i="27" s="1"/>
  <c r="O39" i="27"/>
  <c r="Q39" i="27" s="1"/>
  <c r="O9" i="27"/>
  <c r="Q9" i="27" s="1"/>
  <c r="O30" i="27"/>
  <c r="Q30" i="27" s="1"/>
  <c r="O11" i="27"/>
  <c r="Q11" i="27" s="1"/>
  <c r="O12" i="27"/>
  <c r="Q12" i="27" s="1"/>
  <c r="O21" i="27"/>
  <c r="Q21" i="27" s="1"/>
  <c r="O32" i="27"/>
  <c r="Q32" i="27" s="1"/>
  <c r="O28" i="27"/>
  <c r="Q28" i="27" s="1"/>
  <c r="O38" i="27"/>
  <c r="Q38" i="27" s="1"/>
  <c r="O36" i="27"/>
  <c r="Q36" i="27" s="1"/>
  <c r="O25" i="27"/>
  <c r="Q25" i="27" s="1"/>
  <c r="O29" i="27"/>
  <c r="Q29" i="27" s="1"/>
  <c r="O33" i="27"/>
  <c r="Q33" i="27" s="1"/>
  <c r="O5" i="27"/>
  <c r="O34" i="27"/>
  <c r="Q34" i="27" s="1"/>
  <c r="O24" i="27"/>
  <c r="Q24" i="27" s="1"/>
  <c r="O17" i="27"/>
  <c r="Q17" i="27" s="1"/>
  <c r="O27" i="27"/>
  <c r="Q27" i="27" s="1"/>
  <c r="O7" i="27"/>
  <c r="Q7" i="27" s="1"/>
  <c r="O15" i="27"/>
  <c r="Q15" i="27" s="1"/>
  <c r="O31" i="27"/>
  <c r="Q31" i="27" s="1"/>
  <c r="O19" i="27"/>
  <c r="Q19" i="27" s="1"/>
  <c r="O18" i="27"/>
  <c r="Q18" i="27" s="1"/>
  <c r="O16" i="27"/>
  <c r="Q16" i="27" s="1"/>
  <c r="O20" i="27"/>
  <c r="Q20" i="27" s="1"/>
  <c r="O6" i="27"/>
  <c r="Q6" i="27" s="1"/>
  <c r="O14" i="27"/>
  <c r="Q14" i="27" s="1"/>
  <c r="O13" i="27"/>
  <c r="Q13" i="27" s="1"/>
  <c r="O22" i="27"/>
  <c r="Q22" i="27" s="1"/>
  <c r="O8" i="27"/>
  <c r="Q8" i="27" s="1"/>
  <c r="O40" i="27"/>
  <c r="Q40" i="27" s="1"/>
  <c r="O43" i="27"/>
  <c r="Q43" i="27" s="1"/>
  <c r="O26" i="27"/>
  <c r="Q26" i="27" s="1"/>
  <c r="O41" i="27"/>
  <c r="Q41" i="27" s="1"/>
  <c r="O23" i="27"/>
  <c r="Q23" i="27" s="1"/>
  <c r="O35" i="27"/>
  <c r="Q35" i="27" s="1"/>
  <c r="O42" i="27"/>
  <c r="Q42" i="27" s="1"/>
  <c r="O37" i="27"/>
  <c r="Q37" i="27" s="1"/>
  <c r="Q5" i="20"/>
  <c r="O44" i="20"/>
  <c r="O44" i="36"/>
  <c r="Q5" i="36"/>
  <c r="Q5" i="30"/>
  <c r="O44" i="30"/>
  <c r="Q5" i="37"/>
  <c r="O44" i="37"/>
  <c r="Q5" i="38"/>
  <c r="O44" i="38"/>
  <c r="O44" i="8"/>
  <c r="Q5" i="8"/>
  <c r="Q5" i="39"/>
  <c r="O44" i="39"/>
  <c r="O42" i="48"/>
  <c r="Q42" i="48" s="1"/>
  <c r="O43" i="48"/>
  <c r="Q43" i="48" s="1"/>
  <c r="O34" i="48"/>
  <c r="Q34" i="48" s="1"/>
  <c r="O10" i="48"/>
  <c r="Q10" i="48" s="1"/>
  <c r="O11" i="48"/>
  <c r="Q11" i="48" s="1"/>
  <c r="O16" i="48"/>
  <c r="Q16" i="48" s="1"/>
  <c r="O18" i="48"/>
  <c r="Q18" i="48" s="1"/>
  <c r="O31" i="48"/>
  <c r="Q31" i="48" s="1"/>
  <c r="O26" i="48"/>
  <c r="Q26" i="48" s="1"/>
  <c r="O9" i="48"/>
  <c r="Q9" i="48" s="1"/>
  <c r="O15" i="48"/>
  <c r="Q15" i="48" s="1"/>
  <c r="O39" i="48"/>
  <c r="Q39" i="48" s="1"/>
  <c r="O28" i="48"/>
  <c r="Q28" i="48" s="1"/>
  <c r="O41" i="48"/>
  <c r="Q41" i="48" s="1"/>
  <c r="O23" i="48"/>
  <c r="Q23" i="48" s="1"/>
  <c r="O19" i="48"/>
  <c r="Q19" i="48" s="1"/>
  <c r="O20" i="48"/>
  <c r="Q20" i="48" s="1"/>
  <c r="O33" i="48"/>
  <c r="Q33" i="48" s="1"/>
  <c r="O8" i="48"/>
  <c r="Q8" i="48" s="1"/>
  <c r="O25" i="48"/>
  <c r="Q25" i="48" s="1"/>
  <c r="O13" i="48"/>
  <c r="Q13" i="48" s="1"/>
  <c r="O38" i="48"/>
  <c r="Q38" i="48" s="1"/>
  <c r="O40" i="48"/>
  <c r="Q40" i="48" s="1"/>
  <c r="O37" i="48"/>
  <c r="Q37" i="48" s="1"/>
  <c r="O22" i="48"/>
  <c r="Q22" i="48" s="1"/>
  <c r="O17" i="48"/>
  <c r="Q17" i="48" s="1"/>
  <c r="O27" i="48"/>
  <c r="Q27" i="48" s="1"/>
  <c r="O30" i="48"/>
  <c r="Q30" i="48" s="1"/>
  <c r="O29" i="48"/>
  <c r="Q29" i="48" s="1"/>
  <c r="O14" i="48"/>
  <c r="Q14" i="48" s="1"/>
  <c r="O32" i="48"/>
  <c r="Q32" i="48" s="1"/>
  <c r="O12" i="48"/>
  <c r="Q12" i="48" s="1"/>
  <c r="O35" i="48"/>
  <c r="Q35" i="48" s="1"/>
  <c r="O5" i="48"/>
  <c r="O24" i="48"/>
  <c r="Q24" i="48" s="1"/>
  <c r="O36" i="48"/>
  <c r="Q36" i="48" s="1"/>
  <c r="O21" i="48"/>
  <c r="Q21" i="48" s="1"/>
  <c r="O6" i="48"/>
  <c r="Q6" i="48" s="1"/>
  <c r="O7" i="48"/>
  <c r="Q7" i="48" s="1"/>
  <c r="Q5" i="50"/>
  <c r="O44" i="50"/>
  <c r="O44" i="23"/>
  <c r="Q5" i="23"/>
  <c r="O11" i="13"/>
  <c r="Q11" i="13" s="1"/>
  <c r="O21" i="13"/>
  <c r="Q21" i="13" s="1"/>
  <c r="O36" i="13"/>
  <c r="Q36" i="13" s="1"/>
  <c r="O5" i="13"/>
  <c r="O25" i="13"/>
  <c r="Q25" i="13" s="1"/>
  <c r="O40" i="13"/>
  <c r="Q40" i="13" s="1"/>
  <c r="O39" i="13"/>
  <c r="Q39" i="13" s="1"/>
  <c r="O43" i="13"/>
  <c r="Q43" i="13" s="1"/>
  <c r="O16" i="13"/>
  <c r="Q16" i="13" s="1"/>
  <c r="O42" i="13"/>
  <c r="Q42" i="13" s="1"/>
  <c r="O35" i="13"/>
  <c r="Q35" i="13" s="1"/>
  <c r="O24" i="13"/>
  <c r="Q24" i="13" s="1"/>
  <c r="O7" i="13"/>
  <c r="Q7" i="13" s="1"/>
  <c r="O41" i="13"/>
  <c r="Q41" i="13" s="1"/>
  <c r="O18" i="13"/>
  <c r="Q18" i="13" s="1"/>
  <c r="O34" i="13"/>
  <c r="Q34" i="13" s="1"/>
  <c r="O30" i="13"/>
  <c r="Q30" i="13" s="1"/>
  <c r="O14" i="13"/>
  <c r="Q14" i="13" s="1"/>
  <c r="O20" i="13"/>
  <c r="Q20" i="13" s="1"/>
  <c r="O29" i="13"/>
  <c r="Q29" i="13" s="1"/>
  <c r="O13" i="13"/>
  <c r="Q13" i="13" s="1"/>
  <c r="O23" i="13"/>
  <c r="Q23" i="13" s="1"/>
  <c r="O26" i="13"/>
  <c r="Q26" i="13" s="1"/>
  <c r="O8" i="13"/>
  <c r="Q8" i="13" s="1"/>
  <c r="O15" i="13"/>
  <c r="Q15" i="13" s="1"/>
  <c r="O27" i="13"/>
  <c r="Q27" i="13" s="1"/>
  <c r="O37" i="13"/>
  <c r="Q37" i="13" s="1"/>
  <c r="O6" i="13"/>
  <c r="Q6" i="13" s="1"/>
  <c r="O38" i="13"/>
  <c r="Q38" i="13" s="1"/>
  <c r="O22" i="13"/>
  <c r="Q22" i="13" s="1"/>
  <c r="O9" i="13"/>
  <c r="Q9" i="13" s="1"/>
  <c r="O32" i="13"/>
  <c r="Q32" i="13" s="1"/>
  <c r="O33" i="13"/>
  <c r="Q33" i="13" s="1"/>
  <c r="O28" i="13"/>
  <c r="Q28" i="13" s="1"/>
  <c r="O31" i="13"/>
  <c r="Q31" i="13" s="1"/>
  <c r="O12" i="13"/>
  <c r="Q12" i="13" s="1"/>
  <c r="O17" i="13"/>
  <c r="Q17" i="13" s="1"/>
  <c r="O19" i="13"/>
  <c r="Q19" i="13" s="1"/>
  <c r="O10" i="13"/>
  <c r="Q10" i="13" s="1"/>
  <c r="O8" i="16"/>
  <c r="Q8" i="16" s="1"/>
  <c r="O24" i="16"/>
  <c r="Q24" i="16" s="1"/>
  <c r="O7" i="16"/>
  <c r="Q7" i="16" s="1"/>
  <c r="O25" i="16"/>
  <c r="Q25" i="16" s="1"/>
  <c r="O30" i="16"/>
  <c r="Q30" i="16" s="1"/>
  <c r="O36" i="16"/>
  <c r="Q36" i="16" s="1"/>
  <c r="O40" i="16"/>
  <c r="Q40" i="16" s="1"/>
  <c r="O29" i="16"/>
  <c r="Q29" i="16" s="1"/>
  <c r="O41" i="16"/>
  <c r="Q41" i="16" s="1"/>
  <c r="O27" i="16"/>
  <c r="Q27" i="16" s="1"/>
  <c r="O43" i="16"/>
  <c r="Q43" i="16" s="1"/>
  <c r="O17" i="16"/>
  <c r="Q17" i="16" s="1"/>
  <c r="O28" i="16"/>
  <c r="Q28" i="16" s="1"/>
  <c r="O11" i="16"/>
  <c r="Q11" i="16" s="1"/>
  <c r="O12" i="16"/>
  <c r="Q12" i="16" s="1"/>
  <c r="O35" i="16"/>
  <c r="Q35" i="16" s="1"/>
  <c r="O26" i="16"/>
  <c r="Q26" i="16" s="1"/>
  <c r="O21" i="16"/>
  <c r="Q21" i="16" s="1"/>
  <c r="O6" i="16"/>
  <c r="Q6" i="16" s="1"/>
  <c r="O39" i="16"/>
  <c r="Q39" i="16" s="1"/>
  <c r="O18" i="16"/>
  <c r="Q18" i="16" s="1"/>
  <c r="O10" i="16"/>
  <c r="Q10" i="16" s="1"/>
  <c r="O33" i="16"/>
  <c r="Q33" i="16" s="1"/>
  <c r="O14" i="16"/>
  <c r="Q14" i="16" s="1"/>
  <c r="O32" i="16"/>
  <c r="Q32" i="16" s="1"/>
  <c r="O34" i="16"/>
  <c r="Q34" i="16" s="1"/>
  <c r="O38" i="16"/>
  <c r="Q38" i="16" s="1"/>
  <c r="O31" i="16"/>
  <c r="Q31" i="16" s="1"/>
  <c r="O42" i="16"/>
  <c r="Q42" i="16" s="1"/>
  <c r="O16" i="16"/>
  <c r="Q16" i="16" s="1"/>
  <c r="O22" i="16"/>
  <c r="Q22" i="16" s="1"/>
  <c r="O15" i="16"/>
  <c r="Q15" i="16" s="1"/>
  <c r="O23" i="16"/>
  <c r="Q23" i="16" s="1"/>
  <c r="O20" i="16"/>
  <c r="Q20" i="16" s="1"/>
  <c r="O37" i="16"/>
  <c r="Q37" i="16" s="1"/>
  <c r="O19" i="16"/>
  <c r="Q19" i="16" s="1"/>
  <c r="O13" i="16"/>
  <c r="Q13" i="16" s="1"/>
  <c r="O9" i="16"/>
  <c r="Q9" i="16" s="1"/>
  <c r="O5" i="16"/>
  <c r="O20" i="18"/>
  <c r="Q20" i="18" s="1"/>
  <c r="O10" i="18"/>
  <c r="Q10" i="18" s="1"/>
  <c r="O33" i="18"/>
  <c r="Q33" i="18" s="1"/>
  <c r="O23" i="18"/>
  <c r="Q23" i="18" s="1"/>
  <c r="O16" i="18"/>
  <c r="Q16" i="18" s="1"/>
  <c r="O6" i="18"/>
  <c r="Q6" i="18" s="1"/>
  <c r="O7" i="18"/>
  <c r="Q7" i="18" s="1"/>
  <c r="O12" i="18"/>
  <c r="Q12" i="18" s="1"/>
  <c r="O8" i="18"/>
  <c r="Q8" i="18" s="1"/>
  <c r="O19" i="18"/>
  <c r="Q19" i="18" s="1"/>
  <c r="O26" i="18"/>
  <c r="Q26" i="18" s="1"/>
  <c r="O17" i="18"/>
  <c r="Q17" i="18" s="1"/>
  <c r="O32" i="18"/>
  <c r="Q32" i="18" s="1"/>
  <c r="O24" i="18"/>
  <c r="Q24" i="18" s="1"/>
  <c r="O11" i="18"/>
  <c r="Q11" i="18" s="1"/>
  <c r="O34" i="18"/>
  <c r="Q34" i="18" s="1"/>
  <c r="O31" i="18"/>
  <c r="Q31" i="18" s="1"/>
  <c r="O42" i="18"/>
  <c r="Q42" i="18" s="1"/>
  <c r="O30" i="18"/>
  <c r="Q30" i="18" s="1"/>
  <c r="O29" i="18"/>
  <c r="Q29" i="18" s="1"/>
  <c r="O9" i="18"/>
  <c r="Q9" i="18" s="1"/>
  <c r="O15" i="18"/>
  <c r="Q15" i="18" s="1"/>
  <c r="O18" i="18"/>
  <c r="Q18" i="18" s="1"/>
  <c r="O27" i="18"/>
  <c r="Q27" i="18" s="1"/>
  <c r="O41" i="18"/>
  <c r="Q41" i="18" s="1"/>
  <c r="O39" i="18"/>
  <c r="Q39" i="18" s="1"/>
  <c r="O37" i="18"/>
  <c r="Q37" i="18" s="1"/>
  <c r="O28" i="18"/>
  <c r="Q28" i="18" s="1"/>
  <c r="O35" i="18"/>
  <c r="Q35" i="18" s="1"/>
  <c r="O5" i="18"/>
  <c r="O43" i="18"/>
  <c r="Q43" i="18" s="1"/>
  <c r="O36" i="18"/>
  <c r="Q36" i="18" s="1"/>
  <c r="O38" i="18"/>
  <c r="Q38" i="18" s="1"/>
  <c r="O13" i="18"/>
  <c r="Q13" i="18" s="1"/>
  <c r="O25" i="18"/>
  <c r="Q25" i="18" s="1"/>
  <c r="O21" i="18"/>
  <c r="Q21" i="18" s="1"/>
  <c r="O22" i="18"/>
  <c r="Q22" i="18" s="1"/>
  <c r="O14" i="18"/>
  <c r="Q14" i="18" s="1"/>
  <c r="O40" i="18"/>
  <c r="Q40" i="18" s="1"/>
  <c r="R5" i="44" a="1"/>
  <c r="Q44" i="44"/>
  <c r="Q5" i="40"/>
  <c r="O44" i="40"/>
  <c r="O44" i="29"/>
  <c r="Q5" i="29"/>
  <c r="O44" i="28"/>
  <c r="Q5" i="28"/>
  <c r="Q5" i="41"/>
  <c r="O44" i="41"/>
  <c r="Q5" i="43"/>
  <c r="O44" i="43"/>
  <c r="O44" i="42"/>
  <c r="Q5" i="42"/>
  <c r="Q44" i="12"/>
  <c r="R5" i="12" a="1"/>
  <c r="O44" i="22"/>
  <c r="Q5" i="22"/>
  <c r="O44" i="24"/>
  <c r="Q5" i="24"/>
  <c r="Q5" i="21"/>
  <c r="O44" i="21"/>
  <c r="O44" i="51"/>
  <c r="Q5" i="51"/>
  <c r="O44" i="34"/>
  <c r="Q5" i="34"/>
  <c r="Q5" i="19"/>
  <c r="O44" i="19"/>
  <c r="O23" i="14"/>
  <c r="Q23" i="14" s="1"/>
  <c r="O27" i="14"/>
  <c r="Q27" i="14" s="1"/>
  <c r="O42" i="14"/>
  <c r="Q42" i="14" s="1"/>
  <c r="O11" i="14"/>
  <c r="Q11" i="14" s="1"/>
  <c r="O38" i="14"/>
  <c r="Q38" i="14" s="1"/>
  <c r="O15" i="14"/>
  <c r="Q15" i="14" s="1"/>
  <c r="O18" i="14"/>
  <c r="Q18" i="14" s="1"/>
  <c r="O7" i="14"/>
  <c r="Q7" i="14" s="1"/>
  <c r="O20" i="14"/>
  <c r="Q20" i="14" s="1"/>
  <c r="O31" i="14"/>
  <c r="Q31" i="14" s="1"/>
  <c r="O29" i="14"/>
  <c r="Q29" i="14" s="1"/>
  <c r="O35" i="14"/>
  <c r="Q35" i="14" s="1"/>
  <c r="O8" i="14"/>
  <c r="Q8" i="14" s="1"/>
  <c r="O13" i="14"/>
  <c r="Q13" i="14" s="1"/>
  <c r="O41" i="14"/>
  <c r="Q41" i="14" s="1"/>
  <c r="O14" i="14"/>
  <c r="Q14" i="14" s="1"/>
  <c r="O37" i="14"/>
  <c r="Q37" i="14" s="1"/>
  <c r="O24" i="14"/>
  <c r="Q24" i="14" s="1"/>
  <c r="O6" i="14"/>
  <c r="Q6" i="14" s="1"/>
  <c r="O25" i="14"/>
  <c r="Q25" i="14" s="1"/>
  <c r="O28" i="14"/>
  <c r="Q28" i="14" s="1"/>
  <c r="O40" i="14"/>
  <c r="Q40" i="14" s="1"/>
  <c r="O17" i="14"/>
  <c r="Q17" i="14" s="1"/>
  <c r="O43" i="14"/>
  <c r="Q43" i="14" s="1"/>
  <c r="O32" i="14"/>
  <c r="Q32" i="14" s="1"/>
  <c r="O10" i="14"/>
  <c r="Q10" i="14" s="1"/>
  <c r="O9" i="14"/>
  <c r="Q9" i="14" s="1"/>
  <c r="O26" i="14"/>
  <c r="Q26" i="14" s="1"/>
  <c r="O21" i="14"/>
  <c r="Q21" i="14" s="1"/>
  <c r="O12" i="14"/>
  <c r="Q12" i="14" s="1"/>
  <c r="O33" i="14"/>
  <c r="Q33" i="14" s="1"/>
  <c r="O22" i="14"/>
  <c r="Q22" i="14" s="1"/>
  <c r="O34" i="14"/>
  <c r="Q34" i="14" s="1"/>
  <c r="O19" i="14"/>
  <c r="Q19" i="14" s="1"/>
  <c r="O30" i="14"/>
  <c r="Q30" i="14" s="1"/>
  <c r="O39" i="14"/>
  <c r="Q39" i="14" s="1"/>
  <c r="O36" i="14"/>
  <c r="Q36" i="14" s="1"/>
  <c r="O16" i="14"/>
  <c r="Q16" i="14" s="1"/>
  <c r="O5" i="14"/>
  <c r="Q5" i="31"/>
  <c r="O44" i="31"/>
  <c r="O44" i="33"/>
  <c r="Q5" i="33"/>
  <c r="O44" i="25"/>
  <c r="Q5" i="25"/>
  <c r="R5" i="31" l="1" a="1"/>
  <c r="Q44" i="31"/>
  <c r="R5" i="34" a="1"/>
  <c r="Q44" i="34"/>
  <c r="Q44" i="51"/>
  <c r="R5" i="51" a="1"/>
  <c r="R5" i="24" a="1"/>
  <c r="Q44" i="24"/>
  <c r="Q44" i="22"/>
  <c r="R5" i="22" a="1"/>
  <c r="R10" i="12"/>
  <c r="S10" i="12" s="1"/>
  <c r="R18" i="12"/>
  <c r="S18" i="12" s="1"/>
  <c r="R26" i="12"/>
  <c r="S26" i="12" s="1"/>
  <c r="R34" i="12"/>
  <c r="S34" i="12" s="1"/>
  <c r="R42" i="12"/>
  <c r="S42" i="12" s="1"/>
  <c r="R6" i="12"/>
  <c r="S6" i="12" s="1"/>
  <c r="R14" i="12"/>
  <c r="S14" i="12" s="1"/>
  <c r="R22" i="12"/>
  <c r="S22" i="12" s="1"/>
  <c r="R30" i="12"/>
  <c r="S30" i="12" s="1"/>
  <c r="R38" i="12"/>
  <c r="S38" i="12" s="1"/>
  <c r="R12" i="12"/>
  <c r="S12" i="12" s="1"/>
  <c r="R28" i="12"/>
  <c r="S28" i="12" s="1"/>
  <c r="R5" i="12"/>
  <c r="R20" i="12"/>
  <c r="S20" i="12" s="1"/>
  <c r="R36" i="12"/>
  <c r="S36" i="12" s="1"/>
  <c r="R16" i="12"/>
  <c r="S16" i="12" s="1"/>
  <c r="R24" i="12"/>
  <c r="S24" i="12" s="1"/>
  <c r="R40" i="12"/>
  <c r="S40" i="12" s="1"/>
  <c r="R8" i="12"/>
  <c r="S8" i="12" s="1"/>
  <c r="R32" i="12"/>
  <c r="S32" i="12" s="1"/>
  <c r="R43" i="12"/>
  <c r="S43" i="12" s="1"/>
  <c r="R35" i="12"/>
  <c r="S35" i="12" s="1"/>
  <c r="R27" i="12"/>
  <c r="S27" i="12" s="1"/>
  <c r="R19" i="12"/>
  <c r="S19" i="12" s="1"/>
  <c r="R11" i="12"/>
  <c r="S11" i="12" s="1"/>
  <c r="R33" i="12"/>
  <c r="S33" i="12" s="1"/>
  <c r="R23" i="12"/>
  <c r="S23" i="12" s="1"/>
  <c r="R13" i="12"/>
  <c r="S13" i="12" s="1"/>
  <c r="R39" i="12"/>
  <c r="S39" i="12" s="1"/>
  <c r="R29" i="12"/>
  <c r="S29" i="12" s="1"/>
  <c r="R17" i="12"/>
  <c r="S17" i="12" s="1"/>
  <c r="R41" i="12"/>
  <c r="S41" i="12" s="1"/>
  <c r="R21" i="12"/>
  <c r="S21" i="12" s="1"/>
  <c r="R37" i="12"/>
  <c r="S37" i="12" s="1"/>
  <c r="R15" i="12"/>
  <c r="S15" i="12" s="1"/>
  <c r="R31" i="12"/>
  <c r="S31" i="12" s="1"/>
  <c r="R9" i="12"/>
  <c r="S9" i="12" s="1"/>
  <c r="R25" i="12"/>
  <c r="S25" i="12" s="1"/>
  <c r="R7" i="12"/>
  <c r="S7" i="12" s="1"/>
  <c r="R5" i="42" a="1"/>
  <c r="Q44" i="42"/>
  <c r="Q44" i="28"/>
  <c r="R5" i="28" a="1"/>
  <c r="R5" i="29" a="1"/>
  <c r="Q44" i="29"/>
  <c r="R5" i="50" a="1"/>
  <c r="Q44" i="50"/>
  <c r="O44" i="48"/>
  <c r="Q5" i="48"/>
  <c r="R5" i="8" a="1"/>
  <c r="Q44" i="8"/>
  <c r="Q44" i="36"/>
  <c r="R5" i="36" a="1"/>
  <c r="Q5" i="27"/>
  <c r="O44" i="27"/>
  <c r="Q44" i="52"/>
  <c r="R5" i="52" a="1"/>
  <c r="R5" i="26" a="1"/>
  <c r="Q44" i="26"/>
  <c r="Q44" i="15"/>
  <c r="R5" i="15" a="1"/>
  <c r="R5" i="25" a="1"/>
  <c r="Q44" i="25"/>
  <c r="Q44" i="33"/>
  <c r="R5" i="33" a="1"/>
  <c r="O44" i="14"/>
  <c r="Q5" i="14"/>
  <c r="R5" i="19" a="1"/>
  <c r="Q44" i="19"/>
  <c r="R5" i="21" a="1"/>
  <c r="Q44" i="21"/>
  <c r="R5" i="43" a="1"/>
  <c r="Q44" i="43"/>
  <c r="R5" i="41" a="1"/>
  <c r="Q44" i="41"/>
  <c r="R5" i="40" a="1"/>
  <c r="Q44" i="40"/>
  <c r="R41" i="44"/>
  <c r="S41" i="44" s="1"/>
  <c r="R33" i="44"/>
  <c r="S33" i="44" s="1"/>
  <c r="R25" i="44"/>
  <c r="S25" i="44" s="1"/>
  <c r="R17" i="44"/>
  <c r="S17" i="44" s="1"/>
  <c r="R9" i="44"/>
  <c r="S9" i="44" s="1"/>
  <c r="R40" i="44"/>
  <c r="S40" i="44" s="1"/>
  <c r="R32" i="44"/>
  <c r="S32" i="44" s="1"/>
  <c r="R24" i="44"/>
  <c r="S24" i="44" s="1"/>
  <c r="R16" i="44"/>
  <c r="S16" i="44" s="1"/>
  <c r="R8" i="44"/>
  <c r="S8" i="44" s="1"/>
  <c r="R6" i="44"/>
  <c r="S6" i="44" s="1"/>
  <c r="R39" i="44"/>
  <c r="S39" i="44" s="1"/>
  <c r="R29" i="44"/>
  <c r="S29" i="44" s="1"/>
  <c r="R19" i="44"/>
  <c r="S19" i="44" s="1"/>
  <c r="R7" i="44"/>
  <c r="S7" i="44" s="1"/>
  <c r="R36" i="44"/>
  <c r="S36" i="44" s="1"/>
  <c r="R26" i="44"/>
  <c r="S26" i="44" s="1"/>
  <c r="R14" i="44"/>
  <c r="S14" i="44" s="1"/>
  <c r="R43" i="44"/>
  <c r="S43" i="44" s="1"/>
  <c r="R27" i="44"/>
  <c r="S27" i="44" s="1"/>
  <c r="R13" i="44"/>
  <c r="S13" i="44" s="1"/>
  <c r="R38" i="44"/>
  <c r="S38" i="44" s="1"/>
  <c r="R22" i="44"/>
  <c r="S22" i="44" s="1"/>
  <c r="R10" i="44"/>
  <c r="S10" i="44" s="1"/>
  <c r="R35" i="44"/>
  <c r="S35" i="44" s="1"/>
  <c r="R21" i="44"/>
  <c r="S21" i="44" s="1"/>
  <c r="R5" i="44"/>
  <c r="R30" i="44"/>
  <c r="S30" i="44" s="1"/>
  <c r="R18" i="44"/>
  <c r="S18" i="44" s="1"/>
  <c r="R15" i="44"/>
  <c r="S15" i="44" s="1"/>
  <c r="R28" i="44"/>
  <c r="S28" i="44" s="1"/>
  <c r="R31" i="44"/>
  <c r="S31" i="44" s="1"/>
  <c r="R42" i="44"/>
  <c r="S42" i="44" s="1"/>
  <c r="R12" i="44"/>
  <c r="S12" i="44" s="1"/>
  <c r="R37" i="44"/>
  <c r="S37" i="44" s="1"/>
  <c r="R20" i="44"/>
  <c r="S20" i="44" s="1"/>
  <c r="R11" i="44"/>
  <c r="S11" i="44" s="1"/>
  <c r="R23" i="44"/>
  <c r="S23" i="44" s="1"/>
  <c r="R34" i="44"/>
  <c r="S34" i="44" s="1"/>
  <c r="Q5" i="18"/>
  <c r="O44" i="18"/>
  <c r="O44" i="16"/>
  <c r="Q5" i="16"/>
  <c r="O44" i="13"/>
  <c r="Q5" i="13"/>
  <c r="Q44" i="23"/>
  <c r="R5" i="23" a="1"/>
  <c r="R5" i="39" a="1"/>
  <c r="Q44" i="39"/>
  <c r="Q44" i="38"/>
  <c r="R5" i="38" a="1"/>
  <c r="R5" i="37" a="1"/>
  <c r="Q44" i="37"/>
  <c r="R5" i="30" a="1"/>
  <c r="Q44" i="30"/>
  <c r="R5" i="20" a="1"/>
  <c r="Q44" i="20"/>
  <c r="R5" i="35" a="1"/>
  <c r="Q44" i="35"/>
  <c r="R5" i="32" a="1"/>
  <c r="Q44" i="32"/>
  <c r="R5" i="17" a="1"/>
  <c r="Q44" i="17"/>
  <c r="O44" i="49"/>
  <c r="Q5" i="49"/>
  <c r="Q44" i="49" l="1"/>
  <c r="R5" i="49" a="1"/>
  <c r="R37" i="38"/>
  <c r="S37" i="38" s="1"/>
  <c r="R29" i="38"/>
  <c r="S29" i="38" s="1"/>
  <c r="R21" i="38"/>
  <c r="S21" i="38" s="1"/>
  <c r="R13" i="38"/>
  <c r="S13" i="38" s="1"/>
  <c r="R5" i="38"/>
  <c r="R36" i="38"/>
  <c r="S36" i="38" s="1"/>
  <c r="R28" i="38"/>
  <c r="S28" i="38" s="1"/>
  <c r="R20" i="38"/>
  <c r="S20" i="38" s="1"/>
  <c r="R12" i="38"/>
  <c r="S12" i="38" s="1"/>
  <c r="R41" i="38"/>
  <c r="S41" i="38" s="1"/>
  <c r="R31" i="38"/>
  <c r="S31" i="38" s="1"/>
  <c r="R19" i="38"/>
  <c r="S19" i="38" s="1"/>
  <c r="R9" i="38"/>
  <c r="S9" i="38" s="1"/>
  <c r="R38" i="38"/>
  <c r="S38" i="38" s="1"/>
  <c r="R26" i="38"/>
  <c r="S26" i="38" s="1"/>
  <c r="R16" i="38"/>
  <c r="S16" i="38" s="1"/>
  <c r="R6" i="38"/>
  <c r="S6" i="38" s="1"/>
  <c r="R33" i="38"/>
  <c r="S33" i="38" s="1"/>
  <c r="R17" i="38"/>
  <c r="S17" i="38" s="1"/>
  <c r="R42" i="38"/>
  <c r="S42" i="38" s="1"/>
  <c r="R30" i="38"/>
  <c r="S30" i="38" s="1"/>
  <c r="R14" i="38"/>
  <c r="S14" i="38" s="1"/>
  <c r="R35" i="38"/>
  <c r="S35" i="38" s="1"/>
  <c r="R15" i="38"/>
  <c r="S15" i="38" s="1"/>
  <c r="R34" i="38"/>
  <c r="S34" i="38" s="1"/>
  <c r="R18" i="38"/>
  <c r="S18" i="38" s="1"/>
  <c r="R43" i="38"/>
  <c r="S43" i="38" s="1"/>
  <c r="R25" i="38"/>
  <c r="S25" i="38" s="1"/>
  <c r="R7" i="38"/>
  <c r="S7" i="38" s="1"/>
  <c r="R24" i="38"/>
  <c r="S24" i="38" s="1"/>
  <c r="R8" i="38"/>
  <c r="S8" i="38" s="1"/>
  <c r="R11" i="38"/>
  <c r="S11" i="38" s="1"/>
  <c r="R10" i="38"/>
  <c r="S10" i="38" s="1"/>
  <c r="R27" i="38"/>
  <c r="S27" i="38" s="1"/>
  <c r="R32" i="38"/>
  <c r="S32" i="38" s="1"/>
  <c r="R39" i="38"/>
  <c r="S39" i="38" s="1"/>
  <c r="R40" i="38"/>
  <c r="S40" i="38" s="1"/>
  <c r="R22" i="38"/>
  <c r="S22" i="38" s="1"/>
  <c r="R23" i="38"/>
  <c r="S23" i="38" s="1"/>
  <c r="R18" i="23"/>
  <c r="S18" i="23" s="1"/>
  <c r="R34" i="23"/>
  <c r="S34" i="23" s="1"/>
  <c r="R16" i="23"/>
  <c r="S16" i="23" s="1"/>
  <c r="R28" i="23"/>
  <c r="S28" i="23" s="1"/>
  <c r="R24" i="23"/>
  <c r="S24" i="23" s="1"/>
  <c r="R36" i="23"/>
  <c r="S36" i="23" s="1"/>
  <c r="R8" i="23"/>
  <c r="S8" i="23" s="1"/>
  <c r="R39" i="23"/>
  <c r="S39" i="23" s="1"/>
  <c r="R31" i="23"/>
  <c r="S31" i="23" s="1"/>
  <c r="R23" i="23"/>
  <c r="S23" i="23" s="1"/>
  <c r="R15" i="23"/>
  <c r="S15" i="23" s="1"/>
  <c r="R35" i="23"/>
  <c r="S35" i="23" s="1"/>
  <c r="R25" i="23"/>
  <c r="S25" i="23" s="1"/>
  <c r="R13" i="23"/>
  <c r="S13" i="23" s="1"/>
  <c r="R41" i="23"/>
  <c r="S41" i="23" s="1"/>
  <c r="R29" i="23"/>
  <c r="S29" i="23" s="1"/>
  <c r="R19" i="23"/>
  <c r="S19" i="23" s="1"/>
  <c r="R9" i="23"/>
  <c r="S9" i="23" s="1"/>
  <c r="R33" i="23"/>
  <c r="S33" i="23" s="1"/>
  <c r="R11" i="23"/>
  <c r="S11" i="23" s="1"/>
  <c r="R27" i="23"/>
  <c r="S27" i="23" s="1"/>
  <c r="R7" i="23"/>
  <c r="S7" i="23" s="1"/>
  <c r="R43" i="23"/>
  <c r="S43" i="23" s="1"/>
  <c r="R21" i="23"/>
  <c r="S21" i="23" s="1"/>
  <c r="R37" i="23"/>
  <c r="S37" i="23" s="1"/>
  <c r="R17" i="23"/>
  <c r="S17" i="23" s="1"/>
  <c r="R14" i="23"/>
  <c r="S14" i="23" s="1"/>
  <c r="R30" i="23"/>
  <c r="S30" i="23" s="1"/>
  <c r="R10" i="23"/>
  <c r="S10" i="23" s="1"/>
  <c r="R32" i="23"/>
  <c r="S32" i="23" s="1"/>
  <c r="R12" i="23"/>
  <c r="S12" i="23" s="1"/>
  <c r="R40" i="23"/>
  <c r="S40" i="23" s="1"/>
  <c r="R6" i="23"/>
  <c r="S6" i="23" s="1"/>
  <c r="R22" i="23"/>
  <c r="S22" i="23" s="1"/>
  <c r="R38" i="23"/>
  <c r="S38" i="23" s="1"/>
  <c r="R20" i="23"/>
  <c r="S20" i="23" s="1"/>
  <c r="R42" i="23"/>
  <c r="S42" i="23" s="1"/>
  <c r="R26" i="23"/>
  <c r="S26" i="23" s="1"/>
  <c r="R5" i="23"/>
  <c r="Q44" i="13"/>
  <c r="R5" i="13" a="1"/>
  <c r="R5" i="16" a="1"/>
  <c r="Q44" i="16"/>
  <c r="W34" i="44"/>
  <c r="U34" i="44"/>
  <c r="Y34" i="44"/>
  <c r="W11" i="44"/>
  <c r="Y11" i="44"/>
  <c r="U11" i="44"/>
  <c r="Y37" i="44"/>
  <c r="U37" i="44"/>
  <c r="W37" i="44"/>
  <c r="W42" i="44"/>
  <c r="Y42" i="44"/>
  <c r="U42" i="44"/>
  <c r="Y28" i="44"/>
  <c r="U28" i="44"/>
  <c r="W28" i="44"/>
  <c r="W18" i="44"/>
  <c r="Y18" i="44"/>
  <c r="U18" i="44"/>
  <c r="R44" i="44"/>
  <c r="S5" i="44"/>
  <c r="Y35" i="44"/>
  <c r="U35" i="44"/>
  <c r="W35" i="44"/>
  <c r="U22" i="44"/>
  <c r="Y22" i="44"/>
  <c r="W22" i="44"/>
  <c r="W13" i="44"/>
  <c r="U13" i="44"/>
  <c r="Y13" i="44"/>
  <c r="Y43" i="44"/>
  <c r="U43" i="44"/>
  <c r="W43" i="44"/>
  <c r="W26" i="44"/>
  <c r="Y26" i="44"/>
  <c r="U26" i="44"/>
  <c r="Y7" i="44"/>
  <c r="W7" i="44"/>
  <c r="U7" i="44"/>
  <c r="Y29" i="44"/>
  <c r="U29" i="44"/>
  <c r="W29" i="44"/>
  <c r="W6" i="44"/>
  <c r="Y6" i="44"/>
  <c r="U6" i="44"/>
  <c r="W16" i="44"/>
  <c r="Y16" i="44"/>
  <c r="U16" i="44"/>
  <c r="Y32" i="44"/>
  <c r="U32" i="44"/>
  <c r="W32" i="44"/>
  <c r="W9" i="44"/>
  <c r="U9" i="44"/>
  <c r="Y9" i="44"/>
  <c r="W25" i="44"/>
  <c r="Y25" i="44"/>
  <c r="U25" i="44"/>
  <c r="W41" i="44"/>
  <c r="Y41" i="44"/>
  <c r="U41" i="44"/>
  <c r="R36" i="40"/>
  <c r="S36" i="40" s="1"/>
  <c r="R28" i="40"/>
  <c r="S28" i="40" s="1"/>
  <c r="R20" i="40"/>
  <c r="S20" i="40" s="1"/>
  <c r="R12" i="40"/>
  <c r="S12" i="40" s="1"/>
  <c r="R35" i="40"/>
  <c r="S35" i="40" s="1"/>
  <c r="R25" i="40"/>
  <c r="S25" i="40" s="1"/>
  <c r="R15" i="40"/>
  <c r="S15" i="40" s="1"/>
  <c r="R42" i="40"/>
  <c r="S42" i="40" s="1"/>
  <c r="R32" i="40"/>
  <c r="S32" i="40" s="1"/>
  <c r="R22" i="40"/>
  <c r="S22" i="40" s="1"/>
  <c r="R10" i="40"/>
  <c r="S10" i="40" s="1"/>
  <c r="R39" i="40"/>
  <c r="S39" i="40" s="1"/>
  <c r="R23" i="40"/>
  <c r="S23" i="40" s="1"/>
  <c r="R9" i="40"/>
  <c r="S9" i="40" s="1"/>
  <c r="R34" i="40"/>
  <c r="S34" i="40" s="1"/>
  <c r="R18" i="40"/>
  <c r="S18" i="40" s="1"/>
  <c r="R43" i="40"/>
  <c r="S43" i="40" s="1"/>
  <c r="R31" i="40"/>
  <c r="S31" i="40" s="1"/>
  <c r="R17" i="40"/>
  <c r="S17" i="40" s="1"/>
  <c r="R40" i="40"/>
  <c r="S40" i="40" s="1"/>
  <c r="R26" i="40"/>
  <c r="S26" i="40" s="1"/>
  <c r="R14" i="40"/>
  <c r="S14" i="40" s="1"/>
  <c r="R27" i="40"/>
  <c r="S27" i="40" s="1"/>
  <c r="R38" i="40"/>
  <c r="S38" i="40" s="1"/>
  <c r="R8" i="40"/>
  <c r="S8" i="40" s="1"/>
  <c r="R41" i="40"/>
  <c r="S41" i="40" s="1"/>
  <c r="R11" i="40"/>
  <c r="S11" i="40" s="1"/>
  <c r="R24" i="40"/>
  <c r="S24" i="40" s="1"/>
  <c r="R19" i="40"/>
  <c r="S19" i="40" s="1"/>
  <c r="R30" i="40"/>
  <c r="S30" i="40" s="1"/>
  <c r="R7" i="40"/>
  <c r="S7" i="40" s="1"/>
  <c r="R16" i="40"/>
  <c r="S16" i="40" s="1"/>
  <c r="R33" i="40"/>
  <c r="S33" i="40" s="1"/>
  <c r="R37" i="40"/>
  <c r="S37" i="40" s="1"/>
  <c r="R21" i="40"/>
  <c r="S21" i="40" s="1"/>
  <c r="R5" i="40"/>
  <c r="R6" i="40"/>
  <c r="S6" i="40" s="1"/>
  <c r="R29" i="40"/>
  <c r="S29" i="40" s="1"/>
  <c r="R13" i="40"/>
  <c r="S13" i="40" s="1"/>
  <c r="R6" i="41"/>
  <c r="S6" i="41" s="1"/>
  <c r="R37" i="41"/>
  <c r="S37" i="41" s="1"/>
  <c r="R29" i="41"/>
  <c r="S29" i="41" s="1"/>
  <c r="R21" i="41"/>
  <c r="S21" i="41" s="1"/>
  <c r="R13" i="41"/>
  <c r="S13" i="41" s="1"/>
  <c r="R5" i="41"/>
  <c r="R36" i="41"/>
  <c r="S36" i="41" s="1"/>
  <c r="R28" i="41"/>
  <c r="S28" i="41" s="1"/>
  <c r="R20" i="41"/>
  <c r="S20" i="41" s="1"/>
  <c r="R12" i="41"/>
  <c r="S12" i="41" s="1"/>
  <c r="R43" i="41"/>
  <c r="S43" i="41" s="1"/>
  <c r="R33" i="41"/>
  <c r="S33" i="41" s="1"/>
  <c r="R23" i="41"/>
  <c r="S23" i="41" s="1"/>
  <c r="R11" i="41"/>
  <c r="S11" i="41" s="1"/>
  <c r="R40" i="41"/>
  <c r="S40" i="41" s="1"/>
  <c r="R30" i="41"/>
  <c r="S30" i="41" s="1"/>
  <c r="R18" i="41"/>
  <c r="S18" i="41" s="1"/>
  <c r="R8" i="41"/>
  <c r="S8" i="41" s="1"/>
  <c r="R41" i="41"/>
  <c r="S41" i="41" s="1"/>
  <c r="R27" i="41"/>
  <c r="S27" i="41" s="1"/>
  <c r="R15" i="41"/>
  <c r="S15" i="41" s="1"/>
  <c r="R38" i="41"/>
  <c r="S38" i="41" s="1"/>
  <c r="R24" i="41"/>
  <c r="S24" i="41" s="1"/>
  <c r="R10" i="41"/>
  <c r="S10" i="41" s="1"/>
  <c r="R35" i="41"/>
  <c r="S35" i="41" s="1"/>
  <c r="R19" i="41"/>
  <c r="S19" i="41" s="1"/>
  <c r="R7" i="41"/>
  <c r="S7" i="41" s="1"/>
  <c r="R32" i="41"/>
  <c r="S32" i="41" s="1"/>
  <c r="R16" i="41"/>
  <c r="S16" i="41" s="1"/>
  <c r="R17" i="41"/>
  <c r="S17" i="41" s="1"/>
  <c r="R26" i="41"/>
  <c r="S26" i="41" s="1"/>
  <c r="R31" i="41"/>
  <c r="S31" i="41" s="1"/>
  <c r="R42" i="41"/>
  <c r="S42" i="41" s="1"/>
  <c r="R14" i="41"/>
  <c r="S14" i="41" s="1"/>
  <c r="R39" i="41"/>
  <c r="S39" i="41" s="1"/>
  <c r="R22" i="41"/>
  <c r="S22" i="41" s="1"/>
  <c r="R9" i="41"/>
  <c r="S9" i="41" s="1"/>
  <c r="R25" i="41"/>
  <c r="S25" i="41" s="1"/>
  <c r="R34" i="41"/>
  <c r="S34" i="41" s="1"/>
  <c r="R25" i="43"/>
  <c r="S25" i="43" s="1"/>
  <c r="R36" i="43"/>
  <c r="S36" i="43" s="1"/>
  <c r="R14" i="43"/>
  <c r="S14" i="43" s="1"/>
  <c r="R6" i="43"/>
  <c r="S6" i="43" s="1"/>
  <c r="R39" i="43"/>
  <c r="S39" i="43" s="1"/>
  <c r="R13" i="43"/>
  <c r="S13" i="43" s="1"/>
  <c r="R24" i="43"/>
  <c r="S24" i="43" s="1"/>
  <c r="R8" i="43"/>
  <c r="S8" i="43" s="1"/>
  <c r="R40" i="43"/>
  <c r="S40" i="43" s="1"/>
  <c r="R29" i="43"/>
  <c r="S29" i="43" s="1"/>
  <c r="R22" i="43"/>
  <c r="S22" i="43" s="1"/>
  <c r="R30" i="43"/>
  <c r="S30" i="43" s="1"/>
  <c r="R15" i="43"/>
  <c r="S15" i="43" s="1"/>
  <c r="R12" i="43"/>
  <c r="S12" i="43" s="1"/>
  <c r="R43" i="43"/>
  <c r="S43" i="43" s="1"/>
  <c r="R27" i="43"/>
  <c r="S27" i="43" s="1"/>
  <c r="R11" i="43"/>
  <c r="S11" i="43" s="1"/>
  <c r="R34" i="43"/>
  <c r="S34" i="43" s="1"/>
  <c r="R18" i="43"/>
  <c r="S18" i="43" s="1"/>
  <c r="R41" i="43"/>
  <c r="S41" i="43" s="1"/>
  <c r="R21" i="43"/>
  <c r="S21" i="43" s="1"/>
  <c r="R38" i="43"/>
  <c r="S38" i="43" s="1"/>
  <c r="R16" i="43"/>
  <c r="S16" i="43" s="1"/>
  <c r="R23" i="43"/>
  <c r="S23" i="43" s="1"/>
  <c r="R32" i="43"/>
  <c r="S32" i="43" s="1"/>
  <c r="R33" i="43"/>
  <c r="S33" i="43" s="1"/>
  <c r="R5" i="43"/>
  <c r="R35" i="43"/>
  <c r="S35" i="43" s="1"/>
  <c r="R19" i="43"/>
  <c r="S19" i="43" s="1"/>
  <c r="R42" i="43"/>
  <c r="S42" i="43" s="1"/>
  <c r="R26" i="43"/>
  <c r="S26" i="43" s="1"/>
  <c r="R10" i="43"/>
  <c r="S10" i="43" s="1"/>
  <c r="R31" i="43"/>
  <c r="S31" i="43" s="1"/>
  <c r="R9" i="43"/>
  <c r="S9" i="43" s="1"/>
  <c r="R28" i="43"/>
  <c r="S28" i="43" s="1"/>
  <c r="R37" i="43"/>
  <c r="S37" i="43" s="1"/>
  <c r="R7" i="43"/>
  <c r="S7" i="43" s="1"/>
  <c r="R20" i="43"/>
  <c r="S20" i="43" s="1"/>
  <c r="R17" i="43"/>
  <c r="S17" i="43" s="1"/>
  <c r="R12" i="21"/>
  <c r="S12" i="21" s="1"/>
  <c r="R20" i="21"/>
  <c r="S20" i="21" s="1"/>
  <c r="R28" i="21"/>
  <c r="S28" i="21" s="1"/>
  <c r="R36" i="21"/>
  <c r="S36" i="21" s="1"/>
  <c r="R18" i="21"/>
  <c r="S18" i="21" s="1"/>
  <c r="R34" i="21"/>
  <c r="S34" i="21" s="1"/>
  <c r="R10" i="21"/>
  <c r="S10" i="21" s="1"/>
  <c r="R26" i="21"/>
  <c r="S26" i="21" s="1"/>
  <c r="R42" i="21"/>
  <c r="S42" i="21" s="1"/>
  <c r="R22" i="21"/>
  <c r="S22" i="21" s="1"/>
  <c r="R30" i="21"/>
  <c r="S30" i="21" s="1"/>
  <c r="R14" i="21"/>
  <c r="S14" i="21" s="1"/>
  <c r="R6" i="21"/>
  <c r="S6" i="21" s="1"/>
  <c r="R35" i="21"/>
  <c r="S35" i="21" s="1"/>
  <c r="R29" i="21"/>
  <c r="S29" i="21" s="1"/>
  <c r="R19" i="21"/>
  <c r="S19" i="21" s="1"/>
  <c r="R13" i="21"/>
  <c r="S13" i="21" s="1"/>
  <c r="R43" i="21"/>
  <c r="S43" i="21" s="1"/>
  <c r="R37" i="21"/>
  <c r="S37" i="21" s="1"/>
  <c r="R27" i="21"/>
  <c r="S27" i="21" s="1"/>
  <c r="R21" i="21"/>
  <c r="S21" i="21" s="1"/>
  <c r="R11" i="21"/>
  <c r="S11" i="21" s="1"/>
  <c r="R39" i="21"/>
  <c r="S39" i="21" s="1"/>
  <c r="R17" i="21"/>
  <c r="S17" i="21" s="1"/>
  <c r="R7" i="21"/>
  <c r="S7" i="21" s="1"/>
  <c r="R25" i="21"/>
  <c r="S25" i="21" s="1"/>
  <c r="R15" i="21"/>
  <c r="S15" i="21" s="1"/>
  <c r="R33" i="21"/>
  <c r="S33" i="21" s="1"/>
  <c r="R23" i="21"/>
  <c r="S23" i="21" s="1"/>
  <c r="R31" i="21"/>
  <c r="S31" i="21" s="1"/>
  <c r="R38" i="21"/>
  <c r="S38" i="21" s="1"/>
  <c r="R9" i="21"/>
  <c r="S9" i="21" s="1"/>
  <c r="R41" i="21"/>
  <c r="S41" i="21" s="1"/>
  <c r="R8" i="21"/>
  <c r="S8" i="21" s="1"/>
  <c r="R16" i="21"/>
  <c r="S16" i="21" s="1"/>
  <c r="R24" i="21"/>
  <c r="S24" i="21" s="1"/>
  <c r="R32" i="21"/>
  <c r="S32" i="21" s="1"/>
  <c r="R40" i="21"/>
  <c r="S40" i="21" s="1"/>
  <c r="R5" i="21"/>
  <c r="R20" i="19"/>
  <c r="S20" i="19" s="1"/>
  <c r="R36" i="19"/>
  <c r="S36" i="19" s="1"/>
  <c r="R12" i="19"/>
  <c r="S12" i="19" s="1"/>
  <c r="R28" i="19"/>
  <c r="S28" i="19" s="1"/>
  <c r="R8" i="19"/>
  <c r="S8" i="19" s="1"/>
  <c r="R40" i="19"/>
  <c r="S40" i="19" s="1"/>
  <c r="R16" i="19"/>
  <c r="S16" i="19" s="1"/>
  <c r="R32" i="19"/>
  <c r="S32" i="19" s="1"/>
  <c r="R24" i="19"/>
  <c r="S24" i="19" s="1"/>
  <c r="R37" i="19"/>
  <c r="S37" i="19" s="1"/>
  <c r="R29" i="19"/>
  <c r="S29" i="19" s="1"/>
  <c r="R21" i="19"/>
  <c r="S21" i="19" s="1"/>
  <c r="R13" i="19"/>
  <c r="S13" i="19" s="1"/>
  <c r="R7" i="19"/>
  <c r="S7" i="19" s="1"/>
  <c r="R39" i="19"/>
  <c r="S39" i="19" s="1"/>
  <c r="R27" i="19"/>
  <c r="S27" i="19" s="1"/>
  <c r="R17" i="19"/>
  <c r="S17" i="19" s="1"/>
  <c r="R43" i="19"/>
  <c r="S43" i="19" s="1"/>
  <c r="R33" i="19"/>
  <c r="S33" i="19" s="1"/>
  <c r="R23" i="19"/>
  <c r="S23" i="19" s="1"/>
  <c r="R11" i="19"/>
  <c r="S11" i="19" s="1"/>
  <c r="R35" i="19"/>
  <c r="S35" i="19" s="1"/>
  <c r="R15" i="19"/>
  <c r="S15" i="19" s="1"/>
  <c r="R31" i="19"/>
  <c r="S31" i="19" s="1"/>
  <c r="R9" i="19"/>
  <c r="S9" i="19" s="1"/>
  <c r="R25" i="19"/>
  <c r="S25" i="19" s="1"/>
  <c r="R41" i="19"/>
  <c r="S41" i="19" s="1"/>
  <c r="R19" i="19"/>
  <c r="S19" i="19" s="1"/>
  <c r="R10" i="19"/>
  <c r="S10" i="19" s="1"/>
  <c r="R18" i="19"/>
  <c r="S18" i="19" s="1"/>
  <c r="R26" i="19"/>
  <c r="S26" i="19" s="1"/>
  <c r="R34" i="19"/>
  <c r="S34" i="19" s="1"/>
  <c r="R42" i="19"/>
  <c r="S42" i="19" s="1"/>
  <c r="R6" i="19"/>
  <c r="S6" i="19" s="1"/>
  <c r="R14" i="19"/>
  <c r="S14" i="19" s="1"/>
  <c r="R22" i="19"/>
  <c r="S22" i="19" s="1"/>
  <c r="R30" i="19"/>
  <c r="S30" i="19" s="1"/>
  <c r="R38" i="19"/>
  <c r="S38" i="19" s="1"/>
  <c r="R5" i="19"/>
  <c r="R43" i="25"/>
  <c r="S43" i="25" s="1"/>
  <c r="R35" i="25"/>
  <c r="S35" i="25" s="1"/>
  <c r="R27" i="25"/>
  <c r="S27" i="25" s="1"/>
  <c r="R19" i="25"/>
  <c r="S19" i="25" s="1"/>
  <c r="R11" i="25"/>
  <c r="S11" i="25" s="1"/>
  <c r="R39" i="25"/>
  <c r="S39" i="25" s="1"/>
  <c r="R29" i="25"/>
  <c r="S29" i="25" s="1"/>
  <c r="R17" i="25"/>
  <c r="S17" i="25" s="1"/>
  <c r="R33" i="25"/>
  <c r="S33" i="25" s="1"/>
  <c r="R23" i="25"/>
  <c r="S23" i="25" s="1"/>
  <c r="R13" i="25"/>
  <c r="S13" i="25" s="1"/>
  <c r="R37" i="25"/>
  <c r="S37" i="25" s="1"/>
  <c r="R15" i="25"/>
  <c r="S15" i="25" s="1"/>
  <c r="R31" i="25"/>
  <c r="S31" i="25" s="1"/>
  <c r="R9" i="25"/>
  <c r="S9" i="25" s="1"/>
  <c r="R25" i="25"/>
  <c r="S25" i="25" s="1"/>
  <c r="R7" i="25"/>
  <c r="S7" i="25" s="1"/>
  <c r="R41" i="25"/>
  <c r="S41" i="25" s="1"/>
  <c r="R21" i="25"/>
  <c r="S21" i="25" s="1"/>
  <c r="R6" i="25"/>
  <c r="S6" i="25" s="1"/>
  <c r="R14" i="25"/>
  <c r="S14" i="25" s="1"/>
  <c r="R22" i="25"/>
  <c r="S22" i="25" s="1"/>
  <c r="R30" i="25"/>
  <c r="S30" i="25" s="1"/>
  <c r="R38" i="25"/>
  <c r="S38" i="25" s="1"/>
  <c r="R8" i="25"/>
  <c r="S8" i="25" s="1"/>
  <c r="R18" i="25"/>
  <c r="S18" i="25" s="1"/>
  <c r="R28" i="25"/>
  <c r="S28" i="25" s="1"/>
  <c r="R40" i="25"/>
  <c r="S40" i="25" s="1"/>
  <c r="R10" i="25"/>
  <c r="S10" i="25" s="1"/>
  <c r="R24" i="25"/>
  <c r="S24" i="25" s="1"/>
  <c r="R36" i="25"/>
  <c r="S36" i="25" s="1"/>
  <c r="R16" i="25"/>
  <c r="S16" i="25" s="1"/>
  <c r="R32" i="25"/>
  <c r="S32" i="25" s="1"/>
  <c r="R12" i="25"/>
  <c r="S12" i="25" s="1"/>
  <c r="R42" i="25"/>
  <c r="S42" i="25" s="1"/>
  <c r="R26" i="25"/>
  <c r="S26" i="25" s="1"/>
  <c r="R20" i="25"/>
  <c r="S20" i="25" s="1"/>
  <c r="R34" i="25"/>
  <c r="S34" i="25" s="1"/>
  <c r="R5" i="25"/>
  <c r="R10" i="26"/>
  <c r="S10" i="26" s="1"/>
  <c r="R18" i="26"/>
  <c r="S18" i="26" s="1"/>
  <c r="R26" i="26"/>
  <c r="S26" i="26" s="1"/>
  <c r="R34" i="26"/>
  <c r="S34" i="26" s="1"/>
  <c r="R42" i="26"/>
  <c r="S42" i="26" s="1"/>
  <c r="R12" i="26"/>
  <c r="S12" i="26" s="1"/>
  <c r="R22" i="26"/>
  <c r="S22" i="26" s="1"/>
  <c r="R32" i="26"/>
  <c r="S32" i="26" s="1"/>
  <c r="R6" i="26"/>
  <c r="S6" i="26" s="1"/>
  <c r="R16" i="26"/>
  <c r="S16" i="26" s="1"/>
  <c r="R28" i="26"/>
  <c r="S28" i="26" s="1"/>
  <c r="R38" i="26"/>
  <c r="S38" i="26" s="1"/>
  <c r="R5" i="26"/>
  <c r="R24" i="26"/>
  <c r="S24" i="26" s="1"/>
  <c r="R14" i="26"/>
  <c r="S14" i="26" s="1"/>
  <c r="R36" i="26"/>
  <c r="S36" i="26" s="1"/>
  <c r="R30" i="26"/>
  <c r="S30" i="26" s="1"/>
  <c r="R8" i="26"/>
  <c r="S8" i="26" s="1"/>
  <c r="R40" i="26"/>
  <c r="S40" i="26" s="1"/>
  <c r="R20" i="26"/>
  <c r="S20" i="26" s="1"/>
  <c r="R43" i="26"/>
  <c r="S43" i="26" s="1"/>
  <c r="R35" i="26"/>
  <c r="S35" i="26" s="1"/>
  <c r="R27" i="26"/>
  <c r="S27" i="26" s="1"/>
  <c r="R19" i="26"/>
  <c r="S19" i="26" s="1"/>
  <c r="R11" i="26"/>
  <c r="S11" i="26" s="1"/>
  <c r="R33" i="26"/>
  <c r="S33" i="26" s="1"/>
  <c r="R23" i="26"/>
  <c r="S23" i="26" s="1"/>
  <c r="R13" i="26"/>
  <c r="S13" i="26" s="1"/>
  <c r="R39" i="26"/>
  <c r="S39" i="26" s="1"/>
  <c r="R29" i="26"/>
  <c r="S29" i="26" s="1"/>
  <c r="R17" i="26"/>
  <c r="S17" i="26" s="1"/>
  <c r="R41" i="26"/>
  <c r="S41" i="26" s="1"/>
  <c r="R21" i="26"/>
  <c r="S21" i="26" s="1"/>
  <c r="R37" i="26"/>
  <c r="S37" i="26" s="1"/>
  <c r="R15" i="26"/>
  <c r="S15" i="26" s="1"/>
  <c r="R31" i="26"/>
  <c r="S31" i="26" s="1"/>
  <c r="R9" i="26"/>
  <c r="S9" i="26" s="1"/>
  <c r="R7" i="26"/>
  <c r="S7" i="26" s="1"/>
  <c r="R25" i="26"/>
  <c r="S25" i="26" s="1"/>
  <c r="R5" i="27" a="1"/>
  <c r="Q44" i="27"/>
  <c r="R7" i="8"/>
  <c r="S7" i="8" s="1"/>
  <c r="R6" i="8"/>
  <c r="S6" i="8" s="1"/>
  <c r="R9" i="8"/>
  <c r="S9" i="8" s="1"/>
  <c r="R12" i="8"/>
  <c r="S12" i="8" s="1"/>
  <c r="R14" i="8"/>
  <c r="S14" i="8" s="1"/>
  <c r="R17" i="8"/>
  <c r="S17" i="8" s="1"/>
  <c r="R20" i="8"/>
  <c r="S20" i="8" s="1"/>
  <c r="R22" i="8"/>
  <c r="S22" i="8" s="1"/>
  <c r="R25" i="8"/>
  <c r="S25" i="8" s="1"/>
  <c r="R28" i="8"/>
  <c r="S28" i="8" s="1"/>
  <c r="R30" i="8"/>
  <c r="S30" i="8" s="1"/>
  <c r="R33" i="8"/>
  <c r="S33" i="8" s="1"/>
  <c r="R36" i="8"/>
  <c r="S36" i="8" s="1"/>
  <c r="R38" i="8"/>
  <c r="S38" i="8" s="1"/>
  <c r="R41" i="8"/>
  <c r="S41" i="8" s="1"/>
  <c r="R5" i="8"/>
  <c r="R8" i="8"/>
  <c r="S8" i="8" s="1"/>
  <c r="R10" i="8"/>
  <c r="S10" i="8" s="1"/>
  <c r="R13" i="8"/>
  <c r="S13" i="8" s="1"/>
  <c r="R16" i="8"/>
  <c r="S16" i="8" s="1"/>
  <c r="R18" i="8"/>
  <c r="S18" i="8" s="1"/>
  <c r="R21" i="8"/>
  <c r="S21" i="8" s="1"/>
  <c r="R24" i="8"/>
  <c r="S24" i="8" s="1"/>
  <c r="R26" i="8"/>
  <c r="S26" i="8" s="1"/>
  <c r="R29" i="8"/>
  <c r="S29" i="8" s="1"/>
  <c r="R32" i="8"/>
  <c r="S32" i="8" s="1"/>
  <c r="R34" i="8"/>
  <c r="S34" i="8" s="1"/>
  <c r="R37" i="8"/>
  <c r="S37" i="8" s="1"/>
  <c r="R40" i="8"/>
  <c r="S40" i="8" s="1"/>
  <c r="R42" i="8"/>
  <c r="S42" i="8" s="1"/>
  <c r="R39" i="8"/>
  <c r="S39" i="8" s="1"/>
  <c r="R31" i="8"/>
  <c r="S31" i="8" s="1"/>
  <c r="R23" i="8"/>
  <c r="S23" i="8" s="1"/>
  <c r="R15" i="8"/>
  <c r="S15" i="8" s="1"/>
  <c r="R43" i="8"/>
  <c r="S43" i="8" s="1"/>
  <c r="R35" i="8"/>
  <c r="S35" i="8" s="1"/>
  <c r="R27" i="8"/>
  <c r="S27" i="8" s="1"/>
  <c r="R19" i="8"/>
  <c r="S19" i="8" s="1"/>
  <c r="R11" i="8"/>
  <c r="S11" i="8" s="1"/>
  <c r="R43" i="50"/>
  <c r="S43" i="50" s="1"/>
  <c r="R35" i="50"/>
  <c r="S35" i="50" s="1"/>
  <c r="R27" i="50"/>
  <c r="S27" i="50" s="1"/>
  <c r="R19" i="50"/>
  <c r="S19" i="50" s="1"/>
  <c r="R11" i="50"/>
  <c r="S11" i="50" s="1"/>
  <c r="R42" i="50"/>
  <c r="S42" i="50" s="1"/>
  <c r="R34" i="50"/>
  <c r="S34" i="50" s="1"/>
  <c r="R26" i="50"/>
  <c r="S26" i="50" s="1"/>
  <c r="R18" i="50"/>
  <c r="S18" i="50" s="1"/>
  <c r="R10" i="50"/>
  <c r="S10" i="50" s="1"/>
  <c r="R6" i="50"/>
  <c r="S6" i="50" s="1"/>
  <c r="R33" i="50"/>
  <c r="S33" i="50" s="1"/>
  <c r="R23" i="50"/>
  <c r="S23" i="50" s="1"/>
  <c r="R13" i="50"/>
  <c r="S13" i="50" s="1"/>
  <c r="R40" i="50"/>
  <c r="S40" i="50" s="1"/>
  <c r="R30" i="50"/>
  <c r="S30" i="50" s="1"/>
  <c r="R20" i="50"/>
  <c r="S20" i="50" s="1"/>
  <c r="R8" i="50"/>
  <c r="S8" i="50" s="1"/>
  <c r="R37" i="50"/>
  <c r="S37" i="50" s="1"/>
  <c r="R21" i="50"/>
  <c r="S21" i="50" s="1"/>
  <c r="R7" i="50"/>
  <c r="S7" i="50" s="1"/>
  <c r="R32" i="50"/>
  <c r="S32" i="50" s="1"/>
  <c r="R16" i="50"/>
  <c r="S16" i="50" s="1"/>
  <c r="R31" i="50"/>
  <c r="S31" i="50" s="1"/>
  <c r="R17" i="50"/>
  <c r="S17" i="50" s="1"/>
  <c r="R5" i="50"/>
  <c r="R28" i="50"/>
  <c r="S28" i="50" s="1"/>
  <c r="R25" i="50"/>
  <c r="S25" i="50" s="1"/>
  <c r="R39" i="50"/>
  <c r="S39" i="50" s="1"/>
  <c r="R22" i="50"/>
  <c r="S22" i="50" s="1"/>
  <c r="R29" i="50"/>
  <c r="S29" i="50" s="1"/>
  <c r="R41" i="50"/>
  <c r="S41" i="50" s="1"/>
  <c r="R15" i="50"/>
  <c r="S15" i="50" s="1"/>
  <c r="R14" i="50"/>
  <c r="S14" i="50" s="1"/>
  <c r="R36" i="50"/>
  <c r="S36" i="50" s="1"/>
  <c r="R9" i="50"/>
  <c r="S9" i="50" s="1"/>
  <c r="R38" i="50"/>
  <c r="S38" i="50" s="1"/>
  <c r="R12" i="50"/>
  <c r="S12" i="50" s="1"/>
  <c r="R24" i="50"/>
  <c r="S24" i="50" s="1"/>
  <c r="R36" i="29"/>
  <c r="S36" i="29" s="1"/>
  <c r="R16" i="29"/>
  <c r="S16" i="29" s="1"/>
  <c r="R41" i="29"/>
  <c r="S41" i="29" s="1"/>
  <c r="R33" i="29"/>
  <c r="S33" i="29" s="1"/>
  <c r="R25" i="29"/>
  <c r="S25" i="29" s="1"/>
  <c r="R17" i="29"/>
  <c r="S17" i="29" s="1"/>
  <c r="R9" i="29"/>
  <c r="S9" i="29" s="1"/>
  <c r="R39" i="29"/>
  <c r="S39" i="29" s="1"/>
  <c r="R29" i="29"/>
  <c r="S29" i="29" s="1"/>
  <c r="R19" i="29"/>
  <c r="S19" i="29" s="1"/>
  <c r="R35" i="29"/>
  <c r="S35" i="29" s="1"/>
  <c r="R23" i="29"/>
  <c r="S23" i="29" s="1"/>
  <c r="R13" i="29"/>
  <c r="S13" i="29" s="1"/>
  <c r="R37" i="29"/>
  <c r="S37" i="29" s="1"/>
  <c r="R15" i="29"/>
  <c r="S15" i="29" s="1"/>
  <c r="R31" i="29"/>
  <c r="S31" i="29" s="1"/>
  <c r="R11" i="29"/>
  <c r="S11" i="29" s="1"/>
  <c r="R27" i="29"/>
  <c r="S27" i="29" s="1"/>
  <c r="R7" i="29"/>
  <c r="S7" i="29" s="1"/>
  <c r="R43" i="29"/>
  <c r="S43" i="29" s="1"/>
  <c r="R21" i="29"/>
  <c r="S21" i="29" s="1"/>
  <c r="R6" i="29"/>
  <c r="S6" i="29" s="1"/>
  <c r="R14" i="29"/>
  <c r="S14" i="29" s="1"/>
  <c r="R22" i="29"/>
  <c r="S22" i="29" s="1"/>
  <c r="R30" i="29"/>
  <c r="S30" i="29" s="1"/>
  <c r="R38" i="29"/>
  <c r="S38" i="29" s="1"/>
  <c r="R8" i="29"/>
  <c r="S8" i="29" s="1"/>
  <c r="R18" i="29"/>
  <c r="S18" i="29" s="1"/>
  <c r="R28" i="29"/>
  <c r="S28" i="29" s="1"/>
  <c r="R40" i="29"/>
  <c r="S40" i="29" s="1"/>
  <c r="R12" i="29"/>
  <c r="S12" i="29" s="1"/>
  <c r="R24" i="29"/>
  <c r="S24" i="29" s="1"/>
  <c r="R34" i="29"/>
  <c r="S34" i="29" s="1"/>
  <c r="R20" i="29"/>
  <c r="S20" i="29" s="1"/>
  <c r="R42" i="29"/>
  <c r="S42" i="29" s="1"/>
  <c r="R10" i="29"/>
  <c r="S10" i="29" s="1"/>
  <c r="R32" i="29"/>
  <c r="S32" i="29" s="1"/>
  <c r="R26" i="29"/>
  <c r="S26" i="29" s="1"/>
  <c r="R5" i="29"/>
  <c r="R7" i="42"/>
  <c r="S7" i="42" s="1"/>
  <c r="R11" i="42"/>
  <c r="S11" i="42" s="1"/>
  <c r="R15" i="42"/>
  <c r="S15" i="42" s="1"/>
  <c r="R19" i="42"/>
  <c r="S19" i="42" s="1"/>
  <c r="R23" i="42"/>
  <c r="S23" i="42" s="1"/>
  <c r="R27" i="42"/>
  <c r="S27" i="42" s="1"/>
  <c r="R31" i="42"/>
  <c r="S31" i="42" s="1"/>
  <c r="R35" i="42"/>
  <c r="S35" i="42" s="1"/>
  <c r="R39" i="42"/>
  <c r="S39" i="42" s="1"/>
  <c r="R43" i="42"/>
  <c r="S43" i="42" s="1"/>
  <c r="R9" i="42"/>
  <c r="S9" i="42" s="1"/>
  <c r="R14" i="42"/>
  <c r="S14" i="42" s="1"/>
  <c r="R20" i="42"/>
  <c r="S20" i="42" s="1"/>
  <c r="R25" i="42"/>
  <c r="S25" i="42" s="1"/>
  <c r="R30" i="42"/>
  <c r="S30" i="42" s="1"/>
  <c r="R36" i="42"/>
  <c r="S36" i="42" s="1"/>
  <c r="R41" i="42"/>
  <c r="S41" i="42" s="1"/>
  <c r="R6" i="42"/>
  <c r="S6" i="42" s="1"/>
  <c r="R13" i="42"/>
  <c r="S13" i="42" s="1"/>
  <c r="R21" i="42"/>
  <c r="S21" i="42" s="1"/>
  <c r="R28" i="42"/>
  <c r="S28" i="42" s="1"/>
  <c r="R34" i="42"/>
  <c r="S34" i="42" s="1"/>
  <c r="R42" i="42"/>
  <c r="S42" i="42" s="1"/>
  <c r="R10" i="42"/>
  <c r="S10" i="42" s="1"/>
  <c r="R18" i="42"/>
  <c r="S18" i="42" s="1"/>
  <c r="R29" i="42"/>
  <c r="S29" i="42" s="1"/>
  <c r="R38" i="42"/>
  <c r="S38" i="42" s="1"/>
  <c r="R12" i="42"/>
  <c r="S12" i="42" s="1"/>
  <c r="R22" i="42"/>
  <c r="S22" i="42" s="1"/>
  <c r="R32" i="42"/>
  <c r="S32" i="42" s="1"/>
  <c r="R40" i="42"/>
  <c r="S40" i="42" s="1"/>
  <c r="R8" i="42"/>
  <c r="S8" i="42" s="1"/>
  <c r="R26" i="42"/>
  <c r="S26" i="42" s="1"/>
  <c r="R17" i="42"/>
  <c r="S17" i="42" s="1"/>
  <c r="R37" i="42"/>
  <c r="S37" i="42" s="1"/>
  <c r="R24" i="42"/>
  <c r="S24" i="42" s="1"/>
  <c r="R5" i="42"/>
  <c r="R33" i="42"/>
  <c r="S33" i="42" s="1"/>
  <c r="R16" i="42"/>
  <c r="S16" i="42" s="1"/>
  <c r="Y25" i="12"/>
  <c r="W25" i="12"/>
  <c r="U25" i="12"/>
  <c r="U31" i="12"/>
  <c r="W31" i="12"/>
  <c r="Y31" i="12"/>
  <c r="Y37" i="12"/>
  <c r="U37" i="12"/>
  <c r="W37" i="12"/>
  <c r="Y41" i="12"/>
  <c r="U41" i="12"/>
  <c r="W41" i="12"/>
  <c r="U29" i="12"/>
  <c r="W29" i="12"/>
  <c r="Y29" i="12"/>
  <c r="Y13" i="12"/>
  <c r="U13" i="12"/>
  <c r="W13" i="12"/>
  <c r="Y33" i="12"/>
  <c r="U33" i="12"/>
  <c r="W33" i="12"/>
  <c r="Y19" i="12"/>
  <c r="W19" i="12"/>
  <c r="U19" i="12"/>
  <c r="W35" i="12"/>
  <c r="Y35" i="12"/>
  <c r="U35" i="12"/>
  <c r="Y32" i="12"/>
  <c r="W32" i="12"/>
  <c r="U32" i="12"/>
  <c r="W40" i="12"/>
  <c r="U40" i="12"/>
  <c r="Y40" i="12"/>
  <c r="Y16" i="12"/>
  <c r="U16" i="12"/>
  <c r="W16" i="12"/>
  <c r="Y20" i="12"/>
  <c r="W20" i="12"/>
  <c r="U20" i="12"/>
  <c r="Y28" i="12"/>
  <c r="W28" i="12"/>
  <c r="U28" i="12"/>
  <c r="W38" i="12"/>
  <c r="U38" i="12"/>
  <c r="Y38" i="12"/>
  <c r="W22" i="12"/>
  <c r="U22" i="12"/>
  <c r="Y22" i="12"/>
  <c r="W6" i="12"/>
  <c r="Y6" i="12"/>
  <c r="U6" i="12"/>
  <c r="W34" i="12"/>
  <c r="Y34" i="12"/>
  <c r="U34" i="12"/>
  <c r="W18" i="12"/>
  <c r="U18" i="12"/>
  <c r="Y18" i="12"/>
  <c r="R10" i="22"/>
  <c r="S10" i="22" s="1"/>
  <c r="R18" i="22"/>
  <c r="S18" i="22" s="1"/>
  <c r="R26" i="22"/>
  <c r="S26" i="22" s="1"/>
  <c r="R34" i="22"/>
  <c r="S34" i="22" s="1"/>
  <c r="R42" i="22"/>
  <c r="S42" i="22" s="1"/>
  <c r="R12" i="22"/>
  <c r="S12" i="22" s="1"/>
  <c r="R22" i="22"/>
  <c r="S22" i="22" s="1"/>
  <c r="R32" i="22"/>
  <c r="S32" i="22" s="1"/>
  <c r="R6" i="22"/>
  <c r="S6" i="22" s="1"/>
  <c r="R16" i="22"/>
  <c r="S16" i="22" s="1"/>
  <c r="R28" i="22"/>
  <c r="S28" i="22" s="1"/>
  <c r="R38" i="22"/>
  <c r="S38" i="22" s="1"/>
  <c r="R14" i="22"/>
  <c r="S14" i="22" s="1"/>
  <c r="R36" i="22"/>
  <c r="S36" i="22" s="1"/>
  <c r="R5" i="22"/>
  <c r="R24" i="22"/>
  <c r="S24" i="22" s="1"/>
  <c r="R8" i="22"/>
  <c r="S8" i="22" s="1"/>
  <c r="R20" i="22"/>
  <c r="S20" i="22" s="1"/>
  <c r="R31" i="22"/>
  <c r="S31" i="22" s="1"/>
  <c r="R15" i="22"/>
  <c r="S15" i="22" s="1"/>
  <c r="R25" i="22"/>
  <c r="S25" i="22" s="1"/>
  <c r="R41" i="22"/>
  <c r="S41" i="22" s="1"/>
  <c r="R19" i="22"/>
  <c r="S19" i="22" s="1"/>
  <c r="R43" i="22"/>
  <c r="S43" i="22" s="1"/>
  <c r="R37" i="22"/>
  <c r="S37" i="22" s="1"/>
  <c r="R33" i="22"/>
  <c r="S33" i="22" s="1"/>
  <c r="R27" i="22"/>
  <c r="S27" i="22" s="1"/>
  <c r="R40" i="22"/>
  <c r="S40" i="22" s="1"/>
  <c r="R30" i="22"/>
  <c r="S30" i="22" s="1"/>
  <c r="R39" i="22"/>
  <c r="S39" i="22" s="1"/>
  <c r="R23" i="22"/>
  <c r="S23" i="22" s="1"/>
  <c r="R35" i="22"/>
  <c r="S35" i="22" s="1"/>
  <c r="R13" i="22"/>
  <c r="S13" i="22" s="1"/>
  <c r="R29" i="22"/>
  <c r="S29" i="22" s="1"/>
  <c r="R9" i="22"/>
  <c r="S9" i="22" s="1"/>
  <c r="R21" i="22"/>
  <c r="S21" i="22" s="1"/>
  <c r="R17" i="22"/>
  <c r="S17" i="22" s="1"/>
  <c r="R11" i="22"/>
  <c r="S11" i="22" s="1"/>
  <c r="R7" i="22"/>
  <c r="S7" i="22" s="1"/>
  <c r="R42" i="51"/>
  <c r="S42" i="51" s="1"/>
  <c r="R34" i="51"/>
  <c r="S34" i="51" s="1"/>
  <c r="R26" i="51"/>
  <c r="S26" i="51" s="1"/>
  <c r="R18" i="51"/>
  <c r="S18" i="51" s="1"/>
  <c r="R10" i="51"/>
  <c r="S10" i="51" s="1"/>
  <c r="R41" i="51"/>
  <c r="S41" i="51" s="1"/>
  <c r="R33" i="51"/>
  <c r="S33" i="51" s="1"/>
  <c r="R25" i="51"/>
  <c r="S25" i="51" s="1"/>
  <c r="R17" i="51"/>
  <c r="S17" i="51" s="1"/>
  <c r="R9" i="51"/>
  <c r="S9" i="51" s="1"/>
  <c r="R36" i="51"/>
  <c r="S36" i="51" s="1"/>
  <c r="R24" i="51"/>
  <c r="S24" i="51" s="1"/>
  <c r="R14" i="51"/>
  <c r="S14" i="51" s="1"/>
  <c r="R43" i="51"/>
  <c r="S43" i="51" s="1"/>
  <c r="R31" i="51"/>
  <c r="S31" i="51" s="1"/>
  <c r="R21" i="51"/>
  <c r="S21" i="51" s="1"/>
  <c r="R11" i="51"/>
  <c r="S11" i="51" s="1"/>
  <c r="R30" i="51"/>
  <c r="S30" i="51" s="1"/>
  <c r="R16" i="51"/>
  <c r="S16" i="51" s="1"/>
  <c r="R39" i="51"/>
  <c r="S39" i="51" s="1"/>
  <c r="R27" i="51"/>
  <c r="S27" i="51" s="1"/>
  <c r="R13" i="51"/>
  <c r="S13" i="51" s="1"/>
  <c r="R40" i="51"/>
  <c r="S40" i="51" s="1"/>
  <c r="R28" i="51"/>
  <c r="S28" i="51" s="1"/>
  <c r="R12" i="51"/>
  <c r="S12" i="51" s="1"/>
  <c r="R37" i="51"/>
  <c r="S37" i="51" s="1"/>
  <c r="R23" i="51"/>
  <c r="S23" i="51" s="1"/>
  <c r="R7" i="51"/>
  <c r="S7" i="51" s="1"/>
  <c r="R5" i="51"/>
  <c r="R32" i="51"/>
  <c r="S32" i="51" s="1"/>
  <c r="R15" i="51"/>
  <c r="S15" i="51" s="1"/>
  <c r="R29" i="51"/>
  <c r="S29" i="51" s="1"/>
  <c r="R19" i="51"/>
  <c r="S19" i="51" s="1"/>
  <c r="R22" i="51"/>
  <c r="S22" i="51" s="1"/>
  <c r="R6" i="51"/>
  <c r="S6" i="51" s="1"/>
  <c r="R20" i="51"/>
  <c r="S20" i="51" s="1"/>
  <c r="R38" i="51"/>
  <c r="S38" i="51" s="1"/>
  <c r="R8" i="51"/>
  <c r="S8" i="51" s="1"/>
  <c r="R35" i="51"/>
  <c r="S35" i="51" s="1"/>
  <c r="R20" i="17"/>
  <c r="S20" i="17" s="1"/>
  <c r="R36" i="17"/>
  <c r="S36" i="17" s="1"/>
  <c r="R32" i="17"/>
  <c r="S32" i="17" s="1"/>
  <c r="R8" i="17"/>
  <c r="S8" i="17" s="1"/>
  <c r="R40" i="17"/>
  <c r="S40" i="17" s="1"/>
  <c r="R24" i="17"/>
  <c r="S24" i="17" s="1"/>
  <c r="R16" i="17"/>
  <c r="S16" i="17" s="1"/>
  <c r="R43" i="17"/>
  <c r="S43" i="17" s="1"/>
  <c r="R35" i="17"/>
  <c r="S35" i="17" s="1"/>
  <c r="R27" i="17"/>
  <c r="S27" i="17" s="1"/>
  <c r="R19" i="17"/>
  <c r="S19" i="17" s="1"/>
  <c r="R11" i="17"/>
  <c r="S11" i="17" s="1"/>
  <c r="R41" i="17"/>
  <c r="S41" i="17" s="1"/>
  <c r="R31" i="17"/>
  <c r="S31" i="17" s="1"/>
  <c r="R21" i="17"/>
  <c r="S21" i="17" s="1"/>
  <c r="R9" i="17"/>
  <c r="S9" i="17" s="1"/>
  <c r="R37" i="17"/>
  <c r="S37" i="17" s="1"/>
  <c r="R25" i="17"/>
  <c r="S25" i="17" s="1"/>
  <c r="R15" i="17"/>
  <c r="S15" i="17" s="1"/>
  <c r="R7" i="17"/>
  <c r="S7" i="17" s="1"/>
  <c r="R39" i="17"/>
  <c r="S39" i="17" s="1"/>
  <c r="R17" i="17"/>
  <c r="S17" i="17" s="1"/>
  <c r="R33" i="17"/>
  <c r="S33" i="17" s="1"/>
  <c r="R13" i="17"/>
  <c r="S13" i="17" s="1"/>
  <c r="R29" i="17"/>
  <c r="S29" i="17" s="1"/>
  <c r="R23" i="17"/>
  <c r="S23" i="17" s="1"/>
  <c r="R18" i="17"/>
  <c r="S18" i="17" s="1"/>
  <c r="R34" i="17"/>
  <c r="S34" i="17" s="1"/>
  <c r="R6" i="17"/>
  <c r="S6" i="17" s="1"/>
  <c r="R22" i="17"/>
  <c r="S22" i="17" s="1"/>
  <c r="R38" i="17"/>
  <c r="S38" i="17" s="1"/>
  <c r="R28" i="17"/>
  <c r="S28" i="17" s="1"/>
  <c r="R10" i="17"/>
  <c r="S10" i="17" s="1"/>
  <c r="R26" i="17"/>
  <c r="S26" i="17" s="1"/>
  <c r="R42" i="17"/>
  <c r="S42" i="17" s="1"/>
  <c r="R14" i="17"/>
  <c r="S14" i="17" s="1"/>
  <c r="R30" i="17"/>
  <c r="S30" i="17" s="1"/>
  <c r="R12" i="17"/>
  <c r="S12" i="17" s="1"/>
  <c r="R5" i="17"/>
  <c r="R5" i="32"/>
  <c r="R12" i="32"/>
  <c r="S12" i="32" s="1"/>
  <c r="R20" i="32"/>
  <c r="S20" i="32" s="1"/>
  <c r="R28" i="32"/>
  <c r="S28" i="32" s="1"/>
  <c r="R36" i="32"/>
  <c r="S36" i="32" s="1"/>
  <c r="R10" i="32"/>
  <c r="S10" i="32" s="1"/>
  <c r="R22" i="32"/>
  <c r="S22" i="32" s="1"/>
  <c r="R32" i="32"/>
  <c r="S32" i="32" s="1"/>
  <c r="R42" i="32"/>
  <c r="S42" i="32" s="1"/>
  <c r="R16" i="32"/>
  <c r="S16" i="32" s="1"/>
  <c r="R30" i="32"/>
  <c r="S30" i="32" s="1"/>
  <c r="R6" i="32"/>
  <c r="S6" i="32" s="1"/>
  <c r="R24" i="32"/>
  <c r="S24" i="32" s="1"/>
  <c r="R40" i="32"/>
  <c r="S40" i="32" s="1"/>
  <c r="R14" i="32"/>
  <c r="S14" i="32" s="1"/>
  <c r="R34" i="32"/>
  <c r="S34" i="32" s="1"/>
  <c r="R8" i="32"/>
  <c r="S8" i="32" s="1"/>
  <c r="R26" i="32"/>
  <c r="S26" i="32" s="1"/>
  <c r="R18" i="32"/>
  <c r="S18" i="32" s="1"/>
  <c r="R38" i="32"/>
  <c r="S38" i="32" s="1"/>
  <c r="R39" i="32"/>
  <c r="S39" i="32" s="1"/>
  <c r="R31" i="32"/>
  <c r="S31" i="32" s="1"/>
  <c r="R23" i="32"/>
  <c r="S23" i="32" s="1"/>
  <c r="R15" i="32"/>
  <c r="S15" i="32" s="1"/>
  <c r="R41" i="32"/>
  <c r="S41" i="32" s="1"/>
  <c r="R29" i="32"/>
  <c r="S29" i="32" s="1"/>
  <c r="R19" i="32"/>
  <c r="S19" i="32" s="1"/>
  <c r="R9" i="32"/>
  <c r="S9" i="32" s="1"/>
  <c r="R35" i="32"/>
  <c r="S35" i="32" s="1"/>
  <c r="R25" i="32"/>
  <c r="S25" i="32" s="1"/>
  <c r="R13" i="32"/>
  <c r="S13" i="32" s="1"/>
  <c r="R27" i="32"/>
  <c r="S27" i="32" s="1"/>
  <c r="R7" i="32"/>
  <c r="S7" i="32" s="1"/>
  <c r="R43" i="32"/>
  <c r="S43" i="32" s="1"/>
  <c r="R21" i="32"/>
  <c r="S21" i="32" s="1"/>
  <c r="R37" i="32"/>
  <c r="S37" i="32" s="1"/>
  <c r="R17" i="32"/>
  <c r="S17" i="32" s="1"/>
  <c r="R11" i="32"/>
  <c r="S11" i="32" s="1"/>
  <c r="R33" i="32"/>
  <c r="S33" i="32" s="1"/>
  <c r="R41" i="35"/>
  <c r="S41" i="35" s="1"/>
  <c r="R33" i="35"/>
  <c r="S33" i="35" s="1"/>
  <c r="R25" i="35"/>
  <c r="S25" i="35" s="1"/>
  <c r="R17" i="35"/>
  <c r="S17" i="35" s="1"/>
  <c r="R9" i="35"/>
  <c r="S9" i="35" s="1"/>
  <c r="R37" i="35"/>
  <c r="S37" i="35" s="1"/>
  <c r="R29" i="35"/>
  <c r="S29" i="35" s="1"/>
  <c r="R21" i="35"/>
  <c r="S21" i="35" s="1"/>
  <c r="R13" i="35"/>
  <c r="S13" i="35" s="1"/>
  <c r="R7" i="35"/>
  <c r="S7" i="35" s="1"/>
  <c r="R43" i="35"/>
  <c r="S43" i="35" s="1"/>
  <c r="R27" i="35"/>
  <c r="S27" i="35" s="1"/>
  <c r="R11" i="35"/>
  <c r="S11" i="35" s="1"/>
  <c r="R22" i="35"/>
  <c r="S22" i="35" s="1"/>
  <c r="R35" i="35"/>
  <c r="S35" i="35" s="1"/>
  <c r="R19" i="35"/>
  <c r="S19" i="35" s="1"/>
  <c r="R23" i="35"/>
  <c r="S23" i="35" s="1"/>
  <c r="R15" i="35"/>
  <c r="S15" i="35" s="1"/>
  <c r="R39" i="35"/>
  <c r="S39" i="35" s="1"/>
  <c r="R31" i="35"/>
  <c r="S31" i="35" s="1"/>
  <c r="R8" i="35"/>
  <c r="S8" i="35" s="1"/>
  <c r="R16" i="35"/>
  <c r="S16" i="35" s="1"/>
  <c r="R24" i="35"/>
  <c r="S24" i="35" s="1"/>
  <c r="R32" i="35"/>
  <c r="S32" i="35" s="1"/>
  <c r="R40" i="35"/>
  <c r="S40" i="35" s="1"/>
  <c r="R6" i="35"/>
  <c r="S6" i="35" s="1"/>
  <c r="R18" i="35"/>
  <c r="S18" i="35" s="1"/>
  <c r="R28" i="35"/>
  <c r="S28" i="35" s="1"/>
  <c r="R38" i="35"/>
  <c r="S38" i="35" s="1"/>
  <c r="R12" i="35"/>
  <c r="S12" i="35" s="1"/>
  <c r="R26" i="35"/>
  <c r="S26" i="35" s="1"/>
  <c r="R42" i="35"/>
  <c r="S42" i="35" s="1"/>
  <c r="R10" i="35"/>
  <c r="S10" i="35" s="1"/>
  <c r="R30" i="35"/>
  <c r="S30" i="35" s="1"/>
  <c r="R20" i="35"/>
  <c r="S20" i="35" s="1"/>
  <c r="R36" i="35"/>
  <c r="S36" i="35" s="1"/>
  <c r="R34" i="35"/>
  <c r="S34" i="35" s="1"/>
  <c r="R14" i="35"/>
  <c r="S14" i="35" s="1"/>
  <c r="R5" i="35"/>
  <c r="R36" i="20"/>
  <c r="S36" i="20" s="1"/>
  <c r="R20" i="20"/>
  <c r="S20" i="20" s="1"/>
  <c r="R12" i="20"/>
  <c r="S12" i="20" s="1"/>
  <c r="R37" i="20"/>
  <c r="S37" i="20" s="1"/>
  <c r="R29" i="20"/>
  <c r="S29" i="20" s="1"/>
  <c r="R21" i="20"/>
  <c r="S21" i="20" s="1"/>
  <c r="R13" i="20"/>
  <c r="S13" i="20" s="1"/>
  <c r="R7" i="20"/>
  <c r="S7" i="20" s="1"/>
  <c r="R39" i="20"/>
  <c r="S39" i="20" s="1"/>
  <c r="R27" i="20"/>
  <c r="S27" i="20" s="1"/>
  <c r="R17" i="20"/>
  <c r="S17" i="20" s="1"/>
  <c r="R43" i="20"/>
  <c r="S43" i="20" s="1"/>
  <c r="R33" i="20"/>
  <c r="S33" i="20" s="1"/>
  <c r="R23" i="20"/>
  <c r="S23" i="20" s="1"/>
  <c r="R11" i="20"/>
  <c r="S11" i="20" s="1"/>
  <c r="R25" i="20"/>
  <c r="S25" i="20" s="1"/>
  <c r="R41" i="20"/>
  <c r="S41" i="20" s="1"/>
  <c r="R19" i="20"/>
  <c r="S19" i="20" s="1"/>
  <c r="R35" i="20"/>
  <c r="S35" i="20" s="1"/>
  <c r="R15" i="20"/>
  <c r="S15" i="20" s="1"/>
  <c r="R9" i="20"/>
  <c r="S9" i="20" s="1"/>
  <c r="R31" i="20"/>
  <c r="S31" i="20" s="1"/>
  <c r="R6" i="20"/>
  <c r="S6" i="20" s="1"/>
  <c r="R14" i="20"/>
  <c r="S14" i="20" s="1"/>
  <c r="R22" i="20"/>
  <c r="S22" i="20" s="1"/>
  <c r="R30" i="20"/>
  <c r="S30" i="20" s="1"/>
  <c r="R38" i="20"/>
  <c r="S38" i="20" s="1"/>
  <c r="R10" i="20"/>
  <c r="S10" i="20" s="1"/>
  <c r="R18" i="20"/>
  <c r="S18" i="20" s="1"/>
  <c r="R26" i="20"/>
  <c r="S26" i="20" s="1"/>
  <c r="R34" i="20"/>
  <c r="S34" i="20" s="1"/>
  <c r="R42" i="20"/>
  <c r="S42" i="20" s="1"/>
  <c r="R8" i="20"/>
  <c r="S8" i="20" s="1"/>
  <c r="R24" i="20"/>
  <c r="S24" i="20" s="1"/>
  <c r="R40" i="20"/>
  <c r="S40" i="20" s="1"/>
  <c r="R16" i="20"/>
  <c r="S16" i="20" s="1"/>
  <c r="R32" i="20"/>
  <c r="S32" i="20" s="1"/>
  <c r="R28" i="20"/>
  <c r="S28" i="20" s="1"/>
  <c r="R5" i="20"/>
  <c r="R5" i="30"/>
  <c r="S5" i="30" s="1"/>
  <c r="R12" i="30"/>
  <c r="S12" i="30" s="1"/>
  <c r="R20" i="30"/>
  <c r="S20" i="30" s="1"/>
  <c r="R28" i="30"/>
  <c r="S28" i="30" s="1"/>
  <c r="R36" i="30"/>
  <c r="S36" i="30" s="1"/>
  <c r="R6" i="30"/>
  <c r="S6" i="30" s="1"/>
  <c r="R16" i="30"/>
  <c r="S16" i="30" s="1"/>
  <c r="R26" i="30"/>
  <c r="S26" i="30" s="1"/>
  <c r="R38" i="30"/>
  <c r="S38" i="30" s="1"/>
  <c r="R8" i="30"/>
  <c r="S8" i="30" s="1"/>
  <c r="R22" i="30"/>
  <c r="S22" i="30" s="1"/>
  <c r="R34" i="30"/>
  <c r="S34" i="30" s="1"/>
  <c r="R14" i="30"/>
  <c r="S14" i="30" s="1"/>
  <c r="R30" i="30"/>
  <c r="S30" i="30" s="1"/>
  <c r="R42" i="30"/>
  <c r="S42" i="30" s="1"/>
  <c r="R24" i="30"/>
  <c r="S24" i="30" s="1"/>
  <c r="R10" i="30"/>
  <c r="S10" i="30" s="1"/>
  <c r="R40" i="30"/>
  <c r="S40" i="30" s="1"/>
  <c r="R32" i="30"/>
  <c r="S32" i="30" s="1"/>
  <c r="R18" i="30"/>
  <c r="S18" i="30" s="1"/>
  <c r="R41" i="30"/>
  <c r="S41" i="30" s="1"/>
  <c r="R33" i="30"/>
  <c r="S33" i="30" s="1"/>
  <c r="R25" i="30"/>
  <c r="S25" i="30" s="1"/>
  <c r="R17" i="30"/>
  <c r="S17" i="30" s="1"/>
  <c r="R9" i="30"/>
  <c r="S9" i="30" s="1"/>
  <c r="R39" i="30"/>
  <c r="S39" i="30" s="1"/>
  <c r="R29" i="30"/>
  <c r="S29" i="30" s="1"/>
  <c r="R19" i="30"/>
  <c r="S19" i="30" s="1"/>
  <c r="R7" i="30"/>
  <c r="R35" i="30"/>
  <c r="S35" i="30" s="1"/>
  <c r="R13" i="30"/>
  <c r="S13" i="30" s="1"/>
  <c r="R43" i="30"/>
  <c r="S43" i="30" s="1"/>
  <c r="R37" i="30"/>
  <c r="S37" i="30" s="1"/>
  <c r="R31" i="30"/>
  <c r="S31" i="30" s="1"/>
  <c r="R23" i="30"/>
  <c r="S23" i="30" s="1"/>
  <c r="R27" i="30"/>
  <c r="S27" i="30" s="1"/>
  <c r="R21" i="30"/>
  <c r="S21" i="30" s="1"/>
  <c r="R15" i="30"/>
  <c r="S15" i="30" s="1"/>
  <c r="R11" i="30"/>
  <c r="S11" i="30" s="1"/>
  <c r="R36" i="37"/>
  <c r="S36" i="37" s="1"/>
  <c r="R28" i="37"/>
  <c r="S28" i="37" s="1"/>
  <c r="R20" i="37"/>
  <c r="S20" i="37" s="1"/>
  <c r="R12" i="37"/>
  <c r="S12" i="37" s="1"/>
  <c r="R43" i="37"/>
  <c r="S43" i="37" s="1"/>
  <c r="R35" i="37"/>
  <c r="S35" i="37" s="1"/>
  <c r="R27" i="37"/>
  <c r="S27" i="37" s="1"/>
  <c r="R19" i="37"/>
  <c r="S19" i="37" s="1"/>
  <c r="R11" i="37"/>
  <c r="S11" i="37" s="1"/>
  <c r="R42" i="37"/>
  <c r="S42" i="37" s="1"/>
  <c r="R32" i="37"/>
  <c r="S32" i="37" s="1"/>
  <c r="R22" i="37"/>
  <c r="S22" i="37" s="1"/>
  <c r="R10" i="37"/>
  <c r="S10" i="37" s="1"/>
  <c r="R39" i="37"/>
  <c r="S39" i="37" s="1"/>
  <c r="R29" i="37"/>
  <c r="S29" i="37" s="1"/>
  <c r="R17" i="37"/>
  <c r="S17" i="37" s="1"/>
  <c r="R7" i="37"/>
  <c r="S7" i="37" s="1"/>
  <c r="R40" i="37"/>
  <c r="S40" i="37" s="1"/>
  <c r="R26" i="37"/>
  <c r="S26" i="37" s="1"/>
  <c r="R14" i="37"/>
  <c r="S14" i="37" s="1"/>
  <c r="R37" i="37"/>
  <c r="S37" i="37" s="1"/>
  <c r="R23" i="37"/>
  <c r="S23" i="37" s="1"/>
  <c r="R9" i="37"/>
  <c r="S9" i="37" s="1"/>
  <c r="R34" i="37"/>
  <c r="S34" i="37" s="1"/>
  <c r="R16" i="37"/>
  <c r="S16" i="37" s="1"/>
  <c r="R33" i="37"/>
  <c r="S33" i="37" s="1"/>
  <c r="R15" i="37"/>
  <c r="S15" i="37" s="1"/>
  <c r="R24" i="37"/>
  <c r="S24" i="37" s="1"/>
  <c r="R6" i="37"/>
  <c r="S6" i="37" s="1"/>
  <c r="R25" i="37"/>
  <c r="S25" i="37" s="1"/>
  <c r="R8" i="37"/>
  <c r="S8" i="37" s="1"/>
  <c r="R13" i="37"/>
  <c r="S13" i="37" s="1"/>
  <c r="R30" i="37"/>
  <c r="S30" i="37" s="1"/>
  <c r="R31" i="37"/>
  <c r="S31" i="37" s="1"/>
  <c r="R38" i="37"/>
  <c r="S38" i="37" s="1"/>
  <c r="R41" i="37"/>
  <c r="S41" i="37" s="1"/>
  <c r="R5" i="37"/>
  <c r="R21" i="37"/>
  <c r="S21" i="37" s="1"/>
  <c r="R18" i="37"/>
  <c r="S18" i="37" s="1"/>
  <c r="R37" i="39"/>
  <c r="S37" i="39" s="1"/>
  <c r="R29" i="39"/>
  <c r="S29" i="39" s="1"/>
  <c r="R21" i="39"/>
  <c r="S21" i="39" s="1"/>
  <c r="R13" i="39"/>
  <c r="S13" i="39" s="1"/>
  <c r="R5" i="39"/>
  <c r="R36" i="39"/>
  <c r="S36" i="39" s="1"/>
  <c r="R28" i="39"/>
  <c r="S28" i="39" s="1"/>
  <c r="R20" i="39"/>
  <c r="S20" i="39" s="1"/>
  <c r="R12" i="39"/>
  <c r="S12" i="39" s="1"/>
  <c r="R39" i="39"/>
  <c r="S39" i="39" s="1"/>
  <c r="R27" i="39"/>
  <c r="S27" i="39" s="1"/>
  <c r="R17" i="39"/>
  <c r="S17" i="39" s="1"/>
  <c r="R7" i="39"/>
  <c r="S7" i="39" s="1"/>
  <c r="R34" i="39"/>
  <c r="S34" i="39" s="1"/>
  <c r="R24" i="39"/>
  <c r="S24" i="39" s="1"/>
  <c r="R14" i="39"/>
  <c r="S14" i="39" s="1"/>
  <c r="R35" i="39"/>
  <c r="S35" i="39" s="1"/>
  <c r="R23" i="39"/>
  <c r="S23" i="39" s="1"/>
  <c r="R9" i="39"/>
  <c r="S9" i="39" s="1"/>
  <c r="R32" i="39"/>
  <c r="S32" i="39" s="1"/>
  <c r="R18" i="39"/>
  <c r="S18" i="39" s="1"/>
  <c r="R6" i="39"/>
  <c r="S6" i="39" s="1"/>
  <c r="R33" i="39"/>
  <c r="S33" i="39" s="1"/>
  <c r="R15" i="39"/>
  <c r="S15" i="39" s="1"/>
  <c r="R38" i="39"/>
  <c r="S38" i="39" s="1"/>
  <c r="R16" i="39"/>
  <c r="S16" i="39" s="1"/>
  <c r="R43" i="39"/>
  <c r="S43" i="39" s="1"/>
  <c r="R25" i="39"/>
  <c r="S25" i="39" s="1"/>
  <c r="R42" i="39"/>
  <c r="S42" i="39" s="1"/>
  <c r="R26" i="39"/>
  <c r="S26" i="39" s="1"/>
  <c r="R8" i="39"/>
  <c r="S8" i="39" s="1"/>
  <c r="R11" i="39"/>
  <c r="S11" i="39" s="1"/>
  <c r="R10" i="39"/>
  <c r="S10" i="39" s="1"/>
  <c r="R31" i="39"/>
  <c r="S31" i="39" s="1"/>
  <c r="R30" i="39"/>
  <c r="S30" i="39" s="1"/>
  <c r="R41" i="39"/>
  <c r="S41" i="39" s="1"/>
  <c r="R40" i="39"/>
  <c r="S40" i="39" s="1"/>
  <c r="R22" i="39"/>
  <c r="S22" i="39" s="1"/>
  <c r="R19" i="39"/>
  <c r="S19" i="39" s="1"/>
  <c r="R5" i="18" a="1"/>
  <c r="Q44" i="18"/>
  <c r="W23" i="44"/>
  <c r="U23" i="44"/>
  <c r="Y23" i="44"/>
  <c r="Y20" i="44"/>
  <c r="W20" i="44"/>
  <c r="U20" i="44"/>
  <c r="Y12" i="44"/>
  <c r="U12" i="44"/>
  <c r="W12" i="44"/>
  <c r="W31" i="44"/>
  <c r="U31" i="44"/>
  <c r="Y31" i="44"/>
  <c r="W15" i="44"/>
  <c r="Y15" i="44"/>
  <c r="U15" i="44"/>
  <c r="Y30" i="44"/>
  <c r="U30" i="44"/>
  <c r="W30" i="44"/>
  <c r="W21" i="44"/>
  <c r="U21" i="44"/>
  <c r="Y21" i="44"/>
  <c r="Y10" i="44"/>
  <c r="U10" i="44"/>
  <c r="W10" i="44"/>
  <c r="W38" i="44"/>
  <c r="U38" i="44"/>
  <c r="Y38" i="44"/>
  <c r="Y27" i="44"/>
  <c r="W27" i="44"/>
  <c r="U27" i="44"/>
  <c r="W14" i="44"/>
  <c r="U14" i="44"/>
  <c r="Y14" i="44"/>
  <c r="W36" i="44"/>
  <c r="U36" i="44"/>
  <c r="Y36" i="44"/>
  <c r="W19" i="44"/>
  <c r="Y19" i="44"/>
  <c r="U19" i="44"/>
  <c r="W39" i="44"/>
  <c r="U39" i="44"/>
  <c r="Y39" i="44"/>
  <c r="Y8" i="44"/>
  <c r="W8" i="44"/>
  <c r="U8" i="44"/>
  <c r="Y24" i="44"/>
  <c r="U24" i="44"/>
  <c r="W24" i="44"/>
  <c r="U40" i="44"/>
  <c r="W40" i="44"/>
  <c r="Y40" i="44"/>
  <c r="W17" i="44"/>
  <c r="Y17" i="44"/>
  <c r="U17" i="44"/>
  <c r="Y33" i="44"/>
  <c r="U33" i="44"/>
  <c r="W33" i="44"/>
  <c r="Q44" i="14"/>
  <c r="R5" i="14" a="1"/>
  <c r="R8" i="33"/>
  <c r="S8" i="33" s="1"/>
  <c r="R16" i="33"/>
  <c r="S16" i="33" s="1"/>
  <c r="R24" i="33"/>
  <c r="S24" i="33" s="1"/>
  <c r="R32" i="33"/>
  <c r="S32" i="33" s="1"/>
  <c r="R40" i="33"/>
  <c r="S40" i="33" s="1"/>
  <c r="R10" i="33"/>
  <c r="S10" i="33" s="1"/>
  <c r="R20" i="33"/>
  <c r="S20" i="33" s="1"/>
  <c r="R30" i="33"/>
  <c r="S30" i="33" s="1"/>
  <c r="R42" i="33"/>
  <c r="S42" i="33" s="1"/>
  <c r="R14" i="33"/>
  <c r="S14" i="33" s="1"/>
  <c r="R28" i="33"/>
  <c r="S28" i="33" s="1"/>
  <c r="R12" i="33"/>
  <c r="S12" i="33" s="1"/>
  <c r="R34" i="33"/>
  <c r="S34" i="33" s="1"/>
  <c r="R5" i="33"/>
  <c r="R22" i="33"/>
  <c r="S22" i="33" s="1"/>
  <c r="R38" i="33"/>
  <c r="S38" i="33" s="1"/>
  <c r="R18" i="33"/>
  <c r="S18" i="33" s="1"/>
  <c r="R36" i="33"/>
  <c r="S36" i="33" s="1"/>
  <c r="R26" i="33"/>
  <c r="S26" i="33" s="1"/>
  <c r="R6" i="33"/>
  <c r="S6" i="33" s="1"/>
  <c r="R39" i="33"/>
  <c r="S39" i="33" s="1"/>
  <c r="R31" i="33"/>
  <c r="S31" i="33" s="1"/>
  <c r="R23" i="33"/>
  <c r="S23" i="33" s="1"/>
  <c r="R15" i="33"/>
  <c r="S15" i="33" s="1"/>
  <c r="R7" i="33"/>
  <c r="S7" i="33" s="1"/>
  <c r="R41" i="33"/>
  <c r="S41" i="33" s="1"/>
  <c r="R29" i="33"/>
  <c r="S29" i="33" s="1"/>
  <c r="R19" i="33"/>
  <c r="S19" i="33" s="1"/>
  <c r="R9" i="33"/>
  <c r="S9" i="33" s="1"/>
  <c r="R35" i="33"/>
  <c r="S35" i="33" s="1"/>
  <c r="R25" i="33"/>
  <c r="S25" i="33" s="1"/>
  <c r="R13" i="33"/>
  <c r="S13" i="33" s="1"/>
  <c r="R37" i="33"/>
  <c r="S37" i="33" s="1"/>
  <c r="R17" i="33"/>
  <c r="S17" i="33" s="1"/>
  <c r="R33" i="33"/>
  <c r="S33" i="33" s="1"/>
  <c r="R11" i="33"/>
  <c r="S11" i="33" s="1"/>
  <c r="R27" i="33"/>
  <c r="S27" i="33" s="1"/>
  <c r="R21" i="33"/>
  <c r="S21" i="33" s="1"/>
  <c r="R43" i="33"/>
  <c r="S43" i="33" s="1"/>
  <c r="R10" i="15"/>
  <c r="S10" i="15" s="1"/>
  <c r="R18" i="15"/>
  <c r="S18" i="15" s="1"/>
  <c r="R26" i="15"/>
  <c r="S26" i="15" s="1"/>
  <c r="R34" i="15"/>
  <c r="S34" i="15" s="1"/>
  <c r="R42" i="15"/>
  <c r="S42" i="15" s="1"/>
  <c r="R6" i="15"/>
  <c r="S6" i="15" s="1"/>
  <c r="R14" i="15"/>
  <c r="S14" i="15" s="1"/>
  <c r="R22" i="15"/>
  <c r="S22" i="15" s="1"/>
  <c r="R30" i="15"/>
  <c r="S30" i="15" s="1"/>
  <c r="R38" i="15"/>
  <c r="S38" i="15" s="1"/>
  <c r="R5" i="15"/>
  <c r="R20" i="15"/>
  <c r="S20" i="15" s="1"/>
  <c r="R36" i="15"/>
  <c r="S36" i="15" s="1"/>
  <c r="R12" i="15"/>
  <c r="S12" i="15" s="1"/>
  <c r="R28" i="15"/>
  <c r="S28" i="15" s="1"/>
  <c r="R24" i="15"/>
  <c r="S24" i="15" s="1"/>
  <c r="R32" i="15"/>
  <c r="S32" i="15" s="1"/>
  <c r="R16" i="15"/>
  <c r="S16" i="15" s="1"/>
  <c r="R40" i="15"/>
  <c r="S40" i="15" s="1"/>
  <c r="R39" i="15"/>
  <c r="S39" i="15" s="1"/>
  <c r="R31" i="15"/>
  <c r="S31" i="15" s="1"/>
  <c r="R23" i="15"/>
  <c r="S23" i="15" s="1"/>
  <c r="R15" i="15"/>
  <c r="S15" i="15" s="1"/>
  <c r="R37" i="15"/>
  <c r="S37" i="15" s="1"/>
  <c r="R27" i="15"/>
  <c r="S27" i="15" s="1"/>
  <c r="R17" i="15"/>
  <c r="S17" i="15" s="1"/>
  <c r="R7" i="15"/>
  <c r="S7" i="15" s="1"/>
  <c r="R43" i="15"/>
  <c r="S43" i="15" s="1"/>
  <c r="R33" i="15"/>
  <c r="S33" i="15" s="1"/>
  <c r="R21" i="15"/>
  <c r="S21" i="15" s="1"/>
  <c r="R11" i="15"/>
  <c r="S11" i="15" s="1"/>
  <c r="R8" i="15"/>
  <c r="S8" i="15" s="1"/>
  <c r="R35" i="15"/>
  <c r="S35" i="15" s="1"/>
  <c r="R13" i="15"/>
  <c r="S13" i="15" s="1"/>
  <c r="R29" i="15"/>
  <c r="S29" i="15" s="1"/>
  <c r="R9" i="15"/>
  <c r="S9" i="15" s="1"/>
  <c r="R25" i="15"/>
  <c r="S25" i="15" s="1"/>
  <c r="R19" i="15"/>
  <c r="S19" i="15" s="1"/>
  <c r="R41" i="15"/>
  <c r="S41" i="15" s="1"/>
  <c r="R6" i="52"/>
  <c r="S6" i="52" s="1"/>
  <c r="R43" i="52"/>
  <c r="S43" i="52" s="1"/>
  <c r="R35" i="52"/>
  <c r="S35" i="52" s="1"/>
  <c r="R27" i="52"/>
  <c r="S27" i="52" s="1"/>
  <c r="R19" i="52"/>
  <c r="S19" i="52" s="1"/>
  <c r="R11" i="52"/>
  <c r="S11" i="52" s="1"/>
  <c r="R42" i="52"/>
  <c r="S42" i="52" s="1"/>
  <c r="R34" i="52"/>
  <c r="S34" i="52" s="1"/>
  <c r="R26" i="52"/>
  <c r="S26" i="52" s="1"/>
  <c r="R18" i="52"/>
  <c r="S18" i="52" s="1"/>
  <c r="R10" i="52"/>
  <c r="S10" i="52" s="1"/>
  <c r="R39" i="52"/>
  <c r="S39" i="52" s="1"/>
  <c r="R29" i="52"/>
  <c r="S29" i="52" s="1"/>
  <c r="R17" i="52"/>
  <c r="S17" i="52" s="1"/>
  <c r="R7" i="52"/>
  <c r="S7" i="52" s="1"/>
  <c r="R36" i="52"/>
  <c r="S36" i="52" s="1"/>
  <c r="R24" i="52"/>
  <c r="S24" i="52" s="1"/>
  <c r="R14" i="52"/>
  <c r="S14" i="52" s="1"/>
  <c r="R41" i="52"/>
  <c r="S41" i="52" s="1"/>
  <c r="R25" i="52"/>
  <c r="S25" i="52" s="1"/>
  <c r="R13" i="52"/>
  <c r="S13" i="52" s="1"/>
  <c r="R38" i="52"/>
  <c r="S38" i="52" s="1"/>
  <c r="R22" i="52"/>
  <c r="S22" i="52" s="1"/>
  <c r="R8" i="52"/>
  <c r="S8" i="52" s="1"/>
  <c r="R37" i="52"/>
  <c r="S37" i="52" s="1"/>
  <c r="R23" i="52"/>
  <c r="S23" i="52" s="1"/>
  <c r="R9" i="52"/>
  <c r="S9" i="52" s="1"/>
  <c r="R32" i="52"/>
  <c r="S32" i="52" s="1"/>
  <c r="R20" i="52"/>
  <c r="S20" i="52" s="1"/>
  <c r="R15" i="52"/>
  <c r="S15" i="52" s="1"/>
  <c r="R28" i="52"/>
  <c r="S28" i="52" s="1"/>
  <c r="R31" i="52"/>
  <c r="S31" i="52" s="1"/>
  <c r="R40" i="52"/>
  <c r="S40" i="52" s="1"/>
  <c r="R12" i="52"/>
  <c r="S12" i="52" s="1"/>
  <c r="R21" i="52"/>
  <c r="S21" i="52" s="1"/>
  <c r="R30" i="52"/>
  <c r="S30" i="52" s="1"/>
  <c r="R5" i="52"/>
  <c r="R33" i="52"/>
  <c r="S33" i="52" s="1"/>
  <c r="R16" i="52"/>
  <c r="S16" i="52" s="1"/>
  <c r="R34" i="36"/>
  <c r="S34" i="36" s="1"/>
  <c r="R24" i="36"/>
  <c r="S24" i="36" s="1"/>
  <c r="R14" i="36"/>
  <c r="S14" i="36" s="1"/>
  <c r="R41" i="36"/>
  <c r="S41" i="36" s="1"/>
  <c r="R31" i="36"/>
  <c r="S31" i="36" s="1"/>
  <c r="R21" i="36"/>
  <c r="S21" i="36" s="1"/>
  <c r="R9" i="36"/>
  <c r="S9" i="36" s="1"/>
  <c r="R38" i="36"/>
  <c r="S38" i="36" s="1"/>
  <c r="R22" i="36"/>
  <c r="S22" i="36" s="1"/>
  <c r="R8" i="36"/>
  <c r="S8" i="36" s="1"/>
  <c r="R33" i="36"/>
  <c r="S33" i="36" s="1"/>
  <c r="R17" i="36"/>
  <c r="S17" i="36" s="1"/>
  <c r="R32" i="36"/>
  <c r="S32" i="36" s="1"/>
  <c r="R16" i="36"/>
  <c r="S16" i="36" s="1"/>
  <c r="R37" i="36"/>
  <c r="S37" i="36" s="1"/>
  <c r="R15" i="36"/>
  <c r="S15" i="36" s="1"/>
  <c r="R42" i="36"/>
  <c r="S42" i="36" s="1"/>
  <c r="R26" i="36"/>
  <c r="S26" i="36" s="1"/>
  <c r="R6" i="36"/>
  <c r="S6" i="36" s="1"/>
  <c r="R25" i="36"/>
  <c r="S25" i="36" s="1"/>
  <c r="R7" i="36"/>
  <c r="S7" i="36" s="1"/>
  <c r="R10" i="36"/>
  <c r="S10" i="36" s="1"/>
  <c r="R13" i="36"/>
  <c r="S13" i="36" s="1"/>
  <c r="R30" i="36"/>
  <c r="S30" i="36" s="1"/>
  <c r="R29" i="36"/>
  <c r="S29" i="36" s="1"/>
  <c r="R40" i="36"/>
  <c r="S40" i="36" s="1"/>
  <c r="R39" i="36"/>
  <c r="S39" i="36" s="1"/>
  <c r="R23" i="36"/>
  <c r="S23" i="36" s="1"/>
  <c r="R18" i="36"/>
  <c r="S18" i="36" s="1"/>
  <c r="R36" i="36"/>
  <c r="S36" i="36" s="1"/>
  <c r="R20" i="36"/>
  <c r="S20" i="36" s="1"/>
  <c r="R43" i="36"/>
  <c r="S43" i="36" s="1"/>
  <c r="R27" i="36"/>
  <c r="S27" i="36" s="1"/>
  <c r="R11" i="36"/>
  <c r="S11" i="36" s="1"/>
  <c r="R28" i="36"/>
  <c r="S28" i="36" s="1"/>
  <c r="R12" i="36"/>
  <c r="S12" i="36" s="1"/>
  <c r="R35" i="36"/>
  <c r="S35" i="36" s="1"/>
  <c r="R19" i="36"/>
  <c r="S19" i="36" s="1"/>
  <c r="R5" i="36"/>
  <c r="Q44" i="48"/>
  <c r="R5" i="48" a="1"/>
  <c r="R10" i="28"/>
  <c r="S10" i="28" s="1"/>
  <c r="R18" i="28"/>
  <c r="S18" i="28" s="1"/>
  <c r="R26" i="28"/>
  <c r="S26" i="28" s="1"/>
  <c r="R34" i="28"/>
  <c r="S34" i="28" s="1"/>
  <c r="R42" i="28"/>
  <c r="S42" i="28" s="1"/>
  <c r="R8" i="28"/>
  <c r="S8" i="28" s="1"/>
  <c r="R20" i="28"/>
  <c r="S20" i="28" s="1"/>
  <c r="R30" i="28"/>
  <c r="S30" i="28" s="1"/>
  <c r="R40" i="28"/>
  <c r="S40" i="28" s="1"/>
  <c r="R5" i="28"/>
  <c r="R14" i="28"/>
  <c r="S14" i="28" s="1"/>
  <c r="R36" i="28"/>
  <c r="S36" i="28" s="1"/>
  <c r="R12" i="28"/>
  <c r="S12" i="28" s="1"/>
  <c r="R28" i="28"/>
  <c r="S28" i="28" s="1"/>
  <c r="R38" i="28"/>
  <c r="S38" i="28" s="1"/>
  <c r="R39" i="28"/>
  <c r="S39" i="28" s="1"/>
  <c r="R23" i="28"/>
  <c r="S23" i="28" s="1"/>
  <c r="R37" i="28"/>
  <c r="S37" i="28" s="1"/>
  <c r="R17" i="28"/>
  <c r="S17" i="28" s="1"/>
  <c r="R43" i="28"/>
  <c r="S43" i="28" s="1"/>
  <c r="R21" i="28"/>
  <c r="S21" i="28" s="1"/>
  <c r="R25" i="28"/>
  <c r="S25" i="28" s="1"/>
  <c r="R19" i="28"/>
  <c r="S19" i="28" s="1"/>
  <c r="R13" i="28"/>
  <c r="S13" i="28" s="1"/>
  <c r="R9" i="28"/>
  <c r="S9" i="28" s="1"/>
  <c r="R24" i="28"/>
  <c r="S24" i="28" s="1"/>
  <c r="R22" i="28"/>
  <c r="S22" i="28" s="1"/>
  <c r="R32" i="28"/>
  <c r="S32" i="28" s="1"/>
  <c r="R6" i="28"/>
  <c r="S6" i="28" s="1"/>
  <c r="R16" i="28"/>
  <c r="S16" i="28" s="1"/>
  <c r="R31" i="28"/>
  <c r="S31" i="28" s="1"/>
  <c r="R15" i="28"/>
  <c r="S15" i="28" s="1"/>
  <c r="R27" i="28"/>
  <c r="S27" i="28" s="1"/>
  <c r="R7" i="28"/>
  <c r="S7" i="28" s="1"/>
  <c r="R33" i="28"/>
  <c r="S33" i="28" s="1"/>
  <c r="R11" i="28"/>
  <c r="S11" i="28" s="1"/>
  <c r="R41" i="28"/>
  <c r="S41" i="28" s="1"/>
  <c r="R35" i="28"/>
  <c r="S35" i="28" s="1"/>
  <c r="R29" i="28"/>
  <c r="S29" i="28" s="1"/>
  <c r="W7" i="12"/>
  <c r="Y7" i="12"/>
  <c r="U7" i="12"/>
  <c r="Y9" i="12"/>
  <c r="W9" i="12"/>
  <c r="U9" i="12"/>
  <c r="W15" i="12"/>
  <c r="U15" i="12"/>
  <c r="Y15" i="12"/>
  <c r="Y21" i="12"/>
  <c r="W21" i="12"/>
  <c r="U21" i="12"/>
  <c r="U17" i="12"/>
  <c r="Y17" i="12"/>
  <c r="W17" i="12"/>
  <c r="U39" i="12"/>
  <c r="W39" i="12"/>
  <c r="Y39" i="12"/>
  <c r="Y23" i="12"/>
  <c r="U23" i="12"/>
  <c r="W23" i="12"/>
  <c r="Y11" i="12"/>
  <c r="W11" i="12"/>
  <c r="U11" i="12"/>
  <c r="U27" i="12"/>
  <c r="W27" i="12"/>
  <c r="Y27" i="12"/>
  <c r="U43" i="12"/>
  <c r="W43" i="12"/>
  <c r="Y43" i="12"/>
  <c r="W8" i="12"/>
  <c r="U8" i="12"/>
  <c r="Y8" i="12"/>
  <c r="W24" i="12"/>
  <c r="U24" i="12"/>
  <c r="Y24" i="12"/>
  <c r="U36" i="12"/>
  <c r="W36" i="12"/>
  <c r="Y36" i="12"/>
  <c r="R44" i="12"/>
  <c r="S5" i="12"/>
  <c r="W12" i="12"/>
  <c r="U12" i="12"/>
  <c r="Y12" i="12"/>
  <c r="Y30" i="12"/>
  <c r="W30" i="12"/>
  <c r="U30" i="12"/>
  <c r="Y14" i="12"/>
  <c r="W14" i="12"/>
  <c r="U14" i="12"/>
  <c r="W42" i="12"/>
  <c r="Y42" i="12"/>
  <c r="U42" i="12"/>
  <c r="Y26" i="12"/>
  <c r="U26" i="12"/>
  <c r="W26" i="12"/>
  <c r="Y10" i="12"/>
  <c r="W10" i="12"/>
  <c r="U10" i="12"/>
  <c r="R10" i="24"/>
  <c r="S10" i="24" s="1"/>
  <c r="R18" i="24"/>
  <c r="S18" i="24" s="1"/>
  <c r="R26" i="24"/>
  <c r="S26" i="24" s="1"/>
  <c r="R34" i="24"/>
  <c r="S34" i="24" s="1"/>
  <c r="R42" i="24"/>
  <c r="S42" i="24" s="1"/>
  <c r="R8" i="24"/>
  <c r="S8" i="24" s="1"/>
  <c r="R20" i="24"/>
  <c r="S20" i="24" s="1"/>
  <c r="R30" i="24"/>
  <c r="S30" i="24" s="1"/>
  <c r="R40" i="24"/>
  <c r="S40" i="24" s="1"/>
  <c r="R12" i="24"/>
  <c r="S12" i="24" s="1"/>
  <c r="R24" i="24"/>
  <c r="S24" i="24" s="1"/>
  <c r="R38" i="24"/>
  <c r="S38" i="24" s="1"/>
  <c r="R5" i="24"/>
  <c r="R16" i="24"/>
  <c r="S16" i="24" s="1"/>
  <c r="R32" i="24"/>
  <c r="S32" i="24" s="1"/>
  <c r="R14" i="24"/>
  <c r="S14" i="24" s="1"/>
  <c r="R28" i="24"/>
  <c r="S28" i="24" s="1"/>
  <c r="R6" i="24"/>
  <c r="S6" i="24" s="1"/>
  <c r="R36" i="24"/>
  <c r="S36" i="24" s="1"/>
  <c r="R22" i="24"/>
  <c r="S22" i="24" s="1"/>
  <c r="R41" i="24"/>
  <c r="S41" i="24" s="1"/>
  <c r="R33" i="24"/>
  <c r="S33" i="24" s="1"/>
  <c r="R25" i="24"/>
  <c r="S25" i="24" s="1"/>
  <c r="R17" i="24"/>
  <c r="S17" i="24" s="1"/>
  <c r="R9" i="24"/>
  <c r="S9" i="24" s="1"/>
  <c r="R37" i="24"/>
  <c r="S37" i="24" s="1"/>
  <c r="R27" i="24"/>
  <c r="S27" i="24" s="1"/>
  <c r="R15" i="24"/>
  <c r="S15" i="24" s="1"/>
  <c r="R7" i="24"/>
  <c r="S7" i="24" s="1"/>
  <c r="R43" i="24"/>
  <c r="S43" i="24" s="1"/>
  <c r="R31" i="24"/>
  <c r="S31" i="24" s="1"/>
  <c r="R21" i="24"/>
  <c r="S21" i="24" s="1"/>
  <c r="R11" i="24"/>
  <c r="S11" i="24" s="1"/>
  <c r="R23" i="24"/>
  <c r="S23" i="24" s="1"/>
  <c r="R39" i="24"/>
  <c r="S39" i="24" s="1"/>
  <c r="R19" i="24"/>
  <c r="S19" i="24" s="1"/>
  <c r="R35" i="24"/>
  <c r="S35" i="24" s="1"/>
  <c r="R13" i="24"/>
  <c r="S13" i="24" s="1"/>
  <c r="R29" i="24"/>
  <c r="S29" i="24" s="1"/>
  <c r="R43" i="34"/>
  <c r="S43" i="34" s="1"/>
  <c r="R33" i="34"/>
  <c r="S33" i="34" s="1"/>
  <c r="R23" i="34"/>
  <c r="S23" i="34" s="1"/>
  <c r="R11" i="34"/>
  <c r="S11" i="34" s="1"/>
  <c r="R25" i="34"/>
  <c r="S25" i="34" s="1"/>
  <c r="R41" i="34"/>
  <c r="S41" i="34" s="1"/>
  <c r="R19" i="34"/>
  <c r="S19" i="34" s="1"/>
  <c r="R35" i="34"/>
  <c r="S35" i="34" s="1"/>
  <c r="R15" i="34"/>
  <c r="S15" i="34" s="1"/>
  <c r="R31" i="34"/>
  <c r="S31" i="34" s="1"/>
  <c r="R9" i="34"/>
  <c r="S9" i="34" s="1"/>
  <c r="R5" i="34"/>
  <c r="S5" i="34" s="1"/>
  <c r="R20" i="34"/>
  <c r="S20" i="34" s="1"/>
  <c r="R36" i="34"/>
  <c r="S36" i="34" s="1"/>
  <c r="R18" i="34"/>
  <c r="S18" i="34" s="1"/>
  <c r="R40" i="34"/>
  <c r="S40" i="34" s="1"/>
  <c r="R26" i="34"/>
  <c r="S26" i="34" s="1"/>
  <c r="R22" i="34"/>
  <c r="S22" i="34" s="1"/>
  <c r="R10" i="34"/>
  <c r="S10" i="34" s="1"/>
  <c r="R24" i="34"/>
  <c r="S24" i="34" s="1"/>
  <c r="R34" i="34"/>
  <c r="S34" i="34" s="1"/>
  <c r="R37" i="34"/>
  <c r="S37" i="34" s="1"/>
  <c r="R21" i="34"/>
  <c r="S21" i="34" s="1"/>
  <c r="R39" i="34"/>
  <c r="S39" i="34" s="1"/>
  <c r="R17" i="34"/>
  <c r="S17" i="34" s="1"/>
  <c r="R12" i="34"/>
  <c r="S12" i="34" s="1"/>
  <c r="R28" i="34"/>
  <c r="S28" i="34" s="1"/>
  <c r="R8" i="34"/>
  <c r="S8" i="34" s="1"/>
  <c r="R30" i="34"/>
  <c r="S30" i="34" s="1"/>
  <c r="R14" i="34"/>
  <c r="S14" i="34" s="1"/>
  <c r="R42" i="34"/>
  <c r="S42" i="34" s="1"/>
  <c r="R38" i="34"/>
  <c r="S38" i="34" s="1"/>
  <c r="R32" i="34"/>
  <c r="S32" i="34" s="1"/>
  <c r="R6" i="34"/>
  <c r="S6" i="34" s="1"/>
  <c r="R16" i="34"/>
  <c r="S16" i="34" s="1"/>
  <c r="R29" i="34"/>
  <c r="S29" i="34" s="1"/>
  <c r="R13" i="34"/>
  <c r="S13" i="34" s="1"/>
  <c r="R27" i="34"/>
  <c r="S27" i="34" s="1"/>
  <c r="R7" i="34"/>
  <c r="R18" i="31"/>
  <c r="S18" i="31" s="1"/>
  <c r="R30" i="31"/>
  <c r="S30" i="31" s="1"/>
  <c r="R14" i="31"/>
  <c r="S14" i="31" s="1"/>
  <c r="R36" i="31"/>
  <c r="S36" i="31" s="1"/>
  <c r="R6" i="31"/>
  <c r="S6" i="31" s="1"/>
  <c r="R26" i="31"/>
  <c r="S26" i="31" s="1"/>
  <c r="R42" i="31"/>
  <c r="S42" i="31" s="1"/>
  <c r="R38" i="31"/>
  <c r="S38" i="31" s="1"/>
  <c r="R20" i="31"/>
  <c r="S20" i="31" s="1"/>
  <c r="R10" i="31"/>
  <c r="S10" i="31" s="1"/>
  <c r="R28" i="31"/>
  <c r="S28" i="31" s="1"/>
  <c r="R37" i="31"/>
  <c r="S37" i="31" s="1"/>
  <c r="R29" i="31"/>
  <c r="S29" i="31" s="1"/>
  <c r="R21" i="31"/>
  <c r="S21" i="31" s="1"/>
  <c r="R13" i="31"/>
  <c r="S13" i="31" s="1"/>
  <c r="R7" i="31"/>
  <c r="S7" i="31" s="1"/>
  <c r="R39" i="31"/>
  <c r="S39" i="31" s="1"/>
  <c r="R27" i="31"/>
  <c r="S27" i="31" s="1"/>
  <c r="R17" i="31"/>
  <c r="S17" i="31" s="1"/>
  <c r="R43" i="31"/>
  <c r="S43" i="31" s="1"/>
  <c r="R33" i="31"/>
  <c r="S33" i="31" s="1"/>
  <c r="R23" i="31"/>
  <c r="S23" i="31" s="1"/>
  <c r="R11" i="31"/>
  <c r="S11" i="31" s="1"/>
  <c r="R35" i="31"/>
  <c r="S35" i="31" s="1"/>
  <c r="R15" i="31"/>
  <c r="S15" i="31" s="1"/>
  <c r="R31" i="31"/>
  <c r="S31" i="31" s="1"/>
  <c r="R9" i="31"/>
  <c r="S9" i="31" s="1"/>
  <c r="R25" i="31"/>
  <c r="S25" i="31" s="1"/>
  <c r="R41" i="31"/>
  <c r="S41" i="31" s="1"/>
  <c r="R19" i="31"/>
  <c r="S19" i="31" s="1"/>
  <c r="R8" i="31"/>
  <c r="S8" i="31" s="1"/>
  <c r="R16" i="31"/>
  <c r="S16" i="31" s="1"/>
  <c r="R24" i="31"/>
  <c r="S24" i="31" s="1"/>
  <c r="R32" i="31"/>
  <c r="S32" i="31" s="1"/>
  <c r="R40" i="31"/>
  <c r="S40" i="31" s="1"/>
  <c r="R12" i="31"/>
  <c r="S12" i="31" s="1"/>
  <c r="R22" i="31"/>
  <c r="S22" i="31" s="1"/>
  <c r="R34" i="31"/>
  <c r="S34" i="31" s="1"/>
  <c r="R5" i="31"/>
  <c r="W34" i="31" l="1"/>
  <c r="Y34" i="31"/>
  <c r="U34" i="31"/>
  <c r="W12" i="31"/>
  <c r="U12" i="31"/>
  <c r="Y12" i="31"/>
  <c r="Y32" i="31"/>
  <c r="U32" i="31"/>
  <c r="W32" i="31"/>
  <c r="Y16" i="31"/>
  <c r="U16" i="31"/>
  <c r="W16" i="31"/>
  <c r="U19" i="31"/>
  <c r="W19" i="31"/>
  <c r="Y19" i="31"/>
  <c r="Y25" i="31"/>
  <c r="U25" i="31"/>
  <c r="W25" i="31"/>
  <c r="U31" i="31"/>
  <c r="Y31" i="31"/>
  <c r="W31" i="31"/>
  <c r="W35" i="31"/>
  <c r="U35" i="31"/>
  <c r="Y35" i="31"/>
  <c r="Y23" i="31"/>
  <c r="U23" i="31"/>
  <c r="W23" i="31"/>
  <c r="W43" i="31"/>
  <c r="U43" i="31"/>
  <c r="Y43" i="31"/>
  <c r="W27" i="31"/>
  <c r="Y27" i="31"/>
  <c r="U27" i="31"/>
  <c r="U7" i="31"/>
  <c r="W7" i="31"/>
  <c r="Y7" i="31"/>
  <c r="U21" i="31"/>
  <c r="Y21" i="31"/>
  <c r="W21" i="31"/>
  <c r="Y37" i="31"/>
  <c r="U37" i="31"/>
  <c r="W37" i="31"/>
  <c r="W10" i="31"/>
  <c r="U10" i="31"/>
  <c r="Y10" i="31"/>
  <c r="Y38" i="31"/>
  <c r="U38" i="31"/>
  <c r="W38" i="31"/>
  <c r="Y26" i="31"/>
  <c r="U26" i="31"/>
  <c r="W26" i="31"/>
  <c r="W36" i="31"/>
  <c r="Y36" i="31"/>
  <c r="U36" i="31"/>
  <c r="W30" i="31"/>
  <c r="U30" i="31"/>
  <c r="Y30" i="31"/>
  <c r="R44" i="34"/>
  <c r="S7" i="34"/>
  <c r="W13" i="34"/>
  <c r="Y13" i="34"/>
  <c r="U13" i="34"/>
  <c r="Y16" i="34"/>
  <c r="W16" i="34"/>
  <c r="U16" i="34"/>
  <c r="Y32" i="34"/>
  <c r="U32" i="34"/>
  <c r="W32" i="34"/>
  <c r="Y42" i="34"/>
  <c r="W42" i="34"/>
  <c r="U42" i="34"/>
  <c r="W30" i="34"/>
  <c r="U30" i="34"/>
  <c r="Y30" i="34"/>
  <c r="Y28" i="34"/>
  <c r="W28" i="34"/>
  <c r="U28" i="34"/>
  <c r="U17" i="34"/>
  <c r="Y17" i="34"/>
  <c r="W17" i="34"/>
  <c r="W21" i="34"/>
  <c r="Y21" i="34"/>
  <c r="U21" i="34"/>
  <c r="Y34" i="34"/>
  <c r="W34" i="34"/>
  <c r="U34" i="34"/>
  <c r="W10" i="34"/>
  <c r="U10" i="34"/>
  <c r="Y10" i="34"/>
  <c r="Y26" i="34"/>
  <c r="W26" i="34"/>
  <c r="U26" i="34"/>
  <c r="Y18" i="34"/>
  <c r="U18" i="34"/>
  <c r="W18" i="34"/>
  <c r="W20" i="34"/>
  <c r="Y20" i="34"/>
  <c r="U20" i="34"/>
  <c r="W9" i="34"/>
  <c r="Y9" i="34"/>
  <c r="U9" i="34"/>
  <c r="W15" i="34"/>
  <c r="Y15" i="34"/>
  <c r="U15" i="34"/>
  <c r="U19" i="34"/>
  <c r="Y19" i="34"/>
  <c r="W19" i="34"/>
  <c r="U25" i="34"/>
  <c r="Y25" i="34"/>
  <c r="W25" i="34"/>
  <c r="Y23" i="34"/>
  <c r="W23" i="34"/>
  <c r="U23" i="34"/>
  <c r="U43" i="34"/>
  <c r="W43" i="34"/>
  <c r="Y43" i="34"/>
  <c r="Y13" i="24"/>
  <c r="W13" i="24"/>
  <c r="U13" i="24"/>
  <c r="W19" i="24"/>
  <c r="Y19" i="24"/>
  <c r="U19" i="24"/>
  <c r="U23" i="24"/>
  <c r="Y23" i="24"/>
  <c r="W23" i="24"/>
  <c r="W21" i="24"/>
  <c r="U21" i="24"/>
  <c r="Y21" i="24"/>
  <c r="W43" i="24"/>
  <c r="Y43" i="24"/>
  <c r="U43" i="24"/>
  <c r="Y15" i="24"/>
  <c r="U15" i="24"/>
  <c r="W15" i="24"/>
  <c r="W37" i="24"/>
  <c r="U37" i="24"/>
  <c r="Y37" i="24"/>
  <c r="W17" i="24"/>
  <c r="U17" i="24"/>
  <c r="Y17" i="24"/>
  <c r="Y33" i="24"/>
  <c r="W33" i="24"/>
  <c r="U33" i="24"/>
  <c r="Y22" i="24"/>
  <c r="W22" i="24"/>
  <c r="U22" i="24"/>
  <c r="U6" i="24"/>
  <c r="Y6" i="24"/>
  <c r="W6" i="24"/>
  <c r="Y14" i="24"/>
  <c r="W14" i="24"/>
  <c r="U14" i="24"/>
  <c r="Y16" i="24"/>
  <c r="U16" i="24"/>
  <c r="W16" i="24"/>
  <c r="W38" i="24"/>
  <c r="U38" i="24"/>
  <c r="Y38" i="24"/>
  <c r="Y12" i="24"/>
  <c r="U12" i="24"/>
  <c r="W12" i="24"/>
  <c r="Y30" i="24"/>
  <c r="U30" i="24"/>
  <c r="W30" i="24"/>
  <c r="Y8" i="24"/>
  <c r="U8" i="24"/>
  <c r="W8" i="24"/>
  <c r="Y34" i="24"/>
  <c r="U34" i="24"/>
  <c r="W34" i="24"/>
  <c r="W18" i="24"/>
  <c r="Y18" i="24"/>
  <c r="U18" i="24"/>
  <c r="U5" i="12"/>
  <c r="U44" i="12" s="1"/>
  <c r="E8" i="7" s="1"/>
  <c r="S44" i="12"/>
  <c r="D8" i="7" s="1"/>
  <c r="W5" i="12"/>
  <c r="W44" i="12" s="1"/>
  <c r="F8" i="7" s="1"/>
  <c r="Y5" i="12"/>
  <c r="Y44" i="12" s="1"/>
  <c r="G8" i="7" s="1"/>
  <c r="Y35" i="28"/>
  <c r="U35" i="28"/>
  <c r="W35" i="28"/>
  <c r="W11" i="28"/>
  <c r="Y11" i="28"/>
  <c r="U11" i="28"/>
  <c r="W7" i="28"/>
  <c r="U7" i="28"/>
  <c r="Y7" i="28"/>
  <c r="U15" i="28"/>
  <c r="W15" i="28"/>
  <c r="Y15" i="28"/>
  <c r="Y16" i="28"/>
  <c r="U16" i="28"/>
  <c r="W16" i="28"/>
  <c r="Y32" i="28"/>
  <c r="W32" i="28"/>
  <c r="U32" i="28"/>
  <c r="Y24" i="28"/>
  <c r="U24" i="28"/>
  <c r="W24" i="28"/>
  <c r="Y13" i="28"/>
  <c r="U13" i="28"/>
  <c r="W13" i="28"/>
  <c r="U25" i="28"/>
  <c r="Y25" i="28"/>
  <c r="W25" i="28"/>
  <c r="Y43" i="28"/>
  <c r="W43" i="28"/>
  <c r="U43" i="28"/>
  <c r="U37" i="28"/>
  <c r="W37" i="28"/>
  <c r="Y37" i="28"/>
  <c r="Y39" i="28"/>
  <c r="U39" i="28"/>
  <c r="W39" i="28"/>
  <c r="W28" i="28"/>
  <c r="Y28" i="28"/>
  <c r="U28" i="28"/>
  <c r="W36" i="28"/>
  <c r="U36" i="28"/>
  <c r="Y36" i="28"/>
  <c r="R44" i="28"/>
  <c r="S5" i="28"/>
  <c r="W30" i="28"/>
  <c r="Y30" i="28"/>
  <c r="U30" i="28"/>
  <c r="W8" i="28"/>
  <c r="U8" i="28"/>
  <c r="Y8" i="28"/>
  <c r="W34" i="28"/>
  <c r="Y34" i="28"/>
  <c r="U34" i="28"/>
  <c r="Y18" i="28"/>
  <c r="W18" i="28"/>
  <c r="U18" i="28"/>
  <c r="R5" i="48"/>
  <c r="R32" i="48"/>
  <c r="S32" i="48" s="1"/>
  <c r="R16" i="48"/>
  <c r="S16" i="48" s="1"/>
  <c r="R39" i="48"/>
  <c r="S39" i="48" s="1"/>
  <c r="R23" i="48"/>
  <c r="S23" i="48" s="1"/>
  <c r="R26" i="48"/>
  <c r="S26" i="48" s="1"/>
  <c r="R43" i="48"/>
  <c r="S43" i="48" s="1"/>
  <c r="R21" i="48"/>
  <c r="S21" i="48" s="1"/>
  <c r="R38" i="48"/>
  <c r="S38" i="48" s="1"/>
  <c r="R10" i="48"/>
  <c r="S10" i="48" s="1"/>
  <c r="R19" i="48"/>
  <c r="S19" i="48" s="1"/>
  <c r="R34" i="48"/>
  <c r="S34" i="48" s="1"/>
  <c r="R37" i="48"/>
  <c r="S37" i="48" s="1"/>
  <c r="R30" i="48"/>
  <c r="S30" i="48" s="1"/>
  <c r="R29" i="48"/>
  <c r="S29" i="48" s="1"/>
  <c r="R20" i="48"/>
  <c r="S20" i="48" s="1"/>
  <c r="R42" i="48"/>
  <c r="S42" i="48" s="1"/>
  <c r="R7" i="48"/>
  <c r="S7" i="48" s="1"/>
  <c r="R27" i="48"/>
  <c r="S27" i="48" s="1"/>
  <c r="R6" i="48"/>
  <c r="S6" i="48" s="1"/>
  <c r="R40" i="48"/>
  <c r="S40" i="48" s="1"/>
  <c r="R24" i="48"/>
  <c r="S24" i="48" s="1"/>
  <c r="R8" i="48"/>
  <c r="S8" i="48" s="1"/>
  <c r="R31" i="48"/>
  <c r="S31" i="48" s="1"/>
  <c r="R36" i="48"/>
  <c r="S36" i="48" s="1"/>
  <c r="R14" i="48"/>
  <c r="S14" i="48" s="1"/>
  <c r="R33" i="48"/>
  <c r="S33" i="48" s="1"/>
  <c r="R13" i="48"/>
  <c r="S13" i="48" s="1"/>
  <c r="R22" i="48"/>
  <c r="S22" i="48" s="1"/>
  <c r="R35" i="48"/>
  <c r="S35" i="48" s="1"/>
  <c r="R9" i="48"/>
  <c r="S9" i="48" s="1"/>
  <c r="R18" i="48"/>
  <c r="S18" i="48" s="1"/>
  <c r="R17" i="48"/>
  <c r="S17" i="48" s="1"/>
  <c r="R12" i="48"/>
  <c r="S12" i="48" s="1"/>
  <c r="R15" i="48"/>
  <c r="S15" i="48" s="1"/>
  <c r="R25" i="48"/>
  <c r="S25" i="48" s="1"/>
  <c r="R41" i="48"/>
  <c r="S41" i="48" s="1"/>
  <c r="R28" i="48"/>
  <c r="S28" i="48" s="1"/>
  <c r="R11" i="48"/>
  <c r="S11" i="48" s="1"/>
  <c r="R44" i="36"/>
  <c r="S5" i="36"/>
  <c r="Y35" i="36"/>
  <c r="W35" i="36"/>
  <c r="U35" i="36"/>
  <c r="W28" i="36"/>
  <c r="U28" i="36"/>
  <c r="Y28" i="36"/>
  <c r="W27" i="36"/>
  <c r="Y27" i="36"/>
  <c r="U27" i="36"/>
  <c r="Y20" i="36"/>
  <c r="U20" i="36"/>
  <c r="W20" i="36"/>
  <c r="W18" i="36"/>
  <c r="Y18" i="36"/>
  <c r="U18" i="36"/>
  <c r="Y39" i="36"/>
  <c r="U39" i="36"/>
  <c r="W39" i="36"/>
  <c r="W29" i="36"/>
  <c r="U29" i="36"/>
  <c r="Y29" i="36"/>
  <c r="U13" i="36"/>
  <c r="W13" i="36"/>
  <c r="Y13" i="36"/>
  <c r="W7" i="36"/>
  <c r="Y7" i="36"/>
  <c r="U7" i="36"/>
  <c r="Y6" i="36"/>
  <c r="W6" i="36"/>
  <c r="U6" i="36"/>
  <c r="W42" i="36"/>
  <c r="U42" i="36"/>
  <c r="Y42" i="36"/>
  <c r="W37" i="36"/>
  <c r="U37" i="36"/>
  <c r="Y37" i="36"/>
  <c r="U32" i="36"/>
  <c r="W32" i="36"/>
  <c r="Y32" i="36"/>
  <c r="W33" i="36"/>
  <c r="U33" i="36"/>
  <c r="Y33" i="36"/>
  <c r="Y22" i="36"/>
  <c r="U22" i="36"/>
  <c r="W22" i="36"/>
  <c r="W9" i="36"/>
  <c r="Y9" i="36"/>
  <c r="U9" i="36"/>
  <c r="W31" i="36"/>
  <c r="Y31" i="36"/>
  <c r="U31" i="36"/>
  <c r="U14" i="36"/>
  <c r="Y14" i="36"/>
  <c r="W14" i="36"/>
  <c r="W34" i="36"/>
  <c r="U34" i="36"/>
  <c r="Y34" i="36"/>
  <c r="W33" i="52"/>
  <c r="Y33" i="52"/>
  <c r="U33" i="52"/>
  <c r="W30" i="52"/>
  <c r="Y30" i="52"/>
  <c r="U30" i="52"/>
  <c r="W12" i="52"/>
  <c r="U12" i="52"/>
  <c r="Y12" i="52"/>
  <c r="Y31" i="52"/>
  <c r="W31" i="52"/>
  <c r="U31" i="52"/>
  <c r="Y15" i="52"/>
  <c r="U15" i="52"/>
  <c r="W15" i="52"/>
  <c r="Y32" i="52"/>
  <c r="U32" i="52"/>
  <c r="W32" i="52"/>
  <c r="W23" i="52"/>
  <c r="Y23" i="52"/>
  <c r="U23" i="52"/>
  <c r="W8" i="52"/>
  <c r="Y8" i="52"/>
  <c r="U8" i="52"/>
  <c r="W38" i="52"/>
  <c r="Y38" i="52"/>
  <c r="U38" i="52"/>
  <c r="Y25" i="52"/>
  <c r="U25" i="52"/>
  <c r="W25" i="52"/>
  <c r="Y14" i="52"/>
  <c r="U14" i="52"/>
  <c r="W14" i="52"/>
  <c r="Y36" i="52"/>
  <c r="W36" i="52"/>
  <c r="U36" i="52"/>
  <c r="Y17" i="52"/>
  <c r="U17" i="52"/>
  <c r="W17" i="52"/>
  <c r="W39" i="52"/>
  <c r="U39" i="52"/>
  <c r="Y39" i="52"/>
  <c r="Y18" i="52"/>
  <c r="W18" i="52"/>
  <c r="U18" i="52"/>
  <c r="Y34" i="52"/>
  <c r="W34" i="52"/>
  <c r="U34" i="52"/>
  <c r="U11" i="52"/>
  <c r="Y11" i="52"/>
  <c r="W11" i="52"/>
  <c r="W27" i="52"/>
  <c r="U27" i="52"/>
  <c r="Y27" i="52"/>
  <c r="W43" i="52"/>
  <c r="U43" i="52"/>
  <c r="Y43" i="52"/>
  <c r="W41" i="15"/>
  <c r="Y41" i="15"/>
  <c r="U41" i="15"/>
  <c r="Y25" i="15"/>
  <c r="U25" i="15"/>
  <c r="W25" i="15"/>
  <c r="U29" i="15"/>
  <c r="W29" i="15"/>
  <c r="Y29" i="15"/>
  <c r="U35" i="15"/>
  <c r="Y35" i="15"/>
  <c r="W35" i="15"/>
  <c r="Y11" i="15"/>
  <c r="W11" i="15"/>
  <c r="U11" i="15"/>
  <c r="U33" i="15"/>
  <c r="W33" i="15"/>
  <c r="Y33" i="15"/>
  <c r="Y7" i="15"/>
  <c r="U7" i="15"/>
  <c r="W7" i="15"/>
  <c r="U27" i="15"/>
  <c r="Y27" i="15"/>
  <c r="W27" i="15"/>
  <c r="Y15" i="15"/>
  <c r="U15" i="15"/>
  <c r="W15" i="15"/>
  <c r="W31" i="15"/>
  <c r="Y31" i="15"/>
  <c r="U31" i="15"/>
  <c r="Y40" i="15"/>
  <c r="W40" i="15"/>
  <c r="U40" i="15"/>
  <c r="U32" i="15"/>
  <c r="Y32" i="15"/>
  <c r="W32" i="15"/>
  <c r="W28" i="15"/>
  <c r="U28" i="15"/>
  <c r="Y28" i="15"/>
  <c r="W36" i="15"/>
  <c r="U36" i="15"/>
  <c r="Y36" i="15"/>
  <c r="R44" i="15"/>
  <c r="S5" i="15"/>
  <c r="W30" i="15"/>
  <c r="Y30" i="15"/>
  <c r="U30" i="15"/>
  <c r="Y14" i="15"/>
  <c r="W14" i="15"/>
  <c r="U14" i="15"/>
  <c r="W42" i="15"/>
  <c r="Y42" i="15"/>
  <c r="U42" i="15"/>
  <c r="Y26" i="15"/>
  <c r="W26" i="15"/>
  <c r="U26" i="15"/>
  <c r="W10" i="15"/>
  <c r="Y10" i="15"/>
  <c r="U10" i="15"/>
  <c r="W21" i="33"/>
  <c r="Y21" i="33"/>
  <c r="U21" i="33"/>
  <c r="Y11" i="33"/>
  <c r="W11" i="33"/>
  <c r="U11" i="33"/>
  <c r="U17" i="33"/>
  <c r="W17" i="33"/>
  <c r="Y17" i="33"/>
  <c r="U13" i="33"/>
  <c r="Y13" i="33"/>
  <c r="W13" i="33"/>
  <c r="Y35" i="33"/>
  <c r="W35" i="33"/>
  <c r="U35" i="33"/>
  <c r="Y19" i="33"/>
  <c r="W19" i="33"/>
  <c r="U19" i="33"/>
  <c r="U41" i="33"/>
  <c r="W41" i="33"/>
  <c r="Y41" i="33"/>
  <c r="U15" i="33"/>
  <c r="W15" i="33"/>
  <c r="Y15" i="33"/>
  <c r="Y31" i="33"/>
  <c r="U31" i="33"/>
  <c r="W31" i="33"/>
  <c r="W6" i="33"/>
  <c r="U6" i="33"/>
  <c r="Y6" i="33"/>
  <c r="W36" i="33"/>
  <c r="Y36" i="33"/>
  <c r="U36" i="33"/>
  <c r="Y38" i="33"/>
  <c r="U38" i="33"/>
  <c r="W38" i="33"/>
  <c r="R44" i="33"/>
  <c r="S5" i="33"/>
  <c r="W12" i="33"/>
  <c r="U12" i="33"/>
  <c r="Y12" i="33"/>
  <c r="W14" i="33"/>
  <c r="U14" i="33"/>
  <c r="Y14" i="33"/>
  <c r="W30" i="33"/>
  <c r="Y30" i="33"/>
  <c r="U30" i="33"/>
  <c r="Y10" i="33"/>
  <c r="W10" i="33"/>
  <c r="U10" i="33"/>
  <c r="Y32" i="33"/>
  <c r="U32" i="33"/>
  <c r="W32" i="33"/>
  <c r="Y16" i="33"/>
  <c r="U16" i="33"/>
  <c r="W16" i="33"/>
  <c r="R6" i="14"/>
  <c r="S6" i="14" s="1"/>
  <c r="R14" i="14"/>
  <c r="S14" i="14" s="1"/>
  <c r="R22" i="14"/>
  <c r="S22" i="14" s="1"/>
  <c r="R30" i="14"/>
  <c r="S30" i="14" s="1"/>
  <c r="R38" i="14"/>
  <c r="S38" i="14" s="1"/>
  <c r="R10" i="14"/>
  <c r="S10" i="14" s="1"/>
  <c r="R18" i="14"/>
  <c r="S18" i="14" s="1"/>
  <c r="R26" i="14"/>
  <c r="S26" i="14" s="1"/>
  <c r="R34" i="14"/>
  <c r="S34" i="14" s="1"/>
  <c r="R42" i="14"/>
  <c r="S42" i="14" s="1"/>
  <c r="R16" i="14"/>
  <c r="S16" i="14" s="1"/>
  <c r="R32" i="14"/>
  <c r="S32" i="14" s="1"/>
  <c r="R8" i="14"/>
  <c r="S8" i="14" s="1"/>
  <c r="R24" i="14"/>
  <c r="S24" i="14" s="1"/>
  <c r="R40" i="14"/>
  <c r="S40" i="14" s="1"/>
  <c r="R5" i="14"/>
  <c r="R36" i="14"/>
  <c r="S36" i="14" s="1"/>
  <c r="R12" i="14"/>
  <c r="S12" i="14" s="1"/>
  <c r="R28" i="14"/>
  <c r="S28" i="14" s="1"/>
  <c r="R20" i="14"/>
  <c r="S20" i="14" s="1"/>
  <c r="R43" i="14"/>
  <c r="S43" i="14" s="1"/>
  <c r="R35" i="14"/>
  <c r="S35" i="14" s="1"/>
  <c r="R27" i="14"/>
  <c r="S27" i="14" s="1"/>
  <c r="R19" i="14"/>
  <c r="S19" i="14" s="1"/>
  <c r="R11" i="14"/>
  <c r="S11" i="14" s="1"/>
  <c r="R39" i="14"/>
  <c r="S39" i="14" s="1"/>
  <c r="R29" i="14"/>
  <c r="S29" i="14" s="1"/>
  <c r="R17" i="14"/>
  <c r="S17" i="14" s="1"/>
  <c r="R33" i="14"/>
  <c r="S33" i="14" s="1"/>
  <c r="R23" i="14"/>
  <c r="S23" i="14" s="1"/>
  <c r="R13" i="14"/>
  <c r="S13" i="14" s="1"/>
  <c r="R25" i="14"/>
  <c r="S25" i="14" s="1"/>
  <c r="R7" i="14"/>
  <c r="S7" i="14" s="1"/>
  <c r="R41" i="14"/>
  <c r="S41" i="14" s="1"/>
  <c r="R21" i="14"/>
  <c r="S21" i="14" s="1"/>
  <c r="R37" i="14"/>
  <c r="S37" i="14" s="1"/>
  <c r="R15" i="14"/>
  <c r="S15" i="14" s="1"/>
  <c r="R31" i="14"/>
  <c r="S31" i="14" s="1"/>
  <c r="R9" i="14"/>
  <c r="S9" i="14" s="1"/>
  <c r="R6" i="18"/>
  <c r="S6" i="18" s="1"/>
  <c r="R14" i="18"/>
  <c r="S14" i="18" s="1"/>
  <c r="R22" i="18"/>
  <c r="S22" i="18" s="1"/>
  <c r="R30" i="18"/>
  <c r="S30" i="18" s="1"/>
  <c r="R38" i="18"/>
  <c r="S38" i="18" s="1"/>
  <c r="R10" i="18"/>
  <c r="S10" i="18" s="1"/>
  <c r="R18" i="18"/>
  <c r="S18" i="18" s="1"/>
  <c r="R26" i="18"/>
  <c r="S26" i="18" s="1"/>
  <c r="R34" i="18"/>
  <c r="S34" i="18" s="1"/>
  <c r="R42" i="18"/>
  <c r="S42" i="18" s="1"/>
  <c r="R16" i="18"/>
  <c r="S16" i="18" s="1"/>
  <c r="R32" i="18"/>
  <c r="S32" i="18" s="1"/>
  <c r="R8" i="18"/>
  <c r="S8" i="18" s="1"/>
  <c r="R24" i="18"/>
  <c r="S24" i="18" s="1"/>
  <c r="R40" i="18"/>
  <c r="S40" i="18" s="1"/>
  <c r="R20" i="18"/>
  <c r="S20" i="18" s="1"/>
  <c r="R28" i="18"/>
  <c r="S28" i="18" s="1"/>
  <c r="R12" i="18"/>
  <c r="S12" i="18" s="1"/>
  <c r="R36" i="18"/>
  <c r="S36" i="18" s="1"/>
  <c r="R43" i="18"/>
  <c r="S43" i="18" s="1"/>
  <c r="R35" i="18"/>
  <c r="S35" i="18" s="1"/>
  <c r="R27" i="18"/>
  <c r="S27" i="18" s="1"/>
  <c r="R19" i="18"/>
  <c r="S19" i="18" s="1"/>
  <c r="R11" i="18"/>
  <c r="S11" i="18" s="1"/>
  <c r="R37" i="18"/>
  <c r="S37" i="18" s="1"/>
  <c r="R25" i="18"/>
  <c r="S25" i="18" s="1"/>
  <c r="R15" i="18"/>
  <c r="S15" i="18" s="1"/>
  <c r="R7" i="18"/>
  <c r="S7" i="18" s="1"/>
  <c r="R5" i="18"/>
  <c r="R31" i="18"/>
  <c r="S31" i="18" s="1"/>
  <c r="R9" i="18"/>
  <c r="S9" i="18" s="1"/>
  <c r="R39" i="18"/>
  <c r="S39" i="18" s="1"/>
  <c r="R33" i="18"/>
  <c r="S33" i="18" s="1"/>
  <c r="R29" i="18"/>
  <c r="S29" i="18" s="1"/>
  <c r="R41" i="18"/>
  <c r="S41" i="18" s="1"/>
  <c r="R21" i="18"/>
  <c r="S21" i="18" s="1"/>
  <c r="R23" i="18"/>
  <c r="S23" i="18" s="1"/>
  <c r="R17" i="18"/>
  <c r="S17" i="18" s="1"/>
  <c r="R13" i="18"/>
  <c r="S13" i="18" s="1"/>
  <c r="Y22" i="39"/>
  <c r="W22" i="39"/>
  <c r="U22" i="39"/>
  <c r="W41" i="39"/>
  <c r="Y41" i="39"/>
  <c r="U41" i="39"/>
  <c r="W31" i="39"/>
  <c r="U31" i="39"/>
  <c r="Y31" i="39"/>
  <c r="W11" i="39"/>
  <c r="U11" i="39"/>
  <c r="Y11" i="39"/>
  <c r="W26" i="39"/>
  <c r="U26" i="39"/>
  <c r="Y26" i="39"/>
  <c r="W25" i="39"/>
  <c r="U25" i="39"/>
  <c r="Y25" i="39"/>
  <c r="Y16" i="39"/>
  <c r="U16" i="39"/>
  <c r="W16" i="39"/>
  <c r="Y15" i="39"/>
  <c r="U15" i="39"/>
  <c r="W15" i="39"/>
  <c r="U6" i="39"/>
  <c r="W6" i="39"/>
  <c r="Y6" i="39"/>
  <c r="Y32" i="39"/>
  <c r="W32" i="39"/>
  <c r="U32" i="39"/>
  <c r="W23" i="39"/>
  <c r="U23" i="39"/>
  <c r="Y23" i="39"/>
  <c r="W14" i="39"/>
  <c r="U14" i="39"/>
  <c r="Y14" i="39"/>
  <c r="Y34" i="39"/>
  <c r="U34" i="39"/>
  <c r="W34" i="39"/>
  <c r="Y17" i="39"/>
  <c r="U17" i="39"/>
  <c r="W17" i="39"/>
  <c r="Y39" i="39"/>
  <c r="U39" i="39"/>
  <c r="W39" i="39"/>
  <c r="W20" i="39"/>
  <c r="U20" i="39"/>
  <c r="Y20" i="39"/>
  <c r="Y36" i="39"/>
  <c r="W36" i="39"/>
  <c r="U36" i="39"/>
  <c r="Y13" i="39"/>
  <c r="W13" i="39"/>
  <c r="U13" i="39"/>
  <c r="Y29" i="39"/>
  <c r="W29" i="39"/>
  <c r="U29" i="39"/>
  <c r="Y18" i="37"/>
  <c r="U18" i="37"/>
  <c r="W18" i="37"/>
  <c r="R44" i="37"/>
  <c r="S5" i="37"/>
  <c r="Y38" i="37"/>
  <c r="W38" i="37"/>
  <c r="U38" i="37"/>
  <c r="Y30" i="37"/>
  <c r="U30" i="37"/>
  <c r="W30" i="37"/>
  <c r="Y8" i="37"/>
  <c r="U8" i="37"/>
  <c r="W8" i="37"/>
  <c r="Y6" i="37"/>
  <c r="W6" i="37"/>
  <c r="U6" i="37"/>
  <c r="W15" i="37"/>
  <c r="Y15" i="37"/>
  <c r="U15" i="37"/>
  <c r="Y16" i="37"/>
  <c r="W16" i="37"/>
  <c r="U16" i="37"/>
  <c r="W9" i="37"/>
  <c r="U9" i="37"/>
  <c r="Y9" i="37"/>
  <c r="Y37" i="37"/>
  <c r="U37" i="37"/>
  <c r="W37" i="37"/>
  <c r="W26" i="37"/>
  <c r="Y26" i="37"/>
  <c r="U26" i="37"/>
  <c r="W7" i="37"/>
  <c r="Y7" i="37"/>
  <c r="U7" i="37"/>
  <c r="W29" i="37"/>
  <c r="U29" i="37"/>
  <c r="Y29" i="37"/>
  <c r="W10" i="37"/>
  <c r="U10" i="37"/>
  <c r="Y10" i="37"/>
  <c r="Y32" i="37"/>
  <c r="W32" i="37"/>
  <c r="U32" i="37"/>
  <c r="Y11" i="37"/>
  <c r="W11" i="37"/>
  <c r="U11" i="37"/>
  <c r="W27" i="37"/>
  <c r="U27" i="37"/>
  <c r="Y27" i="37"/>
  <c r="Y43" i="37"/>
  <c r="W43" i="37"/>
  <c r="U43" i="37"/>
  <c r="W20" i="37"/>
  <c r="Y20" i="37"/>
  <c r="U20" i="37"/>
  <c r="Y36" i="37"/>
  <c r="W36" i="37"/>
  <c r="U36" i="37"/>
  <c r="Y15" i="30"/>
  <c r="U15" i="30"/>
  <c r="W15" i="30"/>
  <c r="W27" i="30"/>
  <c r="Y27" i="30"/>
  <c r="U27" i="30"/>
  <c r="U31" i="30"/>
  <c r="W31" i="30"/>
  <c r="Y31" i="30"/>
  <c r="U43" i="30"/>
  <c r="W43" i="30"/>
  <c r="Y43" i="30"/>
  <c r="W35" i="30"/>
  <c r="Y35" i="30"/>
  <c r="U35" i="30"/>
  <c r="U19" i="30"/>
  <c r="Y19" i="30"/>
  <c r="W19" i="30"/>
  <c r="Y39" i="30"/>
  <c r="U39" i="30"/>
  <c r="W39" i="30"/>
  <c r="W17" i="30"/>
  <c r="Y17" i="30"/>
  <c r="U17" i="30"/>
  <c r="Y33" i="30"/>
  <c r="W33" i="30"/>
  <c r="U33" i="30"/>
  <c r="W18" i="30"/>
  <c r="U18" i="30"/>
  <c r="Y18" i="30"/>
  <c r="W40" i="30"/>
  <c r="Y40" i="30"/>
  <c r="U40" i="30"/>
  <c r="Y24" i="30"/>
  <c r="U24" i="30"/>
  <c r="W24" i="30"/>
  <c r="W30" i="30"/>
  <c r="Y30" i="30"/>
  <c r="U30" i="30"/>
  <c r="W34" i="30"/>
  <c r="Y34" i="30"/>
  <c r="U34" i="30"/>
  <c r="Y8" i="30"/>
  <c r="U8" i="30"/>
  <c r="W8" i="30"/>
  <c r="W26" i="30"/>
  <c r="Y26" i="30"/>
  <c r="U26" i="30"/>
  <c r="Y6" i="30"/>
  <c r="W6" i="30"/>
  <c r="U6" i="30"/>
  <c r="Y28" i="30"/>
  <c r="U28" i="30"/>
  <c r="W28" i="30"/>
  <c r="W12" i="30"/>
  <c r="U12" i="30"/>
  <c r="Y12" i="30"/>
  <c r="R44" i="20"/>
  <c r="S5" i="20"/>
  <c r="Y32" i="20"/>
  <c r="U32" i="20"/>
  <c r="W32" i="20"/>
  <c r="Y40" i="20"/>
  <c r="U40" i="20"/>
  <c r="W40" i="20"/>
  <c r="Y8" i="20"/>
  <c r="W8" i="20"/>
  <c r="U8" i="20"/>
  <c r="W34" i="20"/>
  <c r="Y34" i="20"/>
  <c r="U34" i="20"/>
  <c r="Y18" i="20"/>
  <c r="W18" i="20"/>
  <c r="U18" i="20"/>
  <c r="W38" i="20"/>
  <c r="U38" i="20"/>
  <c r="Y38" i="20"/>
  <c r="U22" i="20"/>
  <c r="Y22" i="20"/>
  <c r="W22" i="20"/>
  <c r="Y6" i="20"/>
  <c r="U6" i="20"/>
  <c r="W6" i="20"/>
  <c r="Y9" i="20"/>
  <c r="W9" i="20"/>
  <c r="U9" i="20"/>
  <c r="W35" i="20"/>
  <c r="Y35" i="20"/>
  <c r="U35" i="20"/>
  <c r="Y41" i="20"/>
  <c r="U41" i="20"/>
  <c r="W41" i="20"/>
  <c r="Y11" i="20"/>
  <c r="U11" i="20"/>
  <c r="W11" i="20"/>
  <c r="U33" i="20"/>
  <c r="Y33" i="20"/>
  <c r="W33" i="20"/>
  <c r="W17" i="20"/>
  <c r="U17" i="20"/>
  <c r="Y17" i="20"/>
  <c r="Y39" i="20"/>
  <c r="U39" i="20"/>
  <c r="W39" i="20"/>
  <c r="U13" i="20"/>
  <c r="Y13" i="20"/>
  <c r="W13" i="20"/>
  <c r="U29" i="20"/>
  <c r="W29" i="20"/>
  <c r="Y29" i="20"/>
  <c r="Y12" i="20"/>
  <c r="U12" i="20"/>
  <c r="W12" i="20"/>
  <c r="W36" i="20"/>
  <c r="Y36" i="20"/>
  <c r="U36" i="20"/>
  <c r="Y14" i="35"/>
  <c r="U14" i="35"/>
  <c r="W14" i="35"/>
  <c r="Y36" i="35"/>
  <c r="U36" i="35"/>
  <c r="W36" i="35"/>
  <c r="U30" i="35"/>
  <c r="W30" i="35"/>
  <c r="Y30" i="35"/>
  <c r="W42" i="35"/>
  <c r="U42" i="35"/>
  <c r="Y42" i="35"/>
  <c r="W12" i="35"/>
  <c r="U12" i="35"/>
  <c r="Y12" i="35"/>
  <c r="Y28" i="35"/>
  <c r="U28" i="35"/>
  <c r="W28" i="35"/>
  <c r="Y6" i="35"/>
  <c r="W6" i="35"/>
  <c r="U6" i="35"/>
  <c r="Y32" i="35"/>
  <c r="W32" i="35"/>
  <c r="U32" i="35"/>
  <c r="Y16" i="35"/>
  <c r="W16" i="35"/>
  <c r="U16" i="35"/>
  <c r="U31" i="35"/>
  <c r="Y31" i="35"/>
  <c r="W31" i="35"/>
  <c r="Y15" i="35"/>
  <c r="U15" i="35"/>
  <c r="W15" i="35"/>
  <c r="W19" i="35"/>
  <c r="Y19" i="35"/>
  <c r="U19" i="35"/>
  <c r="Y22" i="35"/>
  <c r="U22" i="35"/>
  <c r="W22" i="35"/>
  <c r="U27" i="35"/>
  <c r="W27" i="35"/>
  <c r="Y27" i="35"/>
  <c r="W7" i="35"/>
  <c r="Y7" i="35"/>
  <c r="U7" i="35"/>
  <c r="Y21" i="35"/>
  <c r="W21" i="35"/>
  <c r="U21" i="35"/>
  <c r="W37" i="35"/>
  <c r="Y37" i="35"/>
  <c r="U37" i="35"/>
  <c r="Y17" i="35"/>
  <c r="W17" i="35"/>
  <c r="U17" i="35"/>
  <c r="Y33" i="35"/>
  <c r="U33" i="35"/>
  <c r="W33" i="35"/>
  <c r="U33" i="32"/>
  <c r="W33" i="32"/>
  <c r="Y33" i="32"/>
  <c r="U17" i="32"/>
  <c r="W17" i="32"/>
  <c r="Y17" i="32"/>
  <c r="Y21" i="32"/>
  <c r="U21" i="32"/>
  <c r="W21" i="32"/>
  <c r="W7" i="32"/>
  <c r="Y7" i="32"/>
  <c r="U7" i="32"/>
  <c r="Y13" i="32"/>
  <c r="U13" i="32"/>
  <c r="W13" i="32"/>
  <c r="W35" i="32"/>
  <c r="Y35" i="32"/>
  <c r="U35" i="32"/>
  <c r="W19" i="32"/>
  <c r="Y19" i="32"/>
  <c r="U19" i="32"/>
  <c r="Y41" i="32"/>
  <c r="W41" i="32"/>
  <c r="U41" i="32"/>
  <c r="U23" i="32"/>
  <c r="Y23" i="32"/>
  <c r="W23" i="32"/>
  <c r="W39" i="32"/>
  <c r="Y39" i="32"/>
  <c r="U39" i="32"/>
  <c r="W18" i="32"/>
  <c r="U18" i="32"/>
  <c r="Y18" i="32"/>
  <c r="W8" i="32"/>
  <c r="U8" i="32"/>
  <c r="Y8" i="32"/>
  <c r="Y14" i="32"/>
  <c r="U14" i="32"/>
  <c r="W14" i="32"/>
  <c r="Y24" i="32"/>
  <c r="W24" i="32"/>
  <c r="U24" i="32"/>
  <c r="W30" i="32"/>
  <c r="U30" i="32"/>
  <c r="Y30" i="32"/>
  <c r="W42" i="32"/>
  <c r="U42" i="32"/>
  <c r="Y42" i="32"/>
  <c r="Y22" i="32"/>
  <c r="W22" i="32"/>
  <c r="U22" i="32"/>
  <c r="W36" i="32"/>
  <c r="U36" i="32"/>
  <c r="Y36" i="32"/>
  <c r="Y20" i="32"/>
  <c r="U20" i="32"/>
  <c r="W20" i="32"/>
  <c r="R44" i="32"/>
  <c r="S5" i="32"/>
  <c r="Y12" i="17"/>
  <c r="U12" i="17"/>
  <c r="W12" i="17"/>
  <c r="W14" i="17"/>
  <c r="Y14" i="17"/>
  <c r="U14" i="17"/>
  <c r="Y26" i="17"/>
  <c r="W26" i="17"/>
  <c r="U26" i="17"/>
  <c r="Y28" i="17"/>
  <c r="W28" i="17"/>
  <c r="U28" i="17"/>
  <c r="U22" i="17"/>
  <c r="Y22" i="17"/>
  <c r="W22" i="17"/>
  <c r="Y34" i="17"/>
  <c r="U34" i="17"/>
  <c r="W34" i="17"/>
  <c r="Y23" i="17"/>
  <c r="U23" i="17"/>
  <c r="W23" i="17"/>
  <c r="W13" i="17"/>
  <c r="Y13" i="17"/>
  <c r="U13" i="17"/>
  <c r="Y17" i="17"/>
  <c r="W17" i="17"/>
  <c r="U17" i="17"/>
  <c r="U7" i="17"/>
  <c r="W7" i="17"/>
  <c r="Y7" i="17"/>
  <c r="Y25" i="17"/>
  <c r="U25" i="17"/>
  <c r="W25" i="17"/>
  <c r="Y9" i="17"/>
  <c r="W9" i="17"/>
  <c r="U9" i="17"/>
  <c r="Y31" i="17"/>
  <c r="W31" i="17"/>
  <c r="U31" i="17"/>
  <c r="U11" i="17"/>
  <c r="Y11" i="17"/>
  <c r="W11" i="17"/>
  <c r="U27" i="17"/>
  <c r="W27" i="17"/>
  <c r="Y27" i="17"/>
  <c r="W43" i="17"/>
  <c r="Y43" i="17"/>
  <c r="U43" i="17"/>
  <c r="U24" i="17"/>
  <c r="W24" i="17"/>
  <c r="Y24" i="17"/>
  <c r="Y8" i="17"/>
  <c r="W8" i="17"/>
  <c r="U8" i="17"/>
  <c r="Y36" i="17"/>
  <c r="U36" i="17"/>
  <c r="W36" i="17"/>
  <c r="W35" i="51"/>
  <c r="U35" i="51"/>
  <c r="Y35" i="51"/>
  <c r="U38" i="51"/>
  <c r="W38" i="51"/>
  <c r="Y38" i="51"/>
  <c r="Y6" i="51"/>
  <c r="U6" i="51"/>
  <c r="W6" i="51"/>
  <c r="W19" i="51"/>
  <c r="Y19" i="51"/>
  <c r="U19" i="51"/>
  <c r="U15" i="51"/>
  <c r="Y15" i="51"/>
  <c r="W15" i="51"/>
  <c r="R44" i="51"/>
  <c r="S5" i="51"/>
  <c r="Y23" i="51"/>
  <c r="W23" i="51"/>
  <c r="U23" i="51"/>
  <c r="W12" i="51"/>
  <c r="U12" i="51"/>
  <c r="Y12" i="51"/>
  <c r="W40" i="51"/>
  <c r="U40" i="51"/>
  <c r="Y40" i="51"/>
  <c r="W27" i="51"/>
  <c r="U27" i="51"/>
  <c r="Y27" i="51"/>
  <c r="Y16" i="51"/>
  <c r="W16" i="51"/>
  <c r="U16" i="51"/>
  <c r="U11" i="51"/>
  <c r="W11" i="51"/>
  <c r="Y11" i="51"/>
  <c r="Y31" i="51"/>
  <c r="U31" i="51"/>
  <c r="W31" i="51"/>
  <c r="W14" i="51"/>
  <c r="U14" i="51"/>
  <c r="Y14" i="51"/>
  <c r="W36" i="51"/>
  <c r="Y36" i="51"/>
  <c r="U36" i="51"/>
  <c r="Y17" i="51"/>
  <c r="W17" i="51"/>
  <c r="U17" i="51"/>
  <c r="Y33" i="51"/>
  <c r="U33" i="51"/>
  <c r="W33" i="51"/>
  <c r="Y10" i="51"/>
  <c r="W10" i="51"/>
  <c r="U10" i="51"/>
  <c r="W26" i="51"/>
  <c r="Y26" i="51"/>
  <c r="U26" i="51"/>
  <c r="W42" i="51"/>
  <c r="U42" i="51"/>
  <c r="Y42" i="51"/>
  <c r="U11" i="22"/>
  <c r="Y11" i="22"/>
  <c r="W11" i="22"/>
  <c r="Y21" i="22"/>
  <c r="U21" i="22"/>
  <c r="W21" i="22"/>
  <c r="W29" i="22"/>
  <c r="U29" i="22"/>
  <c r="Y29" i="22"/>
  <c r="U35" i="22"/>
  <c r="Y35" i="22"/>
  <c r="W35" i="22"/>
  <c r="Y39" i="22"/>
  <c r="W39" i="22"/>
  <c r="U39" i="22"/>
  <c r="W40" i="22"/>
  <c r="U40" i="22"/>
  <c r="Y40" i="22"/>
  <c r="W33" i="22"/>
  <c r="Y33" i="22"/>
  <c r="U33" i="22"/>
  <c r="Y43" i="22"/>
  <c r="U43" i="22"/>
  <c r="W43" i="22"/>
  <c r="Y41" i="22"/>
  <c r="W41" i="22"/>
  <c r="U41" i="22"/>
  <c r="U15" i="22"/>
  <c r="Y15" i="22"/>
  <c r="W15" i="22"/>
  <c r="Y20" i="22"/>
  <c r="W20" i="22"/>
  <c r="U20" i="22"/>
  <c r="Y24" i="22"/>
  <c r="U24" i="22"/>
  <c r="W24" i="22"/>
  <c r="Y36" i="22"/>
  <c r="U36" i="22"/>
  <c r="W36" i="22"/>
  <c r="Y38" i="22"/>
  <c r="U38" i="22"/>
  <c r="W38" i="22"/>
  <c r="Y16" i="22"/>
  <c r="W16" i="22"/>
  <c r="U16" i="22"/>
  <c r="W32" i="22"/>
  <c r="Y32" i="22"/>
  <c r="U32" i="22"/>
  <c r="Y12" i="22"/>
  <c r="U12" i="22"/>
  <c r="W12" i="22"/>
  <c r="Y34" i="22"/>
  <c r="W34" i="22"/>
  <c r="U34" i="22"/>
  <c r="Y18" i="22"/>
  <c r="W18" i="22"/>
  <c r="U18" i="22"/>
  <c r="W33" i="42"/>
  <c r="Y33" i="42"/>
  <c r="U33" i="42"/>
  <c r="W24" i="42"/>
  <c r="Y24" i="42"/>
  <c r="U24" i="42"/>
  <c r="U17" i="42"/>
  <c r="Y17" i="42"/>
  <c r="W17" i="42"/>
  <c r="W8" i="42"/>
  <c r="U8" i="42"/>
  <c r="Y8" i="42"/>
  <c r="Y32" i="42"/>
  <c r="U32" i="42"/>
  <c r="W32" i="42"/>
  <c r="Y12" i="42"/>
  <c r="W12" i="42"/>
  <c r="U12" i="42"/>
  <c r="Y29" i="42"/>
  <c r="W29" i="42"/>
  <c r="U29" i="42"/>
  <c r="W10" i="42"/>
  <c r="U10" i="42"/>
  <c r="Y10" i="42"/>
  <c r="Y34" i="42"/>
  <c r="W34" i="42"/>
  <c r="U34" i="42"/>
  <c r="U21" i="42"/>
  <c r="W21" i="42"/>
  <c r="Y21" i="42"/>
  <c r="W6" i="42"/>
  <c r="U6" i="42"/>
  <c r="Y6" i="42"/>
  <c r="W36" i="42"/>
  <c r="U36" i="42"/>
  <c r="Y36" i="42"/>
  <c r="Y25" i="42"/>
  <c r="U25" i="42"/>
  <c r="W25" i="42"/>
  <c r="Y14" i="42"/>
  <c r="W14" i="42"/>
  <c r="U14" i="42"/>
  <c r="W43" i="42"/>
  <c r="Y43" i="42"/>
  <c r="U43" i="42"/>
  <c r="Y35" i="42"/>
  <c r="W35" i="42"/>
  <c r="U35" i="42"/>
  <c r="U27" i="42"/>
  <c r="W27" i="42"/>
  <c r="Y27" i="42"/>
  <c r="U19" i="42"/>
  <c r="Y19" i="42"/>
  <c r="W19" i="42"/>
  <c r="Y11" i="42"/>
  <c r="U11" i="42"/>
  <c r="W11" i="42"/>
  <c r="R44" i="29"/>
  <c r="S5" i="29"/>
  <c r="W32" i="29"/>
  <c r="U32" i="29"/>
  <c r="Y32" i="29"/>
  <c r="Y42" i="29"/>
  <c r="U42" i="29"/>
  <c r="W42" i="29"/>
  <c r="Y34" i="29"/>
  <c r="W34" i="29"/>
  <c r="U34" i="29"/>
  <c r="W12" i="29"/>
  <c r="U12" i="29"/>
  <c r="Y12" i="29"/>
  <c r="U28" i="29"/>
  <c r="W28" i="29"/>
  <c r="Y28" i="29"/>
  <c r="Y8" i="29"/>
  <c r="U8" i="29"/>
  <c r="W8" i="29"/>
  <c r="W30" i="29"/>
  <c r="U30" i="29"/>
  <c r="Y30" i="29"/>
  <c r="Y14" i="29"/>
  <c r="U14" i="29"/>
  <c r="W14" i="29"/>
  <c r="W21" i="29"/>
  <c r="U21" i="29"/>
  <c r="Y21" i="29"/>
  <c r="W7" i="29"/>
  <c r="Y7" i="29"/>
  <c r="U7" i="29"/>
  <c r="U11" i="29"/>
  <c r="Y11" i="29"/>
  <c r="W11" i="29"/>
  <c r="Y15" i="29"/>
  <c r="W15" i="29"/>
  <c r="U15" i="29"/>
  <c r="W13" i="29"/>
  <c r="Y13" i="29"/>
  <c r="U13" i="29"/>
  <c r="W35" i="29"/>
  <c r="U35" i="29"/>
  <c r="Y35" i="29"/>
  <c r="U29" i="29"/>
  <c r="W29" i="29"/>
  <c r="Y29" i="29"/>
  <c r="W9" i="29"/>
  <c r="U9" i="29"/>
  <c r="Y9" i="29"/>
  <c r="Y25" i="29"/>
  <c r="W25" i="29"/>
  <c r="U25" i="29"/>
  <c r="U41" i="29"/>
  <c r="W41" i="29"/>
  <c r="Y41" i="29"/>
  <c r="Y36" i="29"/>
  <c r="U36" i="29"/>
  <c r="W36" i="29"/>
  <c r="W12" i="50"/>
  <c r="U12" i="50"/>
  <c r="Y12" i="50"/>
  <c r="W9" i="50"/>
  <c r="Y9" i="50"/>
  <c r="U9" i="50"/>
  <c r="W14" i="50"/>
  <c r="U14" i="50"/>
  <c r="Y14" i="50"/>
  <c r="Y41" i="50"/>
  <c r="U41" i="50"/>
  <c r="W41" i="50"/>
  <c r="W22" i="50"/>
  <c r="Y22" i="50"/>
  <c r="U22" i="50"/>
  <c r="W25" i="50"/>
  <c r="Y25" i="50"/>
  <c r="U25" i="50"/>
  <c r="R44" i="50"/>
  <c r="S5" i="50"/>
  <c r="W31" i="50"/>
  <c r="Y31" i="50"/>
  <c r="U31" i="50"/>
  <c r="W32" i="50"/>
  <c r="Y32" i="50"/>
  <c r="U32" i="50"/>
  <c r="Y21" i="50"/>
  <c r="U21" i="50"/>
  <c r="W21" i="50"/>
  <c r="W8" i="50"/>
  <c r="U8" i="50"/>
  <c r="Y8" i="50"/>
  <c r="Y30" i="50"/>
  <c r="W30" i="50"/>
  <c r="U30" i="50"/>
  <c r="W13" i="50"/>
  <c r="Y13" i="50"/>
  <c r="U13" i="50"/>
  <c r="W33" i="50"/>
  <c r="U33" i="50"/>
  <c r="Y33" i="50"/>
  <c r="W10" i="50"/>
  <c r="Y10" i="50"/>
  <c r="U10" i="50"/>
  <c r="W26" i="50"/>
  <c r="Y26" i="50"/>
  <c r="U26" i="50"/>
  <c r="W42" i="50"/>
  <c r="U42" i="50"/>
  <c r="Y42" i="50"/>
  <c r="Y19" i="50"/>
  <c r="W19" i="50"/>
  <c r="U19" i="50"/>
  <c r="Y35" i="50"/>
  <c r="W35" i="50"/>
  <c r="U35" i="50"/>
  <c r="U11" i="8"/>
  <c r="Y11" i="8"/>
  <c r="W11" i="8"/>
  <c r="Y27" i="8"/>
  <c r="U27" i="8"/>
  <c r="W27" i="8"/>
  <c r="U43" i="8"/>
  <c r="W43" i="8"/>
  <c r="Y43" i="8"/>
  <c r="U23" i="8"/>
  <c r="Y23" i="8"/>
  <c r="W23" i="8"/>
  <c r="U39" i="8"/>
  <c r="Y39" i="8"/>
  <c r="W39" i="8"/>
  <c r="W40" i="8"/>
  <c r="U40" i="8"/>
  <c r="Y40" i="8"/>
  <c r="Y34" i="8"/>
  <c r="U34" i="8"/>
  <c r="W34" i="8"/>
  <c r="U29" i="8"/>
  <c r="W29" i="8"/>
  <c r="Y29" i="8"/>
  <c r="W24" i="8"/>
  <c r="U24" i="8"/>
  <c r="Y24" i="8"/>
  <c r="W18" i="8"/>
  <c r="Y18" i="8"/>
  <c r="U18" i="8"/>
  <c r="Y13" i="8"/>
  <c r="U13" i="8"/>
  <c r="W13" i="8"/>
  <c r="Y8" i="8"/>
  <c r="W8" i="8"/>
  <c r="U8" i="8"/>
  <c r="Y41" i="8"/>
  <c r="W41" i="8"/>
  <c r="U41" i="8"/>
  <c r="Y36" i="8"/>
  <c r="U36" i="8"/>
  <c r="W36" i="8"/>
  <c r="W30" i="8"/>
  <c r="U30" i="8"/>
  <c r="Y30" i="8"/>
  <c r="Y25" i="8"/>
  <c r="W25" i="8"/>
  <c r="U25" i="8"/>
  <c r="Y20" i="8"/>
  <c r="W20" i="8"/>
  <c r="U20" i="8"/>
  <c r="W14" i="8"/>
  <c r="U14" i="8"/>
  <c r="Y14" i="8"/>
  <c r="Y9" i="8"/>
  <c r="W9" i="8"/>
  <c r="U9" i="8"/>
  <c r="W7" i="8"/>
  <c r="U7" i="8"/>
  <c r="Y7" i="8"/>
  <c r="R6" i="27"/>
  <c r="S6" i="27" s="1"/>
  <c r="R14" i="27"/>
  <c r="S14" i="27" s="1"/>
  <c r="R22" i="27"/>
  <c r="S22" i="27" s="1"/>
  <c r="R30" i="27"/>
  <c r="S30" i="27" s="1"/>
  <c r="R38" i="27"/>
  <c r="S38" i="27" s="1"/>
  <c r="R10" i="27"/>
  <c r="S10" i="27" s="1"/>
  <c r="R20" i="27"/>
  <c r="S20" i="27" s="1"/>
  <c r="R32" i="27"/>
  <c r="S32" i="27" s="1"/>
  <c r="R42" i="27"/>
  <c r="S42" i="27" s="1"/>
  <c r="R5" i="27"/>
  <c r="R16" i="27"/>
  <c r="S16" i="27" s="1"/>
  <c r="R26" i="27"/>
  <c r="S26" i="27" s="1"/>
  <c r="R36" i="27"/>
  <c r="S36" i="27" s="1"/>
  <c r="R24" i="27"/>
  <c r="S24" i="27" s="1"/>
  <c r="R12" i="27"/>
  <c r="S12" i="27" s="1"/>
  <c r="R34" i="27"/>
  <c r="S34" i="27" s="1"/>
  <c r="R28" i="27"/>
  <c r="S28" i="27" s="1"/>
  <c r="R8" i="27"/>
  <c r="S8" i="27" s="1"/>
  <c r="R40" i="27"/>
  <c r="S40" i="27" s="1"/>
  <c r="R18" i="27"/>
  <c r="S18" i="27" s="1"/>
  <c r="R37" i="27"/>
  <c r="S37" i="27" s="1"/>
  <c r="R29" i="27"/>
  <c r="S29" i="27" s="1"/>
  <c r="R21" i="27"/>
  <c r="S21" i="27" s="1"/>
  <c r="R13" i="27"/>
  <c r="S13" i="27" s="1"/>
  <c r="R7" i="27"/>
  <c r="S7" i="27" s="1"/>
  <c r="R35" i="27"/>
  <c r="S35" i="27" s="1"/>
  <c r="R25" i="27"/>
  <c r="S25" i="27" s="1"/>
  <c r="R15" i="27"/>
  <c r="S15" i="27" s="1"/>
  <c r="R41" i="27"/>
  <c r="S41" i="27" s="1"/>
  <c r="R31" i="27"/>
  <c r="S31" i="27" s="1"/>
  <c r="R19" i="27"/>
  <c r="S19" i="27" s="1"/>
  <c r="R9" i="27"/>
  <c r="S9" i="27" s="1"/>
  <c r="R33" i="27"/>
  <c r="S33" i="27" s="1"/>
  <c r="R11" i="27"/>
  <c r="S11" i="27" s="1"/>
  <c r="R27" i="27"/>
  <c r="S27" i="27" s="1"/>
  <c r="R43" i="27"/>
  <c r="S43" i="27" s="1"/>
  <c r="R23" i="27"/>
  <c r="S23" i="27" s="1"/>
  <c r="R17" i="27"/>
  <c r="S17" i="27" s="1"/>
  <c r="R39" i="27"/>
  <c r="S39" i="27" s="1"/>
  <c r="Y7" i="26"/>
  <c r="W7" i="26"/>
  <c r="U7" i="26"/>
  <c r="W31" i="26"/>
  <c r="Y31" i="26"/>
  <c r="U31" i="26"/>
  <c r="Y37" i="26"/>
  <c r="U37" i="26"/>
  <c r="W37" i="26"/>
  <c r="W41" i="26"/>
  <c r="Y41" i="26"/>
  <c r="U41" i="26"/>
  <c r="W29" i="26"/>
  <c r="Y29" i="26"/>
  <c r="U29" i="26"/>
  <c r="W13" i="26"/>
  <c r="U13" i="26"/>
  <c r="Y13" i="26"/>
  <c r="U33" i="26"/>
  <c r="Y33" i="26"/>
  <c r="W33" i="26"/>
  <c r="U19" i="26"/>
  <c r="Y19" i="26"/>
  <c r="W19" i="26"/>
  <c r="Y35" i="26"/>
  <c r="U35" i="26"/>
  <c r="W35" i="26"/>
  <c r="W20" i="26"/>
  <c r="U20" i="26"/>
  <c r="Y20" i="26"/>
  <c r="W8" i="26"/>
  <c r="U8" i="26"/>
  <c r="Y8" i="26"/>
  <c r="W36" i="26"/>
  <c r="U36" i="26"/>
  <c r="Y36" i="26"/>
  <c r="Y24" i="26"/>
  <c r="U24" i="26"/>
  <c r="W24" i="26"/>
  <c r="Y38" i="26"/>
  <c r="U38" i="26"/>
  <c r="W38" i="26"/>
  <c r="W16" i="26"/>
  <c r="Y16" i="26"/>
  <c r="U16" i="26"/>
  <c r="W32" i="26"/>
  <c r="Y32" i="26"/>
  <c r="U32" i="26"/>
  <c r="Y12" i="26"/>
  <c r="U12" i="26"/>
  <c r="W12" i="26"/>
  <c r="W34" i="26"/>
  <c r="U34" i="26"/>
  <c r="Y34" i="26"/>
  <c r="Y18" i="26"/>
  <c r="U18" i="26"/>
  <c r="W18" i="26"/>
  <c r="R44" i="25"/>
  <c r="S5" i="25"/>
  <c r="Y20" i="25"/>
  <c r="U20" i="25"/>
  <c r="W20" i="25"/>
  <c r="U42" i="25"/>
  <c r="Y42" i="25"/>
  <c r="W42" i="25"/>
  <c r="Y32" i="25"/>
  <c r="U32" i="25"/>
  <c r="W32" i="25"/>
  <c r="W36" i="25"/>
  <c r="U36" i="25"/>
  <c r="Y36" i="25"/>
  <c r="W10" i="25"/>
  <c r="U10" i="25"/>
  <c r="Y10" i="25"/>
  <c r="W28" i="25"/>
  <c r="U28" i="25"/>
  <c r="Y28" i="25"/>
  <c r="Y8" i="25"/>
  <c r="W8" i="25"/>
  <c r="U8" i="25"/>
  <c r="W30" i="25"/>
  <c r="U30" i="25"/>
  <c r="Y30" i="25"/>
  <c r="W14" i="25"/>
  <c r="Y14" i="25"/>
  <c r="U14" i="25"/>
  <c r="Y21" i="25"/>
  <c r="U21" i="25"/>
  <c r="W21" i="25"/>
  <c r="Y7" i="25"/>
  <c r="U7" i="25"/>
  <c r="W7" i="25"/>
  <c r="W9" i="25"/>
  <c r="U9" i="25"/>
  <c r="Y9" i="25"/>
  <c r="Y15" i="25"/>
  <c r="W15" i="25"/>
  <c r="U15" i="25"/>
  <c r="W13" i="25"/>
  <c r="U13" i="25"/>
  <c r="Y13" i="25"/>
  <c r="U33" i="25"/>
  <c r="Y33" i="25"/>
  <c r="W33" i="25"/>
  <c r="Y29" i="25"/>
  <c r="U29" i="25"/>
  <c r="W29" i="25"/>
  <c r="Y11" i="25"/>
  <c r="W11" i="25"/>
  <c r="U11" i="25"/>
  <c r="U27" i="25"/>
  <c r="W27" i="25"/>
  <c r="Y27" i="25"/>
  <c r="U43" i="25"/>
  <c r="W43" i="25"/>
  <c r="Y43" i="25"/>
  <c r="W38" i="19"/>
  <c r="U38" i="19"/>
  <c r="Y38" i="19"/>
  <c r="W22" i="19"/>
  <c r="U22" i="19"/>
  <c r="Y22" i="19"/>
  <c r="W6" i="19"/>
  <c r="U6" i="19"/>
  <c r="Y6" i="19"/>
  <c r="W34" i="19"/>
  <c r="U34" i="19"/>
  <c r="Y34" i="19"/>
  <c r="W18" i="19"/>
  <c r="U18" i="19"/>
  <c r="Y18" i="19"/>
  <c r="Y19" i="19"/>
  <c r="W19" i="19"/>
  <c r="U19" i="19"/>
  <c r="Y25" i="19"/>
  <c r="U25" i="19"/>
  <c r="W25" i="19"/>
  <c r="W31" i="19"/>
  <c r="U31" i="19"/>
  <c r="Y31" i="19"/>
  <c r="Y35" i="19"/>
  <c r="W35" i="19"/>
  <c r="U35" i="19"/>
  <c r="U23" i="19"/>
  <c r="Y23" i="19"/>
  <c r="W23" i="19"/>
  <c r="Y43" i="19"/>
  <c r="U43" i="19"/>
  <c r="W43" i="19"/>
  <c r="U27" i="19"/>
  <c r="Y27" i="19"/>
  <c r="W27" i="19"/>
  <c r="W7" i="19"/>
  <c r="Y7" i="19"/>
  <c r="U7" i="19"/>
  <c r="Y21" i="19"/>
  <c r="W21" i="19"/>
  <c r="U21" i="19"/>
  <c r="W37" i="19"/>
  <c r="U37" i="19"/>
  <c r="Y37" i="19"/>
  <c r="W32" i="19"/>
  <c r="U32" i="19"/>
  <c r="Y32" i="19"/>
  <c r="Y40" i="19"/>
  <c r="W40" i="19"/>
  <c r="U40" i="19"/>
  <c r="U28" i="19"/>
  <c r="W28" i="19"/>
  <c r="Y28" i="19"/>
  <c r="W36" i="19"/>
  <c r="U36" i="19"/>
  <c r="Y36" i="19"/>
  <c r="R44" i="21"/>
  <c r="S5" i="21"/>
  <c r="Y32" i="21"/>
  <c r="W32" i="21"/>
  <c r="U32" i="21"/>
  <c r="W16" i="21"/>
  <c r="Y16" i="21"/>
  <c r="U16" i="21"/>
  <c r="Y41" i="21"/>
  <c r="W41" i="21"/>
  <c r="U41" i="21"/>
  <c r="W38" i="21"/>
  <c r="Y38" i="21"/>
  <c r="U38" i="21"/>
  <c r="U23" i="21"/>
  <c r="W23" i="21"/>
  <c r="Y23" i="21"/>
  <c r="Y15" i="21"/>
  <c r="W15" i="21"/>
  <c r="U15" i="21"/>
  <c r="W7" i="21"/>
  <c r="Y7" i="21"/>
  <c r="U7" i="21"/>
  <c r="Y39" i="21"/>
  <c r="W39" i="21"/>
  <c r="U39" i="21"/>
  <c r="U21" i="21"/>
  <c r="W21" i="21"/>
  <c r="Y21" i="21"/>
  <c r="W37" i="21"/>
  <c r="U37" i="21"/>
  <c r="Y37" i="21"/>
  <c r="W13" i="21"/>
  <c r="Y13" i="21"/>
  <c r="U13" i="21"/>
  <c r="Y29" i="21"/>
  <c r="W29" i="21"/>
  <c r="U29" i="21"/>
  <c r="Y6" i="21"/>
  <c r="W6" i="21"/>
  <c r="U6" i="21"/>
  <c r="W30" i="21"/>
  <c r="Y30" i="21"/>
  <c r="U30" i="21"/>
  <c r="Y42" i="21"/>
  <c r="W42" i="21"/>
  <c r="U42" i="21"/>
  <c r="W10" i="21"/>
  <c r="U10" i="21"/>
  <c r="Y10" i="21"/>
  <c r="W18" i="21"/>
  <c r="U18" i="21"/>
  <c r="Y18" i="21"/>
  <c r="Y28" i="21"/>
  <c r="U28" i="21"/>
  <c r="W28" i="21"/>
  <c r="Y12" i="21"/>
  <c r="U12" i="21"/>
  <c r="W12" i="21"/>
  <c r="Y20" i="43"/>
  <c r="U20" i="43"/>
  <c r="W20" i="43"/>
  <c r="Y37" i="43"/>
  <c r="W37" i="43"/>
  <c r="U37" i="43"/>
  <c r="Y9" i="43"/>
  <c r="U9" i="43"/>
  <c r="W9" i="43"/>
  <c r="W10" i="43"/>
  <c r="Y10" i="43"/>
  <c r="U10" i="43"/>
  <c r="Y42" i="43"/>
  <c r="W42" i="43"/>
  <c r="U42" i="43"/>
  <c r="W35" i="43"/>
  <c r="Y35" i="43"/>
  <c r="U35" i="43"/>
  <c r="Y33" i="43"/>
  <c r="W33" i="43"/>
  <c r="U33" i="43"/>
  <c r="W23" i="43"/>
  <c r="U23" i="43"/>
  <c r="Y23" i="43"/>
  <c r="W38" i="43"/>
  <c r="Y38" i="43"/>
  <c r="U38" i="43"/>
  <c r="Y41" i="43"/>
  <c r="U41" i="43"/>
  <c r="W41" i="43"/>
  <c r="U34" i="43"/>
  <c r="W34" i="43"/>
  <c r="Y34" i="43"/>
  <c r="Y27" i="43"/>
  <c r="U27" i="43"/>
  <c r="W27" i="43"/>
  <c r="U12" i="43"/>
  <c r="Y12" i="43"/>
  <c r="W12" i="43"/>
  <c r="W30" i="43"/>
  <c r="Y30" i="43"/>
  <c r="U30" i="43"/>
  <c r="W29" i="43"/>
  <c r="U29" i="43"/>
  <c r="Y29" i="43"/>
  <c r="W8" i="43"/>
  <c r="U8" i="43"/>
  <c r="Y8" i="43"/>
  <c r="W13" i="43"/>
  <c r="Y13" i="43"/>
  <c r="U13" i="43"/>
  <c r="W6" i="43"/>
  <c r="Y6" i="43"/>
  <c r="U6" i="43"/>
  <c r="Y36" i="43"/>
  <c r="U36" i="43"/>
  <c r="W36" i="43"/>
  <c r="Y34" i="41"/>
  <c r="U34" i="41"/>
  <c r="W34" i="41"/>
  <c r="W9" i="41"/>
  <c r="U9" i="41"/>
  <c r="Y9" i="41"/>
  <c r="Y39" i="41"/>
  <c r="W39" i="41"/>
  <c r="U39" i="41"/>
  <c r="W42" i="41"/>
  <c r="U42" i="41"/>
  <c r="Y42" i="41"/>
  <c r="W26" i="41"/>
  <c r="U26" i="41"/>
  <c r="Y26" i="41"/>
  <c r="Y16" i="41"/>
  <c r="W16" i="41"/>
  <c r="U16" i="41"/>
  <c r="Y7" i="41"/>
  <c r="U7" i="41"/>
  <c r="W7" i="41"/>
  <c r="W35" i="41"/>
  <c r="U35" i="41"/>
  <c r="Y35" i="41"/>
  <c r="U24" i="41"/>
  <c r="Y24" i="41"/>
  <c r="W24" i="41"/>
  <c r="Y15" i="41"/>
  <c r="U15" i="41"/>
  <c r="W15" i="41"/>
  <c r="W41" i="41"/>
  <c r="U41" i="41"/>
  <c r="Y41" i="41"/>
  <c r="W18" i="41"/>
  <c r="U18" i="41"/>
  <c r="Y18" i="41"/>
  <c r="W40" i="41"/>
  <c r="Y40" i="41"/>
  <c r="U40" i="41"/>
  <c r="Y23" i="41"/>
  <c r="W23" i="41"/>
  <c r="U23" i="41"/>
  <c r="Y43" i="41"/>
  <c r="W43" i="41"/>
  <c r="U43" i="41"/>
  <c r="Y20" i="41"/>
  <c r="U20" i="41"/>
  <c r="W20" i="41"/>
  <c r="W36" i="41"/>
  <c r="Y36" i="41"/>
  <c r="U36" i="41"/>
  <c r="U13" i="41"/>
  <c r="Y13" i="41"/>
  <c r="W13" i="41"/>
  <c r="W29" i="41"/>
  <c r="U29" i="41"/>
  <c r="Y29" i="41"/>
  <c r="W6" i="41"/>
  <c r="U6" i="41"/>
  <c r="Y6" i="41"/>
  <c r="Y29" i="40"/>
  <c r="W29" i="40"/>
  <c r="U29" i="40"/>
  <c r="R44" i="40"/>
  <c r="S5" i="40"/>
  <c r="W37" i="40"/>
  <c r="Y37" i="40"/>
  <c r="U37" i="40"/>
  <c r="Y16" i="40"/>
  <c r="U16" i="40"/>
  <c r="W16" i="40"/>
  <c r="Y30" i="40"/>
  <c r="U30" i="40"/>
  <c r="W30" i="40"/>
  <c r="Y24" i="40"/>
  <c r="W24" i="40"/>
  <c r="U24" i="40"/>
  <c r="Y41" i="40"/>
  <c r="W41" i="40"/>
  <c r="U41" i="40"/>
  <c r="W38" i="40"/>
  <c r="Y38" i="40"/>
  <c r="U38" i="40"/>
  <c r="W14" i="40"/>
  <c r="Y14" i="40"/>
  <c r="U14" i="40"/>
  <c r="Y40" i="40"/>
  <c r="U40" i="40"/>
  <c r="W40" i="40"/>
  <c r="U31" i="40"/>
  <c r="W31" i="40"/>
  <c r="Y31" i="40"/>
  <c r="Y18" i="40"/>
  <c r="U18" i="40"/>
  <c r="W18" i="40"/>
  <c r="W9" i="40"/>
  <c r="U9" i="40"/>
  <c r="Y9" i="40"/>
  <c r="Y39" i="40"/>
  <c r="W39" i="40"/>
  <c r="U39" i="40"/>
  <c r="U22" i="40"/>
  <c r="Y22" i="40"/>
  <c r="W22" i="40"/>
  <c r="Y42" i="40"/>
  <c r="U42" i="40"/>
  <c r="W42" i="40"/>
  <c r="Y25" i="40"/>
  <c r="U25" i="40"/>
  <c r="W25" i="40"/>
  <c r="W12" i="40"/>
  <c r="U12" i="40"/>
  <c r="Y12" i="40"/>
  <c r="W28" i="40"/>
  <c r="Y28" i="40"/>
  <c r="U28" i="40"/>
  <c r="R28" i="16"/>
  <c r="S28" i="16" s="1"/>
  <c r="R41" i="16"/>
  <c r="S41" i="16" s="1"/>
  <c r="R33" i="16"/>
  <c r="S33" i="16" s="1"/>
  <c r="R25" i="16"/>
  <c r="S25" i="16" s="1"/>
  <c r="R17" i="16"/>
  <c r="S17" i="16" s="1"/>
  <c r="R9" i="16"/>
  <c r="S9" i="16" s="1"/>
  <c r="R39" i="16"/>
  <c r="S39" i="16" s="1"/>
  <c r="R29" i="16"/>
  <c r="S29" i="16" s="1"/>
  <c r="R19" i="16"/>
  <c r="S19" i="16" s="1"/>
  <c r="R35" i="16"/>
  <c r="S35" i="16" s="1"/>
  <c r="R23" i="16"/>
  <c r="S23" i="16" s="1"/>
  <c r="R13" i="16"/>
  <c r="S13" i="16" s="1"/>
  <c r="R27" i="16"/>
  <c r="S27" i="16" s="1"/>
  <c r="R7" i="16"/>
  <c r="S7" i="16" s="1"/>
  <c r="R43" i="16"/>
  <c r="S43" i="16" s="1"/>
  <c r="R21" i="16"/>
  <c r="S21" i="16" s="1"/>
  <c r="R37" i="16"/>
  <c r="S37" i="16" s="1"/>
  <c r="R15" i="16"/>
  <c r="S15" i="16" s="1"/>
  <c r="R31" i="16"/>
  <c r="S31" i="16" s="1"/>
  <c r="R11" i="16"/>
  <c r="S11" i="16" s="1"/>
  <c r="R6" i="16"/>
  <c r="S6" i="16" s="1"/>
  <c r="R14" i="16"/>
  <c r="S14" i="16" s="1"/>
  <c r="R22" i="16"/>
  <c r="S22" i="16" s="1"/>
  <c r="R30" i="16"/>
  <c r="S30" i="16" s="1"/>
  <c r="R38" i="16"/>
  <c r="S38" i="16" s="1"/>
  <c r="R10" i="16"/>
  <c r="S10" i="16" s="1"/>
  <c r="R18" i="16"/>
  <c r="S18" i="16" s="1"/>
  <c r="R26" i="16"/>
  <c r="S26" i="16" s="1"/>
  <c r="R34" i="16"/>
  <c r="S34" i="16" s="1"/>
  <c r="R42" i="16"/>
  <c r="S42" i="16" s="1"/>
  <c r="R8" i="16"/>
  <c r="S8" i="16" s="1"/>
  <c r="R24" i="16"/>
  <c r="S24" i="16" s="1"/>
  <c r="R40" i="16"/>
  <c r="S40" i="16" s="1"/>
  <c r="R16" i="16"/>
  <c r="S16" i="16" s="1"/>
  <c r="R32" i="16"/>
  <c r="S32" i="16" s="1"/>
  <c r="R12" i="16"/>
  <c r="S12" i="16" s="1"/>
  <c r="R20" i="16"/>
  <c r="S20" i="16" s="1"/>
  <c r="R36" i="16"/>
  <c r="S36" i="16" s="1"/>
  <c r="R5" i="16"/>
  <c r="Y26" i="23"/>
  <c r="U26" i="23"/>
  <c r="W26" i="23"/>
  <c r="Y20" i="23"/>
  <c r="W20" i="23"/>
  <c r="U20" i="23"/>
  <c r="W22" i="23"/>
  <c r="Y22" i="23"/>
  <c r="U22" i="23"/>
  <c r="Y40" i="23"/>
  <c r="W40" i="23"/>
  <c r="U40" i="23"/>
  <c r="Y32" i="23"/>
  <c r="U32" i="23"/>
  <c r="W32" i="23"/>
  <c r="Y30" i="23"/>
  <c r="U30" i="23"/>
  <c r="W30" i="23"/>
  <c r="W17" i="23"/>
  <c r="U17" i="23"/>
  <c r="Y17" i="23"/>
  <c r="U21" i="23"/>
  <c r="Y21" i="23"/>
  <c r="W21" i="23"/>
  <c r="U7" i="23"/>
  <c r="W7" i="23"/>
  <c r="Y7" i="23"/>
  <c r="W11" i="23"/>
  <c r="Y11" i="23"/>
  <c r="U11" i="23"/>
  <c r="Y9" i="23"/>
  <c r="W9" i="23"/>
  <c r="U9" i="23"/>
  <c r="U29" i="23"/>
  <c r="Y29" i="23"/>
  <c r="W29" i="23"/>
  <c r="Y13" i="23"/>
  <c r="W13" i="23"/>
  <c r="U13" i="23"/>
  <c r="W35" i="23"/>
  <c r="U35" i="23"/>
  <c r="Y35" i="23"/>
  <c r="W23" i="23"/>
  <c r="U23" i="23"/>
  <c r="Y23" i="23"/>
  <c r="Y39" i="23"/>
  <c r="U39" i="23"/>
  <c r="W39" i="23"/>
  <c r="U36" i="23"/>
  <c r="Y36" i="23"/>
  <c r="W36" i="23"/>
  <c r="Y28" i="23"/>
  <c r="U28" i="23"/>
  <c r="W28" i="23"/>
  <c r="Y34" i="23"/>
  <c r="W34" i="23"/>
  <c r="U34" i="23"/>
  <c r="W23" i="38"/>
  <c r="U23" i="38"/>
  <c r="Y23" i="38"/>
  <c r="W40" i="38"/>
  <c r="U40" i="38"/>
  <c r="Y40" i="38"/>
  <c r="Y32" i="38"/>
  <c r="W32" i="38"/>
  <c r="U32" i="38"/>
  <c r="W10" i="38"/>
  <c r="U10" i="38"/>
  <c r="Y10" i="38"/>
  <c r="Y8" i="38"/>
  <c r="U8" i="38"/>
  <c r="W8" i="38"/>
  <c r="W7" i="38"/>
  <c r="Y7" i="38"/>
  <c r="U7" i="38"/>
  <c r="W43" i="38"/>
  <c r="Y43" i="38"/>
  <c r="U43" i="38"/>
  <c r="Y34" i="38"/>
  <c r="W34" i="38"/>
  <c r="U34" i="38"/>
  <c r="W35" i="38"/>
  <c r="U35" i="38"/>
  <c r="Y35" i="38"/>
  <c r="Y30" i="38"/>
  <c r="W30" i="38"/>
  <c r="U30" i="38"/>
  <c r="W17" i="38"/>
  <c r="Y17" i="38"/>
  <c r="U17" i="38"/>
  <c r="W6" i="38"/>
  <c r="U6" i="38"/>
  <c r="Y6" i="38"/>
  <c r="Y26" i="38"/>
  <c r="U26" i="38"/>
  <c r="W26" i="38"/>
  <c r="Y9" i="38"/>
  <c r="W9" i="38"/>
  <c r="U9" i="38"/>
  <c r="Y31" i="38"/>
  <c r="W31" i="38"/>
  <c r="U31" i="38"/>
  <c r="Y12" i="38"/>
  <c r="W12" i="38"/>
  <c r="U12" i="38"/>
  <c r="Y28" i="38"/>
  <c r="U28" i="38"/>
  <c r="W28" i="38"/>
  <c r="R44" i="38"/>
  <c r="S5" i="38"/>
  <c r="Y21" i="38"/>
  <c r="W21" i="38"/>
  <c r="U21" i="38"/>
  <c r="W37" i="38"/>
  <c r="U37" i="38"/>
  <c r="Y37" i="38"/>
  <c r="R44" i="31"/>
  <c r="S5" i="31"/>
  <c r="W22" i="31"/>
  <c r="Y22" i="31"/>
  <c r="U22" i="31"/>
  <c r="W40" i="31"/>
  <c r="U40" i="31"/>
  <c r="Y40" i="31"/>
  <c r="W24" i="31"/>
  <c r="U24" i="31"/>
  <c r="Y24" i="31"/>
  <c r="W8" i="31"/>
  <c r="U8" i="31"/>
  <c r="Y8" i="31"/>
  <c r="U41" i="31"/>
  <c r="Y41" i="31"/>
  <c r="W41" i="31"/>
  <c r="W9" i="31"/>
  <c r="U9" i="31"/>
  <c r="Y9" i="31"/>
  <c r="Y15" i="31"/>
  <c r="W15" i="31"/>
  <c r="U15" i="31"/>
  <c r="U11" i="31"/>
  <c r="W11" i="31"/>
  <c r="Y11" i="31"/>
  <c r="W33" i="31"/>
  <c r="Y33" i="31"/>
  <c r="U33" i="31"/>
  <c r="Y17" i="31"/>
  <c r="W17" i="31"/>
  <c r="U17" i="31"/>
  <c r="W39" i="31"/>
  <c r="Y39" i="31"/>
  <c r="U39" i="31"/>
  <c r="W13" i="31"/>
  <c r="Y13" i="31"/>
  <c r="U13" i="31"/>
  <c r="U29" i="31"/>
  <c r="Y29" i="31"/>
  <c r="W29" i="31"/>
  <c r="Y28" i="31"/>
  <c r="U28" i="31"/>
  <c r="W28" i="31"/>
  <c r="W20" i="31"/>
  <c r="U20" i="31"/>
  <c r="Y20" i="31"/>
  <c r="W42" i="31"/>
  <c r="Y42" i="31"/>
  <c r="U42" i="31"/>
  <c r="W6" i="31"/>
  <c r="Y6" i="31"/>
  <c r="U6" i="31"/>
  <c r="W14" i="31"/>
  <c r="Y14" i="31"/>
  <c r="U14" i="31"/>
  <c r="W18" i="31"/>
  <c r="U18" i="31"/>
  <c r="Y18" i="31"/>
  <c r="U27" i="34"/>
  <c r="Y27" i="34"/>
  <c r="W27" i="34"/>
  <c r="U29" i="34"/>
  <c r="Y29" i="34"/>
  <c r="W29" i="34"/>
  <c r="W6" i="34"/>
  <c r="Y6" i="34"/>
  <c r="U6" i="34"/>
  <c r="U38" i="34"/>
  <c r="W38" i="34"/>
  <c r="Y38" i="34"/>
  <c r="Y14" i="34"/>
  <c r="U14" i="34"/>
  <c r="W14" i="34"/>
  <c r="Y8" i="34"/>
  <c r="U8" i="34"/>
  <c r="W8" i="34"/>
  <c r="Y12" i="34"/>
  <c r="W12" i="34"/>
  <c r="U12" i="34"/>
  <c r="W39" i="34"/>
  <c r="U39" i="34"/>
  <c r="Y39" i="34"/>
  <c r="W37" i="34"/>
  <c r="U37" i="34"/>
  <c r="Y37" i="34"/>
  <c r="W24" i="34"/>
  <c r="Y24" i="34"/>
  <c r="U24" i="34"/>
  <c r="U22" i="34"/>
  <c r="W22" i="34"/>
  <c r="Y22" i="34"/>
  <c r="W40" i="34"/>
  <c r="U40" i="34"/>
  <c r="Y40" i="34"/>
  <c r="W36" i="34"/>
  <c r="Y36" i="34"/>
  <c r="U36" i="34"/>
  <c r="Y5" i="34"/>
  <c r="W5" i="34"/>
  <c r="U5" i="34"/>
  <c r="Y31" i="34"/>
  <c r="W31" i="34"/>
  <c r="U31" i="34"/>
  <c r="W35" i="34"/>
  <c r="Y35" i="34"/>
  <c r="U35" i="34"/>
  <c r="U41" i="34"/>
  <c r="Y41" i="34"/>
  <c r="W41" i="34"/>
  <c r="U11" i="34"/>
  <c r="Y11" i="34"/>
  <c r="W11" i="34"/>
  <c r="W33" i="34"/>
  <c r="Y33" i="34"/>
  <c r="U33" i="34"/>
  <c r="U29" i="24"/>
  <c r="W29" i="24"/>
  <c r="Y29" i="24"/>
  <c r="U35" i="24"/>
  <c r="Y35" i="24"/>
  <c r="W35" i="24"/>
  <c r="U39" i="24"/>
  <c r="Y39" i="24"/>
  <c r="W39" i="24"/>
  <c r="W11" i="24"/>
  <c r="Y11" i="24"/>
  <c r="U11" i="24"/>
  <c r="U31" i="24"/>
  <c r="W31" i="24"/>
  <c r="Y31" i="24"/>
  <c r="W7" i="24"/>
  <c r="Y7" i="24"/>
  <c r="U7" i="24"/>
  <c r="Y27" i="24"/>
  <c r="W27" i="24"/>
  <c r="U27" i="24"/>
  <c r="Y9" i="24"/>
  <c r="U9" i="24"/>
  <c r="W9" i="24"/>
  <c r="W25" i="24"/>
  <c r="Y25" i="24"/>
  <c r="U25" i="24"/>
  <c r="Y41" i="24"/>
  <c r="U41" i="24"/>
  <c r="W41" i="24"/>
  <c r="W36" i="24"/>
  <c r="U36" i="24"/>
  <c r="Y36" i="24"/>
  <c r="W28" i="24"/>
  <c r="U28" i="24"/>
  <c r="Y28" i="24"/>
  <c r="W32" i="24"/>
  <c r="U32" i="24"/>
  <c r="Y32" i="24"/>
  <c r="R44" i="24"/>
  <c r="S5" i="24"/>
  <c r="W24" i="24"/>
  <c r="Y24" i="24"/>
  <c r="U24" i="24"/>
  <c r="Y40" i="24"/>
  <c r="U40" i="24"/>
  <c r="W40" i="24"/>
  <c r="Y20" i="24"/>
  <c r="W20" i="24"/>
  <c r="U20" i="24"/>
  <c r="W42" i="24"/>
  <c r="U42" i="24"/>
  <c r="Y42" i="24"/>
  <c r="Y26" i="24"/>
  <c r="U26" i="24"/>
  <c r="W26" i="24"/>
  <c r="W10" i="24"/>
  <c r="Y10" i="24"/>
  <c r="U10" i="24"/>
  <c r="Y29" i="28"/>
  <c r="W29" i="28"/>
  <c r="U29" i="28"/>
  <c r="Y41" i="28"/>
  <c r="U41" i="28"/>
  <c r="W41" i="28"/>
  <c r="W33" i="28"/>
  <c r="Y33" i="28"/>
  <c r="U33" i="28"/>
  <c r="Y27" i="28"/>
  <c r="W27" i="28"/>
  <c r="U27" i="28"/>
  <c r="W31" i="28"/>
  <c r="Y31" i="28"/>
  <c r="U31" i="28"/>
  <c r="U6" i="28"/>
  <c r="Y6" i="28"/>
  <c r="W6" i="28"/>
  <c r="Y22" i="28"/>
  <c r="W22" i="28"/>
  <c r="U22" i="28"/>
  <c r="U9" i="28"/>
  <c r="Y9" i="28"/>
  <c r="W9" i="28"/>
  <c r="W19" i="28"/>
  <c r="Y19" i="28"/>
  <c r="U19" i="28"/>
  <c r="Y21" i="28"/>
  <c r="W21" i="28"/>
  <c r="U21" i="28"/>
  <c r="Y17" i="28"/>
  <c r="U17" i="28"/>
  <c r="W17" i="28"/>
  <c r="U23" i="28"/>
  <c r="W23" i="28"/>
  <c r="Y23" i="28"/>
  <c r="Y38" i="28"/>
  <c r="W38" i="28"/>
  <c r="U38" i="28"/>
  <c r="W12" i="28"/>
  <c r="U12" i="28"/>
  <c r="Y12" i="28"/>
  <c r="Y14" i="28"/>
  <c r="U14" i="28"/>
  <c r="W14" i="28"/>
  <c r="U40" i="28"/>
  <c r="W40" i="28"/>
  <c r="Y40" i="28"/>
  <c r="W20" i="28"/>
  <c r="Y20" i="28"/>
  <c r="U20" i="28"/>
  <c r="U42" i="28"/>
  <c r="W42" i="28"/>
  <c r="Y42" i="28"/>
  <c r="W26" i="28"/>
  <c r="Y26" i="28"/>
  <c r="U26" i="28"/>
  <c r="Y10" i="28"/>
  <c r="W10" i="28"/>
  <c r="U10" i="28"/>
  <c r="Y19" i="36"/>
  <c r="W19" i="36"/>
  <c r="U19" i="36"/>
  <c r="W12" i="36"/>
  <c r="U12" i="36"/>
  <c r="Y12" i="36"/>
  <c r="W11" i="36"/>
  <c r="U11" i="36"/>
  <c r="Y11" i="36"/>
  <c r="W43" i="36"/>
  <c r="U43" i="36"/>
  <c r="Y43" i="36"/>
  <c r="W36" i="36"/>
  <c r="Y36" i="36"/>
  <c r="U36" i="36"/>
  <c r="W23" i="36"/>
  <c r="U23" i="36"/>
  <c r="Y23" i="36"/>
  <c r="Y40" i="36"/>
  <c r="U40" i="36"/>
  <c r="W40" i="36"/>
  <c r="W30" i="36"/>
  <c r="Y30" i="36"/>
  <c r="U30" i="36"/>
  <c r="Y10" i="36"/>
  <c r="W10" i="36"/>
  <c r="U10" i="36"/>
  <c r="Y25" i="36"/>
  <c r="U25" i="36"/>
  <c r="W25" i="36"/>
  <c r="Y26" i="36"/>
  <c r="W26" i="36"/>
  <c r="U26" i="36"/>
  <c r="Y15" i="36"/>
  <c r="W15" i="36"/>
  <c r="U15" i="36"/>
  <c r="W16" i="36"/>
  <c r="Y16" i="36"/>
  <c r="U16" i="36"/>
  <c r="W17" i="36"/>
  <c r="U17" i="36"/>
  <c r="Y17" i="36"/>
  <c r="W8" i="36"/>
  <c r="U8" i="36"/>
  <c r="Y8" i="36"/>
  <c r="U38" i="36"/>
  <c r="W38" i="36"/>
  <c r="Y38" i="36"/>
  <c r="Y21" i="36"/>
  <c r="W21" i="36"/>
  <c r="U21" i="36"/>
  <c r="Y41" i="36"/>
  <c r="U41" i="36"/>
  <c r="W41" i="36"/>
  <c r="Y24" i="36"/>
  <c r="U24" i="36"/>
  <c r="W24" i="36"/>
  <c r="W16" i="52"/>
  <c r="Y16" i="52"/>
  <c r="U16" i="52"/>
  <c r="R44" i="52"/>
  <c r="S5" i="52"/>
  <c r="Y21" i="52"/>
  <c r="W21" i="52"/>
  <c r="U21" i="52"/>
  <c r="Y40" i="52"/>
  <c r="U40" i="52"/>
  <c r="W40" i="52"/>
  <c r="Y28" i="52"/>
  <c r="U28" i="52"/>
  <c r="W28" i="52"/>
  <c r="W20" i="52"/>
  <c r="U20" i="52"/>
  <c r="Y20" i="52"/>
  <c r="Y9" i="52"/>
  <c r="W9" i="52"/>
  <c r="U9" i="52"/>
  <c r="W37" i="52"/>
  <c r="Y37" i="52"/>
  <c r="U37" i="52"/>
  <c r="Y22" i="52"/>
  <c r="U22" i="52"/>
  <c r="W22" i="52"/>
  <c r="Y13" i="52"/>
  <c r="W13" i="52"/>
  <c r="U13" i="52"/>
  <c r="W41" i="52"/>
  <c r="Y41" i="52"/>
  <c r="U41" i="52"/>
  <c r="W24" i="52"/>
  <c r="Y24" i="52"/>
  <c r="U24" i="52"/>
  <c r="Y7" i="52"/>
  <c r="U7" i="52"/>
  <c r="W7" i="52"/>
  <c r="Y29" i="52"/>
  <c r="W29" i="52"/>
  <c r="U29" i="52"/>
  <c r="Y10" i="52"/>
  <c r="W10" i="52"/>
  <c r="U10" i="52"/>
  <c r="W26" i="52"/>
  <c r="Y26" i="52"/>
  <c r="U26" i="52"/>
  <c r="U42" i="52"/>
  <c r="W42" i="52"/>
  <c r="Y42" i="52"/>
  <c r="Y19" i="52"/>
  <c r="U19" i="52"/>
  <c r="W19" i="52"/>
  <c r="W35" i="52"/>
  <c r="Y35" i="52"/>
  <c r="U35" i="52"/>
  <c r="Y6" i="52"/>
  <c r="W6" i="52"/>
  <c r="U6" i="52"/>
  <c r="Y19" i="15"/>
  <c r="W19" i="15"/>
  <c r="U19" i="15"/>
  <c r="W9" i="15"/>
  <c r="U9" i="15"/>
  <c r="Y9" i="15"/>
  <c r="Y13" i="15"/>
  <c r="W13" i="15"/>
  <c r="U13" i="15"/>
  <c r="W8" i="15"/>
  <c r="U8" i="15"/>
  <c r="Y8" i="15"/>
  <c r="W21" i="15"/>
  <c r="U21" i="15"/>
  <c r="Y21" i="15"/>
  <c r="Y43" i="15"/>
  <c r="W43" i="15"/>
  <c r="U43" i="15"/>
  <c r="U17" i="15"/>
  <c r="Y17" i="15"/>
  <c r="W17" i="15"/>
  <c r="Y37" i="15"/>
  <c r="W37" i="15"/>
  <c r="U37" i="15"/>
  <c r="Y23" i="15"/>
  <c r="W23" i="15"/>
  <c r="U23" i="15"/>
  <c r="Y39" i="15"/>
  <c r="W39" i="15"/>
  <c r="U39" i="15"/>
  <c r="W16" i="15"/>
  <c r="Y16" i="15"/>
  <c r="U16" i="15"/>
  <c r="W24" i="15"/>
  <c r="Y24" i="15"/>
  <c r="U24" i="15"/>
  <c r="W12" i="15"/>
  <c r="Y12" i="15"/>
  <c r="U12" i="15"/>
  <c r="Y20" i="15"/>
  <c r="U20" i="15"/>
  <c r="W20" i="15"/>
  <c r="W38" i="15"/>
  <c r="U38" i="15"/>
  <c r="Y38" i="15"/>
  <c r="Y22" i="15"/>
  <c r="U22" i="15"/>
  <c r="W22" i="15"/>
  <c r="W6" i="15"/>
  <c r="U6" i="15"/>
  <c r="Y6" i="15"/>
  <c r="W34" i="15"/>
  <c r="U34" i="15"/>
  <c r="Y34" i="15"/>
  <c r="Y18" i="15"/>
  <c r="W18" i="15"/>
  <c r="U18" i="15"/>
  <c r="Y43" i="33"/>
  <c r="W43" i="33"/>
  <c r="U43" i="33"/>
  <c r="U27" i="33"/>
  <c r="W27" i="33"/>
  <c r="Y27" i="33"/>
  <c r="W33" i="33"/>
  <c r="U33" i="33"/>
  <c r="Y33" i="33"/>
  <c r="Y37" i="33"/>
  <c r="U37" i="33"/>
  <c r="W37" i="33"/>
  <c r="U25" i="33"/>
  <c r="Y25" i="33"/>
  <c r="W25" i="33"/>
  <c r="U9" i="33"/>
  <c r="W9" i="33"/>
  <c r="Y9" i="33"/>
  <c r="W29" i="33"/>
  <c r="Y29" i="33"/>
  <c r="U29" i="33"/>
  <c r="Y7" i="33"/>
  <c r="U7" i="33"/>
  <c r="W7" i="33"/>
  <c r="U23" i="33"/>
  <c r="Y23" i="33"/>
  <c r="W23" i="33"/>
  <c r="U39" i="33"/>
  <c r="W39" i="33"/>
  <c r="Y39" i="33"/>
  <c r="Y26" i="33"/>
  <c r="U26" i="33"/>
  <c r="W26" i="33"/>
  <c r="Y18" i="33"/>
  <c r="U18" i="33"/>
  <c r="W18" i="33"/>
  <c r="U22" i="33"/>
  <c r="W22" i="33"/>
  <c r="Y22" i="33"/>
  <c r="Y34" i="33"/>
  <c r="U34" i="33"/>
  <c r="W34" i="33"/>
  <c r="Y28" i="33"/>
  <c r="U28" i="33"/>
  <c r="W28" i="33"/>
  <c r="Y42" i="33"/>
  <c r="U42" i="33"/>
  <c r="W42" i="33"/>
  <c r="U20" i="33"/>
  <c r="Y20" i="33"/>
  <c r="W20" i="33"/>
  <c r="Y40" i="33"/>
  <c r="W40" i="33"/>
  <c r="U40" i="33"/>
  <c r="W24" i="33"/>
  <c r="U24" i="33"/>
  <c r="Y24" i="33"/>
  <c r="Y8" i="33"/>
  <c r="U8" i="33"/>
  <c r="W8" i="33"/>
  <c r="W19" i="39"/>
  <c r="Y19" i="39"/>
  <c r="U19" i="39"/>
  <c r="Y40" i="39"/>
  <c r="W40" i="39"/>
  <c r="U40" i="39"/>
  <c r="Y30" i="39"/>
  <c r="U30" i="39"/>
  <c r="W30" i="39"/>
  <c r="W10" i="39"/>
  <c r="Y10" i="39"/>
  <c r="U10" i="39"/>
  <c r="U8" i="39"/>
  <c r="Y8" i="39"/>
  <c r="W8" i="39"/>
  <c r="Y42" i="39"/>
  <c r="W42" i="39"/>
  <c r="U42" i="39"/>
  <c r="Y43" i="39"/>
  <c r="U43" i="39"/>
  <c r="W43" i="39"/>
  <c r="W38" i="39"/>
  <c r="U38" i="39"/>
  <c r="Y38" i="39"/>
  <c r="Y33" i="39"/>
  <c r="W33" i="39"/>
  <c r="U33" i="39"/>
  <c r="Y18" i="39"/>
  <c r="W18" i="39"/>
  <c r="U18" i="39"/>
  <c r="W9" i="39"/>
  <c r="U9" i="39"/>
  <c r="Y9" i="39"/>
  <c r="W35" i="39"/>
  <c r="U35" i="39"/>
  <c r="Y35" i="39"/>
  <c r="Y24" i="39"/>
  <c r="W24" i="39"/>
  <c r="U24" i="39"/>
  <c r="Y7" i="39"/>
  <c r="U7" i="39"/>
  <c r="W7" i="39"/>
  <c r="W27" i="39"/>
  <c r="U27" i="39"/>
  <c r="Y27" i="39"/>
  <c r="Y12" i="39"/>
  <c r="U12" i="39"/>
  <c r="W12" i="39"/>
  <c r="Y28" i="39"/>
  <c r="W28" i="39"/>
  <c r="U28" i="39"/>
  <c r="R44" i="39"/>
  <c r="S5" i="39"/>
  <c r="Y21" i="39"/>
  <c r="U21" i="39"/>
  <c r="W21" i="39"/>
  <c r="W37" i="39"/>
  <c r="U37" i="39"/>
  <c r="Y37" i="39"/>
  <c r="Y21" i="37"/>
  <c r="W21" i="37"/>
  <c r="U21" i="37"/>
  <c r="W41" i="37"/>
  <c r="Y41" i="37"/>
  <c r="U41" i="37"/>
  <c r="W31" i="37"/>
  <c r="U31" i="37"/>
  <c r="Y31" i="37"/>
  <c r="W13" i="37"/>
  <c r="U13" i="37"/>
  <c r="Y13" i="37"/>
  <c r="Y25" i="37"/>
  <c r="U25" i="37"/>
  <c r="W25" i="37"/>
  <c r="Y24" i="37"/>
  <c r="W24" i="37"/>
  <c r="U24" i="37"/>
  <c r="U33" i="37"/>
  <c r="Y33" i="37"/>
  <c r="W33" i="37"/>
  <c r="W34" i="37"/>
  <c r="U34" i="37"/>
  <c r="Y34" i="37"/>
  <c r="U23" i="37"/>
  <c r="W23" i="37"/>
  <c r="Y23" i="37"/>
  <c r="Y14" i="37"/>
  <c r="W14" i="37"/>
  <c r="U14" i="37"/>
  <c r="Y40" i="37"/>
  <c r="W40" i="37"/>
  <c r="U40" i="37"/>
  <c r="W17" i="37"/>
  <c r="U17" i="37"/>
  <c r="Y17" i="37"/>
  <c r="W39" i="37"/>
  <c r="U39" i="37"/>
  <c r="Y39" i="37"/>
  <c r="Y22" i="37"/>
  <c r="W22" i="37"/>
  <c r="U22" i="37"/>
  <c r="Y42" i="37"/>
  <c r="W42" i="37"/>
  <c r="U42" i="37"/>
  <c r="Y19" i="37"/>
  <c r="U19" i="37"/>
  <c r="W19" i="37"/>
  <c r="W35" i="37"/>
  <c r="Y35" i="37"/>
  <c r="U35" i="37"/>
  <c r="Y12" i="37"/>
  <c r="W12" i="37"/>
  <c r="U12" i="37"/>
  <c r="W28" i="37"/>
  <c r="U28" i="37"/>
  <c r="Y28" i="37"/>
  <c r="U11" i="30"/>
  <c r="W11" i="30"/>
  <c r="Y11" i="30"/>
  <c r="Y21" i="30"/>
  <c r="W21" i="30"/>
  <c r="U21" i="30"/>
  <c r="Y23" i="30"/>
  <c r="W23" i="30"/>
  <c r="U23" i="30"/>
  <c r="Y37" i="30"/>
  <c r="W37" i="30"/>
  <c r="U37" i="30"/>
  <c r="Y13" i="30"/>
  <c r="U13" i="30"/>
  <c r="W13" i="30"/>
  <c r="R44" i="30"/>
  <c r="S7" i="30"/>
  <c r="S44" i="30" s="1"/>
  <c r="D25" i="7" s="1"/>
  <c r="W29" i="30"/>
  <c r="Y29" i="30"/>
  <c r="U29" i="30"/>
  <c r="W9" i="30"/>
  <c r="Y9" i="30"/>
  <c r="U9" i="30"/>
  <c r="Y25" i="30"/>
  <c r="W25" i="30"/>
  <c r="U25" i="30"/>
  <c r="U41" i="30"/>
  <c r="W41" i="30"/>
  <c r="Y41" i="30"/>
  <c r="W32" i="30"/>
  <c r="U32" i="30"/>
  <c r="Y32" i="30"/>
  <c r="W10" i="30"/>
  <c r="U10" i="30"/>
  <c r="Y10" i="30"/>
  <c r="U42" i="30"/>
  <c r="Y42" i="30"/>
  <c r="W42" i="30"/>
  <c r="W14" i="30"/>
  <c r="U14" i="30"/>
  <c r="Y14" i="30"/>
  <c r="Y22" i="30"/>
  <c r="U22" i="30"/>
  <c r="W22" i="30"/>
  <c r="W38" i="30"/>
  <c r="Y38" i="30"/>
  <c r="U38" i="30"/>
  <c r="Y16" i="30"/>
  <c r="W16" i="30"/>
  <c r="U16" i="30"/>
  <c r="Y36" i="30"/>
  <c r="W36" i="30"/>
  <c r="U36" i="30"/>
  <c r="Y20" i="30"/>
  <c r="U20" i="30"/>
  <c r="W20" i="30"/>
  <c r="U5" i="30"/>
  <c r="Y5" i="30"/>
  <c r="W5" i="30"/>
  <c r="Y28" i="20"/>
  <c r="W28" i="20"/>
  <c r="U28" i="20"/>
  <c r="Y16" i="20"/>
  <c r="U16" i="20"/>
  <c r="W16" i="20"/>
  <c r="W24" i="20"/>
  <c r="U24" i="20"/>
  <c r="Y24" i="20"/>
  <c r="Y42" i="20"/>
  <c r="W42" i="20"/>
  <c r="U42" i="20"/>
  <c r="Y26" i="20"/>
  <c r="U26" i="20"/>
  <c r="W26" i="20"/>
  <c r="W10" i="20"/>
  <c r="Y10" i="20"/>
  <c r="U10" i="20"/>
  <c r="W30" i="20"/>
  <c r="Y30" i="20"/>
  <c r="U30" i="20"/>
  <c r="Y14" i="20"/>
  <c r="U14" i="20"/>
  <c r="W14" i="20"/>
  <c r="Y31" i="20"/>
  <c r="U31" i="20"/>
  <c r="W31" i="20"/>
  <c r="W15" i="20"/>
  <c r="Y15" i="20"/>
  <c r="U15" i="20"/>
  <c r="U19" i="20"/>
  <c r="Y19" i="20"/>
  <c r="W19" i="20"/>
  <c r="W25" i="20"/>
  <c r="U25" i="20"/>
  <c r="Y25" i="20"/>
  <c r="Y23" i="20"/>
  <c r="U23" i="20"/>
  <c r="W23" i="20"/>
  <c r="U43" i="20"/>
  <c r="Y43" i="20"/>
  <c r="W43" i="20"/>
  <c r="U27" i="20"/>
  <c r="W27" i="20"/>
  <c r="Y27" i="20"/>
  <c r="Y7" i="20"/>
  <c r="U7" i="20"/>
  <c r="W7" i="20"/>
  <c r="U21" i="20"/>
  <c r="Y21" i="20"/>
  <c r="W21" i="20"/>
  <c r="U37" i="20"/>
  <c r="W37" i="20"/>
  <c r="Y37" i="20"/>
  <c r="W20" i="20"/>
  <c r="U20" i="20"/>
  <c r="Y20" i="20"/>
  <c r="R44" i="35"/>
  <c r="S5" i="35"/>
  <c r="Y34" i="35"/>
  <c r="U34" i="35"/>
  <c r="W34" i="35"/>
  <c r="W20" i="35"/>
  <c r="U20" i="35"/>
  <c r="Y20" i="35"/>
  <c r="W10" i="35"/>
  <c r="Y10" i="35"/>
  <c r="U10" i="35"/>
  <c r="Y26" i="35"/>
  <c r="W26" i="35"/>
  <c r="U26" i="35"/>
  <c r="Y38" i="35"/>
  <c r="U38" i="35"/>
  <c r="W38" i="35"/>
  <c r="Y18" i="35"/>
  <c r="U18" i="35"/>
  <c r="W18" i="35"/>
  <c r="Y40" i="35"/>
  <c r="U40" i="35"/>
  <c r="W40" i="35"/>
  <c r="W24" i="35"/>
  <c r="U24" i="35"/>
  <c r="Y24" i="35"/>
  <c r="Y8" i="35"/>
  <c r="U8" i="35"/>
  <c r="W8" i="35"/>
  <c r="W39" i="35"/>
  <c r="Y39" i="35"/>
  <c r="U39" i="35"/>
  <c r="W23" i="35"/>
  <c r="Y23" i="35"/>
  <c r="U23" i="35"/>
  <c r="W35" i="35"/>
  <c r="U35" i="35"/>
  <c r="Y35" i="35"/>
  <c r="W11" i="35"/>
  <c r="U11" i="35"/>
  <c r="Y11" i="35"/>
  <c r="Y43" i="35"/>
  <c r="W43" i="35"/>
  <c r="U43" i="35"/>
  <c r="Y13" i="35"/>
  <c r="W13" i="35"/>
  <c r="U13" i="35"/>
  <c r="W29" i="35"/>
  <c r="Y29" i="35"/>
  <c r="U29" i="35"/>
  <c r="W9" i="35"/>
  <c r="U9" i="35"/>
  <c r="Y9" i="35"/>
  <c r="Y25" i="35"/>
  <c r="W25" i="35"/>
  <c r="U25" i="35"/>
  <c r="W41" i="35"/>
  <c r="Y41" i="35"/>
  <c r="U41" i="35"/>
  <c r="U11" i="32"/>
  <c r="Y11" i="32"/>
  <c r="W11" i="32"/>
  <c r="W37" i="32"/>
  <c r="Y37" i="32"/>
  <c r="U37" i="32"/>
  <c r="Y43" i="32"/>
  <c r="W43" i="32"/>
  <c r="U43" i="32"/>
  <c r="W27" i="32"/>
  <c r="Y27" i="32"/>
  <c r="U27" i="32"/>
  <c r="Y25" i="32"/>
  <c r="W25" i="32"/>
  <c r="U25" i="32"/>
  <c r="W9" i="32"/>
  <c r="Y9" i="32"/>
  <c r="U9" i="32"/>
  <c r="Y29" i="32"/>
  <c r="W29" i="32"/>
  <c r="U29" i="32"/>
  <c r="W15" i="32"/>
  <c r="Y15" i="32"/>
  <c r="U15" i="32"/>
  <c r="U31" i="32"/>
  <c r="W31" i="32"/>
  <c r="Y31" i="32"/>
  <c r="W38" i="32"/>
  <c r="Y38" i="32"/>
  <c r="U38" i="32"/>
  <c r="W26" i="32"/>
  <c r="U26" i="32"/>
  <c r="Y26" i="32"/>
  <c r="Y34" i="32"/>
  <c r="U34" i="32"/>
  <c r="W34" i="32"/>
  <c r="W40" i="32"/>
  <c r="Y40" i="32"/>
  <c r="U40" i="32"/>
  <c r="Y6" i="32"/>
  <c r="W6" i="32"/>
  <c r="U6" i="32"/>
  <c r="Y16" i="32"/>
  <c r="U16" i="32"/>
  <c r="W16" i="32"/>
  <c r="Y32" i="32"/>
  <c r="W32" i="32"/>
  <c r="U32" i="32"/>
  <c r="W10" i="32"/>
  <c r="U10" i="32"/>
  <c r="Y10" i="32"/>
  <c r="W28" i="32"/>
  <c r="Y28" i="32"/>
  <c r="U28" i="32"/>
  <c r="W12" i="32"/>
  <c r="U12" i="32"/>
  <c r="Y12" i="32"/>
  <c r="R44" i="17"/>
  <c r="S5" i="17"/>
  <c r="W30" i="17"/>
  <c r="U30" i="17"/>
  <c r="Y30" i="17"/>
  <c r="W42" i="17"/>
  <c r="Y42" i="17"/>
  <c r="U42" i="17"/>
  <c r="W10" i="17"/>
  <c r="U10" i="17"/>
  <c r="Y10" i="17"/>
  <c r="W38" i="17"/>
  <c r="Y38" i="17"/>
  <c r="U38" i="17"/>
  <c r="W6" i="17"/>
  <c r="U6" i="17"/>
  <c r="Y6" i="17"/>
  <c r="Y18" i="17"/>
  <c r="W18" i="17"/>
  <c r="U18" i="17"/>
  <c r="Y29" i="17"/>
  <c r="U29" i="17"/>
  <c r="W29" i="17"/>
  <c r="U33" i="17"/>
  <c r="Y33" i="17"/>
  <c r="W33" i="17"/>
  <c r="U39" i="17"/>
  <c r="W39" i="17"/>
  <c r="Y39" i="17"/>
  <c r="U15" i="17"/>
  <c r="W15" i="17"/>
  <c r="Y15" i="17"/>
  <c r="Y37" i="17"/>
  <c r="U37" i="17"/>
  <c r="W37" i="17"/>
  <c r="W21" i="17"/>
  <c r="Y21" i="17"/>
  <c r="U21" i="17"/>
  <c r="U41" i="17"/>
  <c r="W41" i="17"/>
  <c r="Y41" i="17"/>
  <c r="W19" i="17"/>
  <c r="U19" i="17"/>
  <c r="Y19" i="17"/>
  <c r="W35" i="17"/>
  <c r="U35" i="17"/>
  <c r="Y35" i="17"/>
  <c r="W16" i="17"/>
  <c r="Y16" i="17"/>
  <c r="U16" i="17"/>
  <c r="Y40" i="17"/>
  <c r="W40" i="17"/>
  <c r="U40" i="17"/>
  <c r="W32" i="17"/>
  <c r="U32" i="17"/>
  <c r="Y32" i="17"/>
  <c r="W20" i="17"/>
  <c r="U20" i="17"/>
  <c r="Y20" i="17"/>
  <c r="Y8" i="51"/>
  <c r="W8" i="51"/>
  <c r="U8" i="51"/>
  <c r="Y20" i="51"/>
  <c r="W20" i="51"/>
  <c r="U20" i="51"/>
  <c r="Y22" i="51"/>
  <c r="W22" i="51"/>
  <c r="U22" i="51"/>
  <c r="Y29" i="51"/>
  <c r="U29" i="51"/>
  <c r="W29" i="51"/>
  <c r="Y32" i="51"/>
  <c r="W32" i="51"/>
  <c r="U32" i="51"/>
  <c r="Y7" i="51"/>
  <c r="U7" i="51"/>
  <c r="W7" i="51"/>
  <c r="W37" i="51"/>
  <c r="U37" i="51"/>
  <c r="Y37" i="51"/>
  <c r="W28" i="51"/>
  <c r="U28" i="51"/>
  <c r="Y28" i="51"/>
  <c r="U13" i="51"/>
  <c r="W13" i="51"/>
  <c r="Y13" i="51"/>
  <c r="W39" i="51"/>
  <c r="Y39" i="51"/>
  <c r="U39" i="51"/>
  <c r="Y30" i="51"/>
  <c r="U30" i="51"/>
  <c r="W30" i="51"/>
  <c r="W21" i="51"/>
  <c r="Y21" i="51"/>
  <c r="U21" i="51"/>
  <c r="W43" i="51"/>
  <c r="Y43" i="51"/>
  <c r="U43" i="51"/>
  <c r="W24" i="51"/>
  <c r="Y24" i="51"/>
  <c r="U24" i="51"/>
  <c r="W9" i="51"/>
  <c r="U9" i="51"/>
  <c r="Y9" i="51"/>
  <c r="W25" i="51"/>
  <c r="Y25" i="51"/>
  <c r="U25" i="51"/>
  <c r="W41" i="51"/>
  <c r="Y41" i="51"/>
  <c r="U41" i="51"/>
  <c r="Y18" i="51"/>
  <c r="W18" i="51"/>
  <c r="U18" i="51"/>
  <c r="Y34" i="51"/>
  <c r="U34" i="51"/>
  <c r="W34" i="51"/>
  <c r="U7" i="22"/>
  <c r="W7" i="22"/>
  <c r="Y7" i="22"/>
  <c r="Y17" i="22"/>
  <c r="U17" i="22"/>
  <c r="W17" i="22"/>
  <c r="U9" i="22"/>
  <c r="W9" i="22"/>
  <c r="Y9" i="22"/>
  <c r="Y13" i="22"/>
  <c r="U13" i="22"/>
  <c r="W13" i="22"/>
  <c r="Y23" i="22"/>
  <c r="W23" i="22"/>
  <c r="U23" i="22"/>
  <c r="Y30" i="22"/>
  <c r="U30" i="22"/>
  <c r="W30" i="22"/>
  <c r="W27" i="22"/>
  <c r="Y27" i="22"/>
  <c r="U27" i="22"/>
  <c r="Y37" i="22"/>
  <c r="W37" i="22"/>
  <c r="U37" i="22"/>
  <c r="Y19" i="22"/>
  <c r="W19" i="22"/>
  <c r="U19" i="22"/>
  <c r="U25" i="22"/>
  <c r="Y25" i="22"/>
  <c r="W25" i="22"/>
  <c r="W31" i="22"/>
  <c r="Y31" i="22"/>
  <c r="U31" i="22"/>
  <c r="U8" i="22"/>
  <c r="Y8" i="22"/>
  <c r="W8" i="22"/>
  <c r="R44" i="22"/>
  <c r="S5" i="22"/>
  <c r="W14" i="22"/>
  <c r="Y14" i="22"/>
  <c r="U14" i="22"/>
  <c r="W28" i="22"/>
  <c r="Y28" i="22"/>
  <c r="U28" i="22"/>
  <c r="W6" i="22"/>
  <c r="Y6" i="22"/>
  <c r="U6" i="22"/>
  <c r="Y22" i="22"/>
  <c r="W22" i="22"/>
  <c r="U22" i="22"/>
  <c r="W42" i="22"/>
  <c r="U42" i="22"/>
  <c r="Y42" i="22"/>
  <c r="Y26" i="22"/>
  <c r="W26" i="22"/>
  <c r="U26" i="22"/>
  <c r="W10" i="22"/>
  <c r="Y10" i="22"/>
  <c r="U10" i="22"/>
  <c r="W16" i="42"/>
  <c r="U16" i="42"/>
  <c r="Y16" i="42"/>
  <c r="R44" i="42"/>
  <c r="S5" i="42"/>
  <c r="W37" i="42"/>
  <c r="U37" i="42"/>
  <c r="Y37" i="42"/>
  <c r="W26" i="42"/>
  <c r="Y26" i="42"/>
  <c r="U26" i="42"/>
  <c r="Y40" i="42"/>
  <c r="U40" i="42"/>
  <c r="W40" i="42"/>
  <c r="Y22" i="42"/>
  <c r="U22" i="42"/>
  <c r="W22" i="42"/>
  <c r="W38" i="42"/>
  <c r="Y38" i="42"/>
  <c r="U38" i="42"/>
  <c r="W18" i="42"/>
  <c r="Y18" i="42"/>
  <c r="U18" i="42"/>
  <c r="W42" i="42"/>
  <c r="U42" i="42"/>
  <c r="Y42" i="42"/>
  <c r="W28" i="42"/>
  <c r="U28" i="42"/>
  <c r="Y28" i="42"/>
  <c r="Y13" i="42"/>
  <c r="U13" i="42"/>
  <c r="W13" i="42"/>
  <c r="Y41" i="42"/>
  <c r="W41" i="42"/>
  <c r="U41" i="42"/>
  <c r="Y30" i="42"/>
  <c r="U30" i="42"/>
  <c r="W30" i="42"/>
  <c r="W20" i="42"/>
  <c r="U20" i="42"/>
  <c r="Y20" i="42"/>
  <c r="W9" i="42"/>
  <c r="Y9" i="42"/>
  <c r="U9" i="42"/>
  <c r="Y39" i="42"/>
  <c r="W39" i="42"/>
  <c r="U39" i="42"/>
  <c r="W31" i="42"/>
  <c r="Y31" i="42"/>
  <c r="U31" i="42"/>
  <c r="Y23" i="42"/>
  <c r="U23" i="42"/>
  <c r="W23" i="42"/>
  <c r="W15" i="42"/>
  <c r="U15" i="42"/>
  <c r="Y15" i="42"/>
  <c r="Y7" i="42"/>
  <c r="W7" i="42"/>
  <c r="U7" i="42"/>
  <c r="W26" i="29"/>
  <c r="U26" i="29"/>
  <c r="Y26" i="29"/>
  <c r="Y10" i="29"/>
  <c r="U10" i="29"/>
  <c r="W10" i="29"/>
  <c r="W20" i="29"/>
  <c r="U20" i="29"/>
  <c r="Y20" i="29"/>
  <c r="Y24" i="29"/>
  <c r="W24" i="29"/>
  <c r="U24" i="29"/>
  <c r="W40" i="29"/>
  <c r="U40" i="29"/>
  <c r="Y40" i="29"/>
  <c r="Y18" i="29"/>
  <c r="U18" i="29"/>
  <c r="W18" i="29"/>
  <c r="W38" i="29"/>
  <c r="Y38" i="29"/>
  <c r="U38" i="29"/>
  <c r="W22" i="29"/>
  <c r="Y22" i="29"/>
  <c r="U22" i="29"/>
  <c r="W6" i="29"/>
  <c r="U6" i="29"/>
  <c r="Y6" i="29"/>
  <c r="Y43" i="29"/>
  <c r="W43" i="29"/>
  <c r="U43" i="29"/>
  <c r="W27" i="29"/>
  <c r="Y27" i="29"/>
  <c r="U27" i="29"/>
  <c r="W31" i="29"/>
  <c r="U31" i="29"/>
  <c r="Y31" i="29"/>
  <c r="U37" i="29"/>
  <c r="Y37" i="29"/>
  <c r="W37" i="29"/>
  <c r="W23" i="29"/>
  <c r="U23" i="29"/>
  <c r="Y23" i="29"/>
  <c r="Y19" i="29"/>
  <c r="W19" i="29"/>
  <c r="U19" i="29"/>
  <c r="U39" i="29"/>
  <c r="Y39" i="29"/>
  <c r="W39" i="29"/>
  <c r="Y17" i="29"/>
  <c r="W17" i="29"/>
  <c r="U17" i="29"/>
  <c r="W33" i="29"/>
  <c r="U33" i="29"/>
  <c r="Y33" i="29"/>
  <c r="W16" i="29"/>
  <c r="U16" i="29"/>
  <c r="Y16" i="29"/>
  <c r="W24" i="50"/>
  <c r="U24" i="50"/>
  <c r="Y24" i="50"/>
  <c r="W38" i="50"/>
  <c r="U38" i="50"/>
  <c r="Y38" i="50"/>
  <c r="W36" i="50"/>
  <c r="Y36" i="50"/>
  <c r="U36" i="50"/>
  <c r="Y15" i="50"/>
  <c r="W15" i="50"/>
  <c r="U15" i="50"/>
  <c r="Y29" i="50"/>
  <c r="W29" i="50"/>
  <c r="U29" i="50"/>
  <c r="Y39" i="50"/>
  <c r="W39" i="50"/>
  <c r="U39" i="50"/>
  <c r="W28" i="50"/>
  <c r="U28" i="50"/>
  <c r="Y28" i="50"/>
  <c r="W17" i="50"/>
  <c r="U17" i="50"/>
  <c r="Y17" i="50"/>
  <c r="Y16" i="50"/>
  <c r="W16" i="50"/>
  <c r="U16" i="50"/>
  <c r="W7" i="50"/>
  <c r="Y7" i="50"/>
  <c r="U7" i="50"/>
  <c r="W37" i="50"/>
  <c r="U37" i="50"/>
  <c r="Y37" i="50"/>
  <c r="Y20" i="50"/>
  <c r="W20" i="50"/>
  <c r="U20" i="50"/>
  <c r="Y40" i="50"/>
  <c r="W40" i="50"/>
  <c r="U40" i="50"/>
  <c r="Y23" i="50"/>
  <c r="W23" i="50"/>
  <c r="U23" i="50"/>
  <c r="W6" i="50"/>
  <c r="U6" i="50"/>
  <c r="Y6" i="50"/>
  <c r="Y18" i="50"/>
  <c r="W18" i="50"/>
  <c r="U18" i="50"/>
  <c r="U34" i="50"/>
  <c r="W34" i="50"/>
  <c r="Y34" i="50"/>
  <c r="W11" i="50"/>
  <c r="Y11" i="50"/>
  <c r="U11" i="50"/>
  <c r="Y27" i="50"/>
  <c r="U27" i="50"/>
  <c r="W27" i="50"/>
  <c r="Y43" i="50"/>
  <c r="U43" i="50"/>
  <c r="W43" i="50"/>
  <c r="W19" i="8"/>
  <c r="Y19" i="8"/>
  <c r="U19" i="8"/>
  <c r="Y35" i="8"/>
  <c r="U35" i="8"/>
  <c r="W35" i="8"/>
  <c r="U15" i="8"/>
  <c r="Y15" i="8"/>
  <c r="W15" i="8"/>
  <c r="Y31" i="8"/>
  <c r="W31" i="8"/>
  <c r="U31" i="8"/>
  <c r="Y42" i="8"/>
  <c r="U42" i="8"/>
  <c r="W42" i="8"/>
  <c r="U37" i="8"/>
  <c r="W37" i="8"/>
  <c r="Y37" i="8"/>
  <c r="Y32" i="8"/>
  <c r="W32" i="8"/>
  <c r="U32" i="8"/>
  <c r="W26" i="8"/>
  <c r="U26" i="8"/>
  <c r="Y26" i="8"/>
  <c r="U21" i="8"/>
  <c r="W21" i="8"/>
  <c r="Y21" i="8"/>
  <c r="Y16" i="8"/>
  <c r="W16" i="8"/>
  <c r="U16" i="8"/>
  <c r="Y10" i="8"/>
  <c r="U10" i="8"/>
  <c r="W10" i="8"/>
  <c r="R44" i="8"/>
  <c r="S5" i="8"/>
  <c r="Y38" i="8"/>
  <c r="W38" i="8"/>
  <c r="U38" i="8"/>
  <c r="U33" i="8"/>
  <c r="W33" i="8"/>
  <c r="Y33" i="8"/>
  <c r="W28" i="8"/>
  <c r="U28" i="8"/>
  <c r="Y28" i="8"/>
  <c r="W22" i="8"/>
  <c r="Y22" i="8"/>
  <c r="U22" i="8"/>
  <c r="Y17" i="8"/>
  <c r="U17" i="8"/>
  <c r="W17" i="8"/>
  <c r="U12" i="8"/>
  <c r="Y12" i="8"/>
  <c r="W12" i="8"/>
  <c r="U6" i="8"/>
  <c r="Y6" i="8"/>
  <c r="W6" i="8"/>
  <c r="Y25" i="26"/>
  <c r="W25" i="26"/>
  <c r="U25" i="26"/>
  <c r="Y9" i="26"/>
  <c r="W9" i="26"/>
  <c r="U9" i="26"/>
  <c r="W15" i="26"/>
  <c r="U15" i="26"/>
  <c r="Y15" i="26"/>
  <c r="Y21" i="26"/>
  <c r="W21" i="26"/>
  <c r="U21" i="26"/>
  <c r="W17" i="26"/>
  <c r="Y17" i="26"/>
  <c r="U17" i="26"/>
  <c r="U39" i="26"/>
  <c r="W39" i="26"/>
  <c r="Y39" i="26"/>
  <c r="W23" i="26"/>
  <c r="Y23" i="26"/>
  <c r="U23" i="26"/>
  <c r="U11" i="26"/>
  <c r="Y11" i="26"/>
  <c r="W11" i="26"/>
  <c r="U27" i="26"/>
  <c r="W27" i="26"/>
  <c r="Y27" i="26"/>
  <c r="U43" i="26"/>
  <c r="Y43" i="26"/>
  <c r="W43" i="26"/>
  <c r="W40" i="26"/>
  <c r="U40" i="26"/>
  <c r="Y40" i="26"/>
  <c r="Y30" i="26"/>
  <c r="U30" i="26"/>
  <c r="W30" i="26"/>
  <c r="W14" i="26"/>
  <c r="U14" i="26"/>
  <c r="Y14" i="26"/>
  <c r="R44" i="26"/>
  <c r="S5" i="26"/>
  <c r="Y28" i="26"/>
  <c r="W28" i="26"/>
  <c r="U28" i="26"/>
  <c r="U6" i="26"/>
  <c r="Y6" i="26"/>
  <c r="W6" i="26"/>
  <c r="Y22" i="26"/>
  <c r="U22" i="26"/>
  <c r="W22" i="26"/>
  <c r="W42" i="26"/>
  <c r="Y42" i="26"/>
  <c r="U42" i="26"/>
  <c r="Y26" i="26"/>
  <c r="U26" i="26"/>
  <c r="W26" i="26"/>
  <c r="Y10" i="26"/>
  <c r="U10" i="26"/>
  <c r="W10" i="26"/>
  <c r="W34" i="25"/>
  <c r="U34" i="25"/>
  <c r="Y34" i="25"/>
  <c r="W26" i="25"/>
  <c r="U26" i="25"/>
  <c r="Y26" i="25"/>
  <c r="Y12" i="25"/>
  <c r="U12" i="25"/>
  <c r="W12" i="25"/>
  <c r="Y16" i="25"/>
  <c r="W16" i="25"/>
  <c r="U16" i="25"/>
  <c r="Y24" i="25"/>
  <c r="W24" i="25"/>
  <c r="U24" i="25"/>
  <c r="Y40" i="25"/>
  <c r="U40" i="25"/>
  <c r="W40" i="25"/>
  <c r="Y18" i="25"/>
  <c r="U18" i="25"/>
  <c r="W18" i="25"/>
  <c r="U38" i="25"/>
  <c r="W38" i="25"/>
  <c r="Y38" i="25"/>
  <c r="U22" i="25"/>
  <c r="Y22" i="25"/>
  <c r="W22" i="25"/>
  <c r="W6" i="25"/>
  <c r="U6" i="25"/>
  <c r="Y6" i="25"/>
  <c r="W41" i="25"/>
  <c r="Y41" i="25"/>
  <c r="U41" i="25"/>
  <c r="U25" i="25"/>
  <c r="Y25" i="25"/>
  <c r="W25" i="25"/>
  <c r="Y31" i="25"/>
  <c r="W31" i="25"/>
  <c r="U31" i="25"/>
  <c r="Y37" i="25"/>
  <c r="W37" i="25"/>
  <c r="U37" i="25"/>
  <c r="W23" i="25"/>
  <c r="U23" i="25"/>
  <c r="Y23" i="25"/>
  <c r="U17" i="25"/>
  <c r="Y17" i="25"/>
  <c r="W17" i="25"/>
  <c r="W39" i="25"/>
  <c r="Y39" i="25"/>
  <c r="U39" i="25"/>
  <c r="U19" i="25"/>
  <c r="Y19" i="25"/>
  <c r="W19" i="25"/>
  <c r="Y35" i="25"/>
  <c r="W35" i="25"/>
  <c r="U35" i="25"/>
  <c r="R44" i="19"/>
  <c r="S5" i="19"/>
  <c r="U30" i="19"/>
  <c r="W30" i="19"/>
  <c r="Y30" i="19"/>
  <c r="W14" i="19"/>
  <c r="U14" i="19"/>
  <c r="Y14" i="19"/>
  <c r="U42" i="19"/>
  <c r="Y42" i="19"/>
  <c r="W42" i="19"/>
  <c r="W26" i="19"/>
  <c r="Y26" i="19"/>
  <c r="U26" i="19"/>
  <c r="W10" i="19"/>
  <c r="Y10" i="19"/>
  <c r="U10" i="19"/>
  <c r="U41" i="19"/>
  <c r="W41" i="19"/>
  <c r="Y41" i="19"/>
  <c r="W9" i="19"/>
  <c r="Y9" i="19"/>
  <c r="U9" i="19"/>
  <c r="W15" i="19"/>
  <c r="Y15" i="19"/>
  <c r="U15" i="19"/>
  <c r="Y11" i="19"/>
  <c r="W11" i="19"/>
  <c r="U11" i="19"/>
  <c r="U33" i="19"/>
  <c r="Y33" i="19"/>
  <c r="W33" i="19"/>
  <c r="W17" i="19"/>
  <c r="U17" i="19"/>
  <c r="Y17" i="19"/>
  <c r="Y39" i="19"/>
  <c r="W39" i="19"/>
  <c r="U39" i="19"/>
  <c r="U13" i="19"/>
  <c r="W13" i="19"/>
  <c r="Y13" i="19"/>
  <c r="U29" i="19"/>
  <c r="Y29" i="19"/>
  <c r="W29" i="19"/>
  <c r="Y24" i="19"/>
  <c r="W24" i="19"/>
  <c r="U24" i="19"/>
  <c r="W16" i="19"/>
  <c r="U16" i="19"/>
  <c r="Y16" i="19"/>
  <c r="Y8" i="19"/>
  <c r="W8" i="19"/>
  <c r="U8" i="19"/>
  <c r="Y12" i="19"/>
  <c r="W12" i="19"/>
  <c r="U12" i="19"/>
  <c r="Y20" i="19"/>
  <c r="U20" i="19"/>
  <c r="W20" i="19"/>
  <c r="Y40" i="21"/>
  <c r="U40" i="21"/>
  <c r="W40" i="21"/>
  <c r="Y24" i="21"/>
  <c r="W24" i="21"/>
  <c r="U24" i="21"/>
  <c r="Y8" i="21"/>
  <c r="W8" i="21"/>
  <c r="U8" i="21"/>
  <c r="W9" i="21"/>
  <c r="Y9" i="21"/>
  <c r="U9" i="21"/>
  <c r="Y31" i="21"/>
  <c r="W31" i="21"/>
  <c r="U31" i="21"/>
  <c r="Y33" i="21"/>
  <c r="W33" i="21"/>
  <c r="U33" i="21"/>
  <c r="W25" i="21"/>
  <c r="Y25" i="21"/>
  <c r="U25" i="21"/>
  <c r="Y17" i="21"/>
  <c r="U17" i="21"/>
  <c r="W17" i="21"/>
  <c r="W11" i="21"/>
  <c r="Y11" i="21"/>
  <c r="U11" i="21"/>
  <c r="Y27" i="21"/>
  <c r="U27" i="21"/>
  <c r="W27" i="21"/>
  <c r="W43" i="21"/>
  <c r="U43" i="21"/>
  <c r="Y43" i="21"/>
  <c r="W19" i="21"/>
  <c r="Y19" i="21"/>
  <c r="U19" i="21"/>
  <c r="W35" i="21"/>
  <c r="Y35" i="21"/>
  <c r="U35" i="21"/>
  <c r="W14" i="21"/>
  <c r="U14" i="21"/>
  <c r="Y14" i="21"/>
  <c r="Y22" i="21"/>
  <c r="U22" i="21"/>
  <c r="W22" i="21"/>
  <c r="W26" i="21"/>
  <c r="U26" i="21"/>
  <c r="Y26" i="21"/>
  <c r="W34" i="21"/>
  <c r="U34" i="21"/>
  <c r="Y34" i="21"/>
  <c r="Y36" i="21"/>
  <c r="W36" i="21"/>
  <c r="U36" i="21"/>
  <c r="W20" i="21"/>
  <c r="U20" i="21"/>
  <c r="Y20" i="21"/>
  <c r="Y17" i="43"/>
  <c r="U17" i="43"/>
  <c r="W17" i="43"/>
  <c r="W7" i="43"/>
  <c r="U7" i="43"/>
  <c r="Y7" i="43"/>
  <c r="Y28" i="43"/>
  <c r="W28" i="43"/>
  <c r="U28" i="43"/>
  <c r="Y31" i="43"/>
  <c r="W31" i="43"/>
  <c r="U31" i="43"/>
  <c r="W26" i="43"/>
  <c r="U26" i="43"/>
  <c r="Y26" i="43"/>
  <c r="Y19" i="43"/>
  <c r="W19" i="43"/>
  <c r="U19" i="43"/>
  <c r="R44" i="43"/>
  <c r="S5" i="43"/>
  <c r="Y32" i="43"/>
  <c r="U32" i="43"/>
  <c r="W32" i="43"/>
  <c r="W16" i="43"/>
  <c r="Y16" i="43"/>
  <c r="U16" i="43"/>
  <c r="W21" i="43"/>
  <c r="U21" i="43"/>
  <c r="Y21" i="43"/>
  <c r="Y18" i="43"/>
  <c r="W18" i="43"/>
  <c r="U18" i="43"/>
  <c r="Y11" i="43"/>
  <c r="U11" i="43"/>
  <c r="W11" i="43"/>
  <c r="W43" i="43"/>
  <c r="Y43" i="43"/>
  <c r="U43" i="43"/>
  <c r="Y15" i="43"/>
  <c r="U15" i="43"/>
  <c r="W15" i="43"/>
  <c r="W22" i="43"/>
  <c r="Y22" i="43"/>
  <c r="U22" i="43"/>
  <c r="W40" i="43"/>
  <c r="Y40" i="43"/>
  <c r="U40" i="43"/>
  <c r="W24" i="43"/>
  <c r="Y24" i="43"/>
  <c r="U24" i="43"/>
  <c r="Y39" i="43"/>
  <c r="U39" i="43"/>
  <c r="W39" i="43"/>
  <c r="U14" i="43"/>
  <c r="Y14" i="43"/>
  <c r="W14" i="43"/>
  <c r="Y25" i="43"/>
  <c r="W25" i="43"/>
  <c r="U25" i="43"/>
  <c r="Y25" i="41"/>
  <c r="U25" i="41"/>
  <c r="W25" i="41"/>
  <c r="Y22" i="41"/>
  <c r="W22" i="41"/>
  <c r="U22" i="41"/>
  <c r="U14" i="41"/>
  <c r="W14" i="41"/>
  <c r="Y14" i="41"/>
  <c r="Y31" i="41"/>
  <c r="W31" i="41"/>
  <c r="U31" i="41"/>
  <c r="W17" i="41"/>
  <c r="U17" i="41"/>
  <c r="Y17" i="41"/>
  <c r="W32" i="41"/>
  <c r="U32" i="41"/>
  <c r="Y32" i="41"/>
  <c r="W19" i="41"/>
  <c r="U19" i="41"/>
  <c r="Y19" i="41"/>
  <c r="W10" i="41"/>
  <c r="U10" i="41"/>
  <c r="Y10" i="41"/>
  <c r="Y38" i="41"/>
  <c r="U38" i="41"/>
  <c r="W38" i="41"/>
  <c r="Y27" i="41"/>
  <c r="W27" i="41"/>
  <c r="U27" i="41"/>
  <c r="W8" i="41"/>
  <c r="Y8" i="41"/>
  <c r="U8" i="41"/>
  <c r="W30" i="41"/>
  <c r="Y30" i="41"/>
  <c r="U30" i="41"/>
  <c r="Y11" i="41"/>
  <c r="U11" i="41"/>
  <c r="W11" i="41"/>
  <c r="Y33" i="41"/>
  <c r="W33" i="41"/>
  <c r="U33" i="41"/>
  <c r="Y12" i="41"/>
  <c r="U12" i="41"/>
  <c r="W12" i="41"/>
  <c r="W28" i="41"/>
  <c r="U28" i="41"/>
  <c r="Y28" i="41"/>
  <c r="R44" i="41"/>
  <c r="S5" i="41"/>
  <c r="W21" i="41"/>
  <c r="U21" i="41"/>
  <c r="Y21" i="41"/>
  <c r="Y37" i="41"/>
  <c r="U37" i="41"/>
  <c r="W37" i="41"/>
  <c r="Y13" i="40"/>
  <c r="U13" i="40"/>
  <c r="W13" i="40"/>
  <c r="W6" i="40"/>
  <c r="Y6" i="40"/>
  <c r="U6" i="40"/>
  <c r="W21" i="40"/>
  <c r="U21" i="40"/>
  <c r="Y21" i="40"/>
  <c r="Y33" i="40"/>
  <c r="W33" i="40"/>
  <c r="U33" i="40"/>
  <c r="Y7" i="40"/>
  <c r="U7" i="40"/>
  <c r="W7" i="40"/>
  <c r="Y19" i="40"/>
  <c r="W19" i="40"/>
  <c r="U19" i="40"/>
  <c r="U11" i="40"/>
  <c r="Y11" i="40"/>
  <c r="W11" i="40"/>
  <c r="W8" i="40"/>
  <c r="U8" i="40"/>
  <c r="Y8" i="40"/>
  <c r="W27" i="40"/>
  <c r="U27" i="40"/>
  <c r="Y27" i="40"/>
  <c r="Y26" i="40"/>
  <c r="U26" i="40"/>
  <c r="W26" i="40"/>
  <c r="Y17" i="40"/>
  <c r="W17" i="40"/>
  <c r="U17" i="40"/>
  <c r="W43" i="40"/>
  <c r="Y43" i="40"/>
  <c r="U43" i="40"/>
  <c r="Y34" i="40"/>
  <c r="U34" i="40"/>
  <c r="W34" i="40"/>
  <c r="W23" i="40"/>
  <c r="Y23" i="40"/>
  <c r="U23" i="40"/>
  <c r="W10" i="40"/>
  <c r="Y10" i="40"/>
  <c r="U10" i="40"/>
  <c r="Y32" i="40"/>
  <c r="W32" i="40"/>
  <c r="U32" i="40"/>
  <c r="W15" i="40"/>
  <c r="Y15" i="40"/>
  <c r="U15" i="40"/>
  <c r="W35" i="40"/>
  <c r="U35" i="40"/>
  <c r="Y35" i="40"/>
  <c r="Y20" i="40"/>
  <c r="W20" i="40"/>
  <c r="U20" i="40"/>
  <c r="Y36" i="40"/>
  <c r="W36" i="40"/>
  <c r="U36" i="40"/>
  <c r="U5" i="44"/>
  <c r="U44" i="44" s="1"/>
  <c r="E38" i="7" s="1"/>
  <c r="S44" i="44"/>
  <c r="D38" i="7" s="1"/>
  <c r="W5" i="44"/>
  <c r="W44" i="44" s="1"/>
  <c r="F38" i="7" s="1"/>
  <c r="Y5" i="44"/>
  <c r="Y44" i="44" s="1"/>
  <c r="G38" i="7" s="1"/>
  <c r="R36" i="13"/>
  <c r="S36" i="13" s="1"/>
  <c r="R20" i="13"/>
  <c r="S20" i="13" s="1"/>
  <c r="R43" i="13"/>
  <c r="S43" i="13" s="1"/>
  <c r="R35" i="13"/>
  <c r="S35" i="13" s="1"/>
  <c r="R27" i="13"/>
  <c r="S27" i="13" s="1"/>
  <c r="R19" i="13"/>
  <c r="S19" i="13" s="1"/>
  <c r="R11" i="13"/>
  <c r="S11" i="13" s="1"/>
  <c r="R12" i="13"/>
  <c r="S12" i="13" s="1"/>
  <c r="R33" i="13"/>
  <c r="S33" i="13" s="1"/>
  <c r="R23" i="13"/>
  <c r="S23" i="13" s="1"/>
  <c r="R13" i="13"/>
  <c r="S13" i="13" s="1"/>
  <c r="R39" i="13"/>
  <c r="S39" i="13" s="1"/>
  <c r="R29" i="13"/>
  <c r="S29" i="13" s="1"/>
  <c r="R17" i="13"/>
  <c r="S17" i="13" s="1"/>
  <c r="R31" i="13"/>
  <c r="S31" i="13" s="1"/>
  <c r="R9" i="13"/>
  <c r="S9" i="13" s="1"/>
  <c r="R25" i="13"/>
  <c r="S25" i="13" s="1"/>
  <c r="R7" i="13"/>
  <c r="S7" i="13" s="1"/>
  <c r="R41" i="13"/>
  <c r="S41" i="13" s="1"/>
  <c r="R21" i="13"/>
  <c r="S21" i="13" s="1"/>
  <c r="R37" i="13"/>
  <c r="S37" i="13" s="1"/>
  <c r="R15" i="13"/>
  <c r="S15" i="13" s="1"/>
  <c r="R6" i="13"/>
  <c r="S6" i="13" s="1"/>
  <c r="R14" i="13"/>
  <c r="S14" i="13" s="1"/>
  <c r="R22" i="13"/>
  <c r="S22" i="13" s="1"/>
  <c r="R30" i="13"/>
  <c r="S30" i="13" s="1"/>
  <c r="R38" i="13"/>
  <c r="S38" i="13" s="1"/>
  <c r="R10" i="13"/>
  <c r="S10" i="13" s="1"/>
  <c r="R18" i="13"/>
  <c r="S18" i="13" s="1"/>
  <c r="R26" i="13"/>
  <c r="S26" i="13" s="1"/>
  <c r="R34" i="13"/>
  <c r="S34" i="13" s="1"/>
  <c r="R42" i="13"/>
  <c r="S42" i="13" s="1"/>
  <c r="R8" i="13"/>
  <c r="S8" i="13" s="1"/>
  <c r="R24" i="13"/>
  <c r="S24" i="13" s="1"/>
  <c r="R40" i="13"/>
  <c r="S40" i="13" s="1"/>
  <c r="R16" i="13"/>
  <c r="S16" i="13" s="1"/>
  <c r="R32" i="13"/>
  <c r="S32" i="13" s="1"/>
  <c r="R28" i="13"/>
  <c r="S28" i="13" s="1"/>
  <c r="R5" i="13"/>
  <c r="R44" i="23"/>
  <c r="S5" i="23"/>
  <c r="Y42" i="23"/>
  <c r="U42" i="23"/>
  <c r="W42" i="23"/>
  <c r="W38" i="23"/>
  <c r="U38" i="23"/>
  <c r="Y38" i="23"/>
  <c r="W6" i="23"/>
  <c r="Y6" i="23"/>
  <c r="U6" i="23"/>
  <c r="U12" i="23"/>
  <c r="W12" i="23"/>
  <c r="Y12" i="23"/>
  <c r="Y10" i="23"/>
  <c r="U10" i="23"/>
  <c r="W10" i="23"/>
  <c r="Y14" i="23"/>
  <c r="W14" i="23"/>
  <c r="U14" i="23"/>
  <c r="Y37" i="23"/>
  <c r="W37" i="23"/>
  <c r="U37" i="23"/>
  <c r="Y43" i="23"/>
  <c r="W43" i="23"/>
  <c r="U43" i="23"/>
  <c r="U27" i="23"/>
  <c r="Y27" i="23"/>
  <c r="W27" i="23"/>
  <c r="Y33" i="23"/>
  <c r="W33" i="23"/>
  <c r="U33" i="23"/>
  <c r="W19" i="23"/>
  <c r="Y19" i="23"/>
  <c r="U19" i="23"/>
  <c r="Y41" i="23"/>
  <c r="W41" i="23"/>
  <c r="U41" i="23"/>
  <c r="W25" i="23"/>
  <c r="Y25" i="23"/>
  <c r="U25" i="23"/>
  <c r="Y15" i="23"/>
  <c r="U15" i="23"/>
  <c r="W15" i="23"/>
  <c r="Y31" i="23"/>
  <c r="U31" i="23"/>
  <c r="W31" i="23"/>
  <c r="Y8" i="23"/>
  <c r="U8" i="23"/>
  <c r="W8" i="23"/>
  <c r="W24" i="23"/>
  <c r="Y24" i="23"/>
  <c r="U24" i="23"/>
  <c r="W16" i="23"/>
  <c r="Y16" i="23"/>
  <c r="U16" i="23"/>
  <c r="W18" i="23"/>
  <c r="U18" i="23"/>
  <c r="Y18" i="23"/>
  <c r="W22" i="38"/>
  <c r="U22" i="38"/>
  <c r="Y22" i="38"/>
  <c r="W39" i="38"/>
  <c r="Y39" i="38"/>
  <c r="U39" i="38"/>
  <c r="W27" i="38"/>
  <c r="Y27" i="38"/>
  <c r="U27" i="38"/>
  <c r="W11" i="38"/>
  <c r="U11" i="38"/>
  <c r="Y11" i="38"/>
  <c r="W24" i="38"/>
  <c r="U24" i="38"/>
  <c r="Y24" i="38"/>
  <c r="Y25" i="38"/>
  <c r="U25" i="38"/>
  <c r="W25" i="38"/>
  <c r="Y18" i="38"/>
  <c r="W18" i="38"/>
  <c r="U18" i="38"/>
  <c r="U15" i="38"/>
  <c r="Y15" i="38"/>
  <c r="W15" i="38"/>
  <c r="Y14" i="38"/>
  <c r="U14" i="38"/>
  <c r="W14" i="38"/>
  <c r="U42" i="38"/>
  <c r="W42" i="38"/>
  <c r="Y42" i="38"/>
  <c r="U33" i="38"/>
  <c r="Y33" i="38"/>
  <c r="W33" i="38"/>
  <c r="Y16" i="38"/>
  <c r="U16" i="38"/>
  <c r="W16" i="38"/>
  <c r="Y38" i="38"/>
  <c r="U38" i="38"/>
  <c r="W38" i="38"/>
  <c r="Y19" i="38"/>
  <c r="W19" i="38"/>
  <c r="U19" i="38"/>
  <c r="Y41" i="38"/>
  <c r="W41" i="38"/>
  <c r="U41" i="38"/>
  <c r="W20" i="38"/>
  <c r="U20" i="38"/>
  <c r="Y20" i="38"/>
  <c r="W36" i="38"/>
  <c r="U36" i="38"/>
  <c r="Y36" i="38"/>
  <c r="W13" i="38"/>
  <c r="U13" i="38"/>
  <c r="Y13" i="38"/>
  <c r="Y29" i="38"/>
  <c r="W29" i="38"/>
  <c r="U29" i="38"/>
  <c r="R34" i="49"/>
  <c r="S34" i="49" s="1"/>
  <c r="R24" i="49"/>
  <c r="S24" i="49" s="1"/>
  <c r="R12" i="49"/>
  <c r="S12" i="49" s="1"/>
  <c r="R6" i="49"/>
  <c r="S6" i="49" s="1"/>
  <c r="R33" i="49"/>
  <c r="S33" i="49" s="1"/>
  <c r="R19" i="49"/>
  <c r="S19" i="49" s="1"/>
  <c r="R42" i="49"/>
  <c r="S42" i="49" s="1"/>
  <c r="R28" i="49"/>
  <c r="S28" i="49" s="1"/>
  <c r="R16" i="49"/>
  <c r="S16" i="49" s="1"/>
  <c r="R43" i="49"/>
  <c r="S43" i="49" s="1"/>
  <c r="R29" i="49"/>
  <c r="S29" i="49" s="1"/>
  <c r="R13" i="49"/>
  <c r="S13" i="49" s="1"/>
  <c r="R40" i="49"/>
  <c r="S40" i="49" s="1"/>
  <c r="R26" i="49"/>
  <c r="S26" i="49" s="1"/>
  <c r="R10" i="49"/>
  <c r="S10" i="49" s="1"/>
  <c r="R21" i="49"/>
  <c r="S21" i="49" s="1"/>
  <c r="R32" i="49"/>
  <c r="S32" i="49" s="1"/>
  <c r="R35" i="49"/>
  <c r="S35" i="49" s="1"/>
  <c r="R9" i="49"/>
  <c r="S9" i="49" s="1"/>
  <c r="R18" i="49"/>
  <c r="S18" i="49" s="1"/>
  <c r="R36" i="49"/>
  <c r="S36" i="49" s="1"/>
  <c r="R25" i="49"/>
  <c r="S25" i="49" s="1"/>
  <c r="R8" i="49"/>
  <c r="S8" i="49" s="1"/>
  <c r="R11" i="49"/>
  <c r="S11" i="49" s="1"/>
  <c r="R41" i="49"/>
  <c r="S41" i="49" s="1"/>
  <c r="R20" i="49"/>
  <c r="S20" i="49" s="1"/>
  <c r="R39" i="49"/>
  <c r="S39" i="49" s="1"/>
  <c r="R23" i="49"/>
  <c r="S23" i="49" s="1"/>
  <c r="R7" i="49"/>
  <c r="S7" i="49" s="1"/>
  <c r="R30" i="49"/>
  <c r="S30" i="49" s="1"/>
  <c r="R14" i="49"/>
  <c r="S14" i="49" s="1"/>
  <c r="R27" i="49"/>
  <c r="S27" i="49" s="1"/>
  <c r="R5" i="49"/>
  <c r="R31" i="49"/>
  <c r="S31" i="49" s="1"/>
  <c r="R15" i="49"/>
  <c r="S15" i="49" s="1"/>
  <c r="R38" i="49"/>
  <c r="S38" i="49" s="1"/>
  <c r="R22" i="49"/>
  <c r="S22" i="49" s="1"/>
  <c r="R37" i="49"/>
  <c r="S37" i="49" s="1"/>
  <c r="R17" i="49"/>
  <c r="S17" i="49" s="1"/>
  <c r="C39" i="46" l="1"/>
  <c r="C7" i="46"/>
  <c r="C38" i="46"/>
  <c r="C32" i="46"/>
  <c r="C14" i="46"/>
  <c r="C12" i="46"/>
  <c r="Y17" i="49"/>
  <c r="U17" i="49"/>
  <c r="W17" i="49"/>
  <c r="Y22" i="49"/>
  <c r="W22" i="49"/>
  <c r="U22" i="49"/>
  <c r="W15" i="49"/>
  <c r="U15" i="49"/>
  <c r="Y15" i="49"/>
  <c r="R44" i="49"/>
  <c r="S5" i="49"/>
  <c r="Y14" i="49"/>
  <c r="W14" i="49"/>
  <c r="U14" i="49"/>
  <c r="W7" i="49"/>
  <c r="U7" i="49"/>
  <c r="Y7" i="49"/>
  <c r="W39" i="49"/>
  <c r="Y39" i="49"/>
  <c r="U39" i="49"/>
  <c r="W41" i="49"/>
  <c r="Y41" i="49"/>
  <c r="U41" i="49"/>
  <c r="W8" i="49"/>
  <c r="U8" i="49"/>
  <c r="Y8" i="49"/>
  <c r="Y36" i="49"/>
  <c r="W36" i="49"/>
  <c r="U36" i="49"/>
  <c r="Y9" i="49"/>
  <c r="W9" i="49"/>
  <c r="U9" i="49"/>
  <c r="W32" i="49"/>
  <c r="U32" i="49"/>
  <c r="Y32" i="49"/>
  <c r="Y10" i="49"/>
  <c r="U10" i="49"/>
  <c r="W10" i="49"/>
  <c r="W40" i="49"/>
  <c r="U40" i="49"/>
  <c r="Y40" i="49"/>
  <c r="Y29" i="49"/>
  <c r="W29" i="49"/>
  <c r="U29" i="49"/>
  <c r="Y16" i="49"/>
  <c r="W16" i="49"/>
  <c r="U16" i="49"/>
  <c r="U42" i="49"/>
  <c r="Y42" i="49"/>
  <c r="W42" i="49"/>
  <c r="Y33" i="49"/>
  <c r="W33" i="49"/>
  <c r="U33" i="49"/>
  <c r="Y12" i="49"/>
  <c r="W12" i="49"/>
  <c r="U12" i="49"/>
  <c r="Y34" i="49"/>
  <c r="U34" i="49"/>
  <c r="W34" i="49"/>
  <c r="Y28" i="13"/>
  <c r="U28" i="13"/>
  <c r="W28" i="13"/>
  <c r="W16" i="13"/>
  <c r="Y16" i="13"/>
  <c r="U16" i="13"/>
  <c r="Y24" i="13"/>
  <c r="W24" i="13"/>
  <c r="U24" i="13"/>
  <c r="W42" i="13"/>
  <c r="U42" i="13"/>
  <c r="Y42" i="13"/>
  <c r="W26" i="13"/>
  <c r="U26" i="13"/>
  <c r="Y26" i="13"/>
  <c r="Y10" i="13"/>
  <c r="U10" i="13"/>
  <c r="W10" i="13"/>
  <c r="Y30" i="13"/>
  <c r="U30" i="13"/>
  <c r="W30" i="13"/>
  <c r="W14" i="13"/>
  <c r="U14" i="13"/>
  <c r="Y14" i="13"/>
  <c r="U15" i="13"/>
  <c r="W15" i="13"/>
  <c r="Y15" i="13"/>
  <c r="U21" i="13"/>
  <c r="W21" i="13"/>
  <c r="Y21" i="13"/>
  <c r="Y7" i="13"/>
  <c r="U7" i="13"/>
  <c r="W7" i="13"/>
  <c r="W9" i="13"/>
  <c r="U9" i="13"/>
  <c r="Y9" i="13"/>
  <c r="Y17" i="13"/>
  <c r="W17" i="13"/>
  <c r="U17" i="13"/>
  <c r="U39" i="13"/>
  <c r="Y39" i="13"/>
  <c r="W39" i="13"/>
  <c r="Y23" i="13"/>
  <c r="U23" i="13"/>
  <c r="W23" i="13"/>
  <c r="W12" i="13"/>
  <c r="U12" i="13"/>
  <c r="Y12" i="13"/>
  <c r="U19" i="13"/>
  <c r="Y19" i="13"/>
  <c r="W19" i="13"/>
  <c r="Y35" i="13"/>
  <c r="W35" i="13"/>
  <c r="U35" i="13"/>
  <c r="W20" i="13"/>
  <c r="U20" i="13"/>
  <c r="Y20" i="13"/>
  <c r="Y5" i="41"/>
  <c r="Y44" i="41" s="1"/>
  <c r="G36" i="7" s="1"/>
  <c r="S44" i="41"/>
  <c r="D36" i="7" s="1"/>
  <c r="W5" i="41"/>
  <c r="W44" i="41" s="1"/>
  <c r="F36" i="7" s="1"/>
  <c r="U5" i="41"/>
  <c r="U44" i="41" s="1"/>
  <c r="E36" i="7" s="1"/>
  <c r="S44" i="26"/>
  <c r="D21" i="7" s="1"/>
  <c r="W5" i="26"/>
  <c r="W44" i="26" s="1"/>
  <c r="F21" i="7" s="1"/>
  <c r="U5" i="26"/>
  <c r="U44" i="26" s="1"/>
  <c r="E21" i="7" s="1"/>
  <c r="Y5" i="26"/>
  <c r="Y44" i="26" s="1"/>
  <c r="G21" i="7" s="1"/>
  <c r="C13" i="46"/>
  <c r="C18" i="46"/>
  <c r="C23" i="46"/>
  <c r="C29" i="46"/>
  <c r="C34" i="46"/>
  <c r="C11" i="46"/>
  <c r="C17" i="46"/>
  <c r="C22" i="46"/>
  <c r="C27" i="46"/>
  <c r="C33" i="46"/>
  <c r="C43" i="46"/>
  <c r="C16" i="46"/>
  <c r="C36" i="46"/>
  <c r="C20" i="46"/>
  <c r="S44" i="42"/>
  <c r="D37" i="7" s="1"/>
  <c r="U5" i="42"/>
  <c r="U44" i="42" s="1"/>
  <c r="E37" i="7" s="1"/>
  <c r="Y5" i="42"/>
  <c r="Y44" i="42" s="1"/>
  <c r="G37" i="7" s="1"/>
  <c r="W5" i="42"/>
  <c r="W44" i="42" s="1"/>
  <c r="F37" i="7" s="1"/>
  <c r="Y5" i="22"/>
  <c r="Y44" i="22" s="1"/>
  <c r="G17" i="7" s="1"/>
  <c r="W5" i="22"/>
  <c r="W44" i="22" s="1"/>
  <c r="F17" i="7" s="1"/>
  <c r="S44" i="22"/>
  <c r="D17" i="7" s="1"/>
  <c r="U5" i="22"/>
  <c r="U44" i="22" s="1"/>
  <c r="E17" i="7" s="1"/>
  <c r="Y5" i="17"/>
  <c r="Y44" i="17" s="1"/>
  <c r="G12" i="7" s="1"/>
  <c r="W5" i="17"/>
  <c r="W44" i="17" s="1"/>
  <c r="F12" i="7" s="1"/>
  <c r="U5" i="17"/>
  <c r="U44" i="17" s="1"/>
  <c r="E12" i="7" s="1"/>
  <c r="S44" i="17"/>
  <c r="D12" i="7" s="1"/>
  <c r="U5" i="35"/>
  <c r="U44" i="35" s="1"/>
  <c r="E30" i="7" s="1"/>
  <c r="S44" i="35"/>
  <c r="D30" i="7" s="1"/>
  <c r="Y5" i="35"/>
  <c r="Y44" i="35" s="1"/>
  <c r="G30" i="7" s="1"/>
  <c r="W5" i="35"/>
  <c r="W44" i="35" s="1"/>
  <c r="F30" i="7" s="1"/>
  <c r="Y7" i="30"/>
  <c r="Y44" i="30" s="1"/>
  <c r="G25" i="7" s="1"/>
  <c r="W7" i="30"/>
  <c r="W44" i="30" s="1"/>
  <c r="F25" i="7" s="1"/>
  <c r="U7" i="30"/>
  <c r="U44" i="30" s="1"/>
  <c r="E25" i="7" s="1"/>
  <c r="W5" i="39"/>
  <c r="W44" i="39" s="1"/>
  <c r="F34" i="7" s="1"/>
  <c r="S44" i="39"/>
  <c r="D34" i="7" s="1"/>
  <c r="U5" i="39"/>
  <c r="U44" i="39" s="1"/>
  <c r="E34" i="7" s="1"/>
  <c r="Y5" i="39"/>
  <c r="Y44" i="39" s="1"/>
  <c r="G34" i="7" s="1"/>
  <c r="W5" i="52"/>
  <c r="W44" i="52" s="1"/>
  <c r="F40" i="7" s="1"/>
  <c r="Y5" i="52"/>
  <c r="Y44" i="52" s="1"/>
  <c r="G40" i="7" s="1"/>
  <c r="S44" i="52"/>
  <c r="D40" i="7" s="1"/>
  <c r="U5" i="52"/>
  <c r="U44" i="52" s="1"/>
  <c r="E40" i="7" s="1"/>
  <c r="S44" i="24"/>
  <c r="D19" i="7" s="1"/>
  <c r="W5" i="24"/>
  <c r="W44" i="24" s="1"/>
  <c r="F19" i="7" s="1"/>
  <c r="Y5" i="24"/>
  <c r="Y44" i="24" s="1"/>
  <c r="G19" i="7" s="1"/>
  <c r="U5" i="24"/>
  <c r="U44" i="24" s="1"/>
  <c r="E19" i="7" s="1"/>
  <c r="W5" i="31"/>
  <c r="W44" i="31" s="1"/>
  <c r="F26" i="7" s="1"/>
  <c r="S44" i="31"/>
  <c r="D26" i="7" s="1"/>
  <c r="Y5" i="31"/>
  <c r="Y44" i="31" s="1"/>
  <c r="G26" i="7" s="1"/>
  <c r="U5" i="31"/>
  <c r="U44" i="31" s="1"/>
  <c r="E26" i="7" s="1"/>
  <c r="U5" i="38"/>
  <c r="U44" i="38" s="1"/>
  <c r="E33" i="7" s="1"/>
  <c r="S44" i="38"/>
  <c r="D33" i="7" s="1"/>
  <c r="W5" i="38"/>
  <c r="W44" i="38" s="1"/>
  <c r="F33" i="7" s="1"/>
  <c r="Y5" i="38"/>
  <c r="Y44" i="38" s="1"/>
  <c r="G33" i="7" s="1"/>
  <c r="R44" i="16"/>
  <c r="S5" i="16"/>
  <c r="W20" i="16"/>
  <c r="U20" i="16"/>
  <c r="Y20" i="16"/>
  <c r="Y32" i="16"/>
  <c r="U32" i="16"/>
  <c r="W32" i="16"/>
  <c r="W40" i="16"/>
  <c r="Y40" i="16"/>
  <c r="U40" i="16"/>
  <c r="Y8" i="16"/>
  <c r="U8" i="16"/>
  <c r="W8" i="16"/>
  <c r="Y34" i="16"/>
  <c r="U34" i="16"/>
  <c r="W34" i="16"/>
  <c r="Y18" i="16"/>
  <c r="W18" i="16"/>
  <c r="U18" i="16"/>
  <c r="W38" i="16"/>
  <c r="U38" i="16"/>
  <c r="Y38" i="16"/>
  <c r="W22" i="16"/>
  <c r="U22" i="16"/>
  <c r="Y22" i="16"/>
  <c r="W6" i="16"/>
  <c r="Y6" i="16"/>
  <c r="U6" i="16"/>
  <c r="Y31" i="16"/>
  <c r="W31" i="16"/>
  <c r="U31" i="16"/>
  <c r="Y37" i="16"/>
  <c r="W37" i="16"/>
  <c r="U37" i="16"/>
  <c r="W43" i="16"/>
  <c r="U43" i="16"/>
  <c r="Y43" i="16"/>
  <c r="Y27" i="16"/>
  <c r="W27" i="16"/>
  <c r="U27" i="16"/>
  <c r="Y23" i="16"/>
  <c r="U23" i="16"/>
  <c r="W23" i="16"/>
  <c r="U19" i="16"/>
  <c r="W19" i="16"/>
  <c r="Y19" i="16"/>
  <c r="U39" i="16"/>
  <c r="Y39" i="16"/>
  <c r="W39" i="16"/>
  <c r="W17" i="16"/>
  <c r="Y17" i="16"/>
  <c r="U17" i="16"/>
  <c r="U33" i="16"/>
  <c r="W33" i="16"/>
  <c r="Y33" i="16"/>
  <c r="W28" i="16"/>
  <c r="Y28" i="16"/>
  <c r="U28" i="16"/>
  <c r="Y5" i="40"/>
  <c r="Y44" i="40" s="1"/>
  <c r="G35" i="7" s="1"/>
  <c r="U5" i="40"/>
  <c r="U44" i="40" s="1"/>
  <c r="E35" i="7" s="1"/>
  <c r="W5" i="40"/>
  <c r="W44" i="40" s="1"/>
  <c r="F35" i="7" s="1"/>
  <c r="S44" i="40"/>
  <c r="D35" i="7" s="1"/>
  <c r="U39" i="27"/>
  <c r="W39" i="27"/>
  <c r="Y39" i="27"/>
  <c r="Y23" i="27"/>
  <c r="W23" i="27"/>
  <c r="U23" i="27"/>
  <c r="U27" i="27"/>
  <c r="Y27" i="27"/>
  <c r="W27" i="27"/>
  <c r="Y33" i="27"/>
  <c r="W33" i="27"/>
  <c r="U33" i="27"/>
  <c r="W19" i="27"/>
  <c r="Y19" i="27"/>
  <c r="U19" i="27"/>
  <c r="Y41" i="27"/>
  <c r="U41" i="27"/>
  <c r="W41" i="27"/>
  <c r="U25" i="27"/>
  <c r="Y25" i="27"/>
  <c r="W25" i="27"/>
  <c r="U7" i="27"/>
  <c r="Y7" i="27"/>
  <c r="W7" i="27"/>
  <c r="W21" i="27"/>
  <c r="Y21" i="27"/>
  <c r="U21" i="27"/>
  <c r="Y37" i="27"/>
  <c r="U37" i="27"/>
  <c r="W37" i="27"/>
  <c r="Y40" i="27"/>
  <c r="U40" i="27"/>
  <c r="W40" i="27"/>
  <c r="W28" i="27"/>
  <c r="Y28" i="27"/>
  <c r="U28" i="27"/>
  <c r="Y12" i="27"/>
  <c r="U12" i="27"/>
  <c r="W12" i="27"/>
  <c r="Y36" i="27"/>
  <c r="W36" i="27"/>
  <c r="U36" i="27"/>
  <c r="U16" i="27"/>
  <c r="Y16" i="27"/>
  <c r="W16" i="27"/>
  <c r="W42" i="27"/>
  <c r="Y42" i="27"/>
  <c r="U42" i="27"/>
  <c r="Y20" i="27"/>
  <c r="U20" i="27"/>
  <c r="W20" i="27"/>
  <c r="W38" i="27"/>
  <c r="U38" i="27"/>
  <c r="Y38" i="27"/>
  <c r="Y22" i="27"/>
  <c r="U22" i="27"/>
  <c r="W22" i="27"/>
  <c r="W6" i="27"/>
  <c r="Y6" i="27"/>
  <c r="U6" i="27"/>
  <c r="C8" i="46"/>
  <c r="C10" i="46"/>
  <c r="C15" i="46"/>
  <c r="C21" i="46"/>
  <c r="C26" i="46"/>
  <c r="C31" i="46"/>
  <c r="C37" i="46"/>
  <c r="C42" i="46"/>
  <c r="C9" i="46"/>
  <c r="C19" i="46"/>
  <c r="C25" i="46"/>
  <c r="C30" i="46"/>
  <c r="C35" i="46"/>
  <c r="C41" i="46"/>
  <c r="C40" i="46"/>
  <c r="C24" i="46"/>
  <c r="C44" i="46"/>
  <c r="C28" i="46"/>
  <c r="S44" i="29"/>
  <c r="D24" i="7" s="1"/>
  <c r="Y5" i="29"/>
  <c r="Y44" i="29" s="1"/>
  <c r="G24" i="7" s="1"/>
  <c r="U5" i="29"/>
  <c r="U44" i="29" s="1"/>
  <c r="E24" i="7" s="1"/>
  <c r="W5" i="29"/>
  <c r="W44" i="29" s="1"/>
  <c r="F24" i="7" s="1"/>
  <c r="W5" i="51"/>
  <c r="W44" i="51" s="1"/>
  <c r="F41" i="7" s="1"/>
  <c r="S44" i="51"/>
  <c r="D41" i="7" s="1"/>
  <c r="Y5" i="51"/>
  <c r="Y44" i="51" s="1"/>
  <c r="G41" i="7" s="1"/>
  <c r="U5" i="51"/>
  <c r="U44" i="51" s="1"/>
  <c r="E41" i="7" s="1"/>
  <c r="S44" i="32"/>
  <c r="D27" i="7" s="1"/>
  <c r="Y5" i="32"/>
  <c r="Y44" i="32" s="1"/>
  <c r="G27" i="7" s="1"/>
  <c r="W5" i="32"/>
  <c r="W44" i="32" s="1"/>
  <c r="F27" i="7" s="1"/>
  <c r="U5" i="32"/>
  <c r="U44" i="32" s="1"/>
  <c r="E27" i="7" s="1"/>
  <c r="Y5" i="37"/>
  <c r="Y44" i="37" s="1"/>
  <c r="G32" i="7" s="1"/>
  <c r="W5" i="37"/>
  <c r="W44" i="37" s="1"/>
  <c r="F32" i="7" s="1"/>
  <c r="S44" i="37"/>
  <c r="D32" i="7" s="1"/>
  <c r="U5" i="37"/>
  <c r="U44" i="37" s="1"/>
  <c r="E32" i="7" s="1"/>
  <c r="Y13" i="18"/>
  <c r="U13" i="18"/>
  <c r="W13" i="18"/>
  <c r="Y23" i="18"/>
  <c r="W23" i="18"/>
  <c r="U23" i="18"/>
  <c r="Y41" i="18"/>
  <c r="U41" i="18"/>
  <c r="W41" i="18"/>
  <c r="U33" i="18"/>
  <c r="W33" i="18"/>
  <c r="Y33" i="18"/>
  <c r="U9" i="18"/>
  <c r="W9" i="18"/>
  <c r="Y9" i="18"/>
  <c r="R44" i="18"/>
  <c r="S5" i="18"/>
  <c r="U15" i="18"/>
  <c r="Y15" i="18"/>
  <c r="W15" i="18"/>
  <c r="W37" i="18"/>
  <c r="U37" i="18"/>
  <c r="Y37" i="18"/>
  <c r="U19" i="18"/>
  <c r="Y19" i="18"/>
  <c r="W19" i="18"/>
  <c r="W35" i="18"/>
  <c r="U35" i="18"/>
  <c r="Y35" i="18"/>
  <c r="W36" i="18"/>
  <c r="Y36" i="18"/>
  <c r="U36" i="18"/>
  <c r="W28" i="18"/>
  <c r="Y28" i="18"/>
  <c r="U28" i="18"/>
  <c r="Y40" i="18"/>
  <c r="U40" i="18"/>
  <c r="W40" i="18"/>
  <c r="Y8" i="18"/>
  <c r="W8" i="18"/>
  <c r="U8" i="18"/>
  <c r="W16" i="18"/>
  <c r="Y16" i="18"/>
  <c r="U16" i="18"/>
  <c r="W34" i="18"/>
  <c r="U34" i="18"/>
  <c r="Y34" i="18"/>
  <c r="Y18" i="18"/>
  <c r="U18" i="18"/>
  <c r="W18" i="18"/>
  <c r="Y38" i="18"/>
  <c r="W38" i="18"/>
  <c r="U38" i="18"/>
  <c r="U22" i="18"/>
  <c r="W22" i="18"/>
  <c r="Y22" i="18"/>
  <c r="Y6" i="18"/>
  <c r="W6" i="18"/>
  <c r="U6" i="18"/>
  <c r="Y31" i="14"/>
  <c r="U31" i="14"/>
  <c r="W31" i="14"/>
  <c r="U37" i="14"/>
  <c r="Y37" i="14"/>
  <c r="W37" i="14"/>
  <c r="Y41" i="14"/>
  <c r="W41" i="14"/>
  <c r="U41" i="14"/>
  <c r="Y25" i="14"/>
  <c r="U25" i="14"/>
  <c r="W25" i="14"/>
  <c r="W23" i="14"/>
  <c r="U23" i="14"/>
  <c r="Y23" i="14"/>
  <c r="U17" i="14"/>
  <c r="W17" i="14"/>
  <c r="Y17" i="14"/>
  <c r="U39" i="14"/>
  <c r="Y39" i="14"/>
  <c r="W39" i="14"/>
  <c r="U19" i="14"/>
  <c r="W19" i="14"/>
  <c r="Y19" i="14"/>
  <c r="W35" i="14"/>
  <c r="U35" i="14"/>
  <c r="Y35" i="14"/>
  <c r="Y20" i="14"/>
  <c r="W20" i="14"/>
  <c r="U20" i="14"/>
  <c r="Y12" i="14"/>
  <c r="W12" i="14"/>
  <c r="U12" i="14"/>
  <c r="R44" i="14"/>
  <c r="S5" i="14"/>
  <c r="W24" i="14"/>
  <c r="U24" i="14"/>
  <c r="Y24" i="14"/>
  <c r="Y32" i="14"/>
  <c r="U32" i="14"/>
  <c r="W32" i="14"/>
  <c r="Y42" i="14"/>
  <c r="W42" i="14"/>
  <c r="U42" i="14"/>
  <c r="W26" i="14"/>
  <c r="Y26" i="14"/>
  <c r="U26" i="14"/>
  <c r="W10" i="14"/>
  <c r="U10" i="14"/>
  <c r="Y10" i="14"/>
  <c r="Y30" i="14"/>
  <c r="U30" i="14"/>
  <c r="W30" i="14"/>
  <c r="W14" i="14"/>
  <c r="Y14" i="14"/>
  <c r="U14" i="14"/>
  <c r="U5" i="33"/>
  <c r="U44" i="33" s="1"/>
  <c r="E28" i="7" s="1"/>
  <c r="Y5" i="33"/>
  <c r="Y44" i="33" s="1"/>
  <c r="G28" i="7" s="1"/>
  <c r="S44" i="33"/>
  <c r="D28" i="7" s="1"/>
  <c r="W5" i="33"/>
  <c r="W44" i="33" s="1"/>
  <c r="F28" i="7" s="1"/>
  <c r="Y28" i="48"/>
  <c r="W28" i="48"/>
  <c r="U28" i="48"/>
  <c r="W25" i="48"/>
  <c r="U25" i="48"/>
  <c r="Y25" i="48"/>
  <c r="W12" i="48"/>
  <c r="Y12" i="48"/>
  <c r="U12" i="48"/>
  <c r="W18" i="48"/>
  <c r="U18" i="48"/>
  <c r="Y18" i="48"/>
  <c r="W35" i="48"/>
  <c r="Y35" i="48"/>
  <c r="U35" i="48"/>
  <c r="W13" i="48"/>
  <c r="U13" i="48"/>
  <c r="Y13" i="48"/>
  <c r="Y14" i="48"/>
  <c r="W14" i="48"/>
  <c r="U14" i="48"/>
  <c r="Y31" i="48"/>
  <c r="U31" i="48"/>
  <c r="W31" i="48"/>
  <c r="Y24" i="48"/>
  <c r="W24" i="48"/>
  <c r="U24" i="48"/>
  <c r="Y6" i="48"/>
  <c r="U6" i="48"/>
  <c r="W6" i="48"/>
  <c r="W7" i="48"/>
  <c r="U7" i="48"/>
  <c r="Y7" i="48"/>
  <c r="Y20" i="48"/>
  <c r="W20" i="48"/>
  <c r="U20" i="48"/>
  <c r="W30" i="48"/>
  <c r="Y30" i="48"/>
  <c r="U30" i="48"/>
  <c r="W34" i="48"/>
  <c r="Y34" i="48"/>
  <c r="U34" i="48"/>
  <c r="W10" i="48"/>
  <c r="U10" i="48"/>
  <c r="Y10" i="48"/>
  <c r="W21" i="48"/>
  <c r="Y21" i="48"/>
  <c r="U21" i="48"/>
  <c r="Y26" i="48"/>
  <c r="W26" i="48"/>
  <c r="U26" i="48"/>
  <c r="Y39" i="48"/>
  <c r="U39" i="48"/>
  <c r="W39" i="48"/>
  <c r="W32" i="48"/>
  <c r="U32" i="48"/>
  <c r="Y32" i="48"/>
  <c r="W5" i="28"/>
  <c r="W44" i="28" s="1"/>
  <c r="F23" i="7" s="1"/>
  <c r="U5" i="28"/>
  <c r="U44" i="28" s="1"/>
  <c r="E23" i="7" s="1"/>
  <c r="Y5" i="28"/>
  <c r="Y44" i="28" s="1"/>
  <c r="G23" i="7" s="1"/>
  <c r="S44" i="28"/>
  <c r="D23" i="7" s="1"/>
  <c r="W7" i="34"/>
  <c r="W44" i="34" s="1"/>
  <c r="F29" i="7" s="1"/>
  <c r="Y7" i="34"/>
  <c r="Y44" i="34" s="1"/>
  <c r="G29" i="7" s="1"/>
  <c r="U7" i="34"/>
  <c r="U44" i="34" s="1"/>
  <c r="E29" i="7" s="1"/>
  <c r="Y37" i="49"/>
  <c r="U37" i="49"/>
  <c r="W37" i="49"/>
  <c r="U38" i="49"/>
  <c r="W38" i="49"/>
  <c r="Y38" i="49"/>
  <c r="Y31" i="49"/>
  <c r="W31" i="49"/>
  <c r="U31" i="49"/>
  <c r="W27" i="49"/>
  <c r="Y27" i="49"/>
  <c r="U27" i="49"/>
  <c r="Y30" i="49"/>
  <c r="U30" i="49"/>
  <c r="W30" i="49"/>
  <c r="W23" i="49"/>
  <c r="Y23" i="49"/>
  <c r="U23" i="49"/>
  <c r="W20" i="49"/>
  <c r="U20" i="49"/>
  <c r="Y20" i="49"/>
  <c r="W11" i="49"/>
  <c r="Y11" i="49"/>
  <c r="U11" i="49"/>
  <c r="W25" i="49"/>
  <c r="Y25" i="49"/>
  <c r="U25" i="49"/>
  <c r="Y18" i="49"/>
  <c r="W18" i="49"/>
  <c r="U18" i="49"/>
  <c r="Y35" i="49"/>
  <c r="U35" i="49"/>
  <c r="W35" i="49"/>
  <c r="Y21" i="49"/>
  <c r="W21" i="49"/>
  <c r="U21" i="49"/>
  <c r="W26" i="49"/>
  <c r="Y26" i="49"/>
  <c r="U26" i="49"/>
  <c r="W13" i="49"/>
  <c r="U13" i="49"/>
  <c r="Y13" i="49"/>
  <c r="W43" i="49"/>
  <c r="U43" i="49"/>
  <c r="Y43" i="49"/>
  <c r="Y28" i="49"/>
  <c r="W28" i="49"/>
  <c r="U28" i="49"/>
  <c r="Y19" i="49"/>
  <c r="W19" i="49"/>
  <c r="U19" i="49"/>
  <c r="W6" i="49"/>
  <c r="Y6" i="49"/>
  <c r="U6" i="49"/>
  <c r="Y24" i="49"/>
  <c r="U24" i="49"/>
  <c r="W24" i="49"/>
  <c r="Y5" i="23"/>
  <c r="Y44" i="23" s="1"/>
  <c r="G18" i="7" s="1"/>
  <c r="S44" i="23"/>
  <c r="D18" i="7" s="1"/>
  <c r="W5" i="23"/>
  <c r="W44" i="23" s="1"/>
  <c r="F18" i="7" s="1"/>
  <c r="U5" i="23"/>
  <c r="U44" i="23" s="1"/>
  <c r="E18" i="7" s="1"/>
  <c r="R44" i="13"/>
  <c r="S5" i="13"/>
  <c r="Y32" i="13"/>
  <c r="W32" i="13"/>
  <c r="U32" i="13"/>
  <c r="W40" i="13"/>
  <c r="U40" i="13"/>
  <c r="Y40" i="13"/>
  <c r="W8" i="13"/>
  <c r="U8" i="13"/>
  <c r="Y8" i="13"/>
  <c r="W34" i="13"/>
  <c r="Y34" i="13"/>
  <c r="U34" i="13"/>
  <c r="Y18" i="13"/>
  <c r="U18" i="13"/>
  <c r="W18" i="13"/>
  <c r="W38" i="13"/>
  <c r="U38" i="13"/>
  <c r="Y38" i="13"/>
  <c r="Y22" i="13"/>
  <c r="U22" i="13"/>
  <c r="W22" i="13"/>
  <c r="U6" i="13"/>
  <c r="W6" i="13"/>
  <c r="Y6" i="13"/>
  <c r="Y37" i="13"/>
  <c r="U37" i="13"/>
  <c r="W37" i="13"/>
  <c r="W41" i="13"/>
  <c r="U41" i="13"/>
  <c r="Y41" i="13"/>
  <c r="W25" i="13"/>
  <c r="Y25" i="13"/>
  <c r="U25" i="13"/>
  <c r="Y31" i="13"/>
  <c r="W31" i="13"/>
  <c r="U31" i="13"/>
  <c r="W29" i="13"/>
  <c r="Y29" i="13"/>
  <c r="U29" i="13"/>
  <c r="U13" i="13"/>
  <c r="Y13" i="13"/>
  <c r="W13" i="13"/>
  <c r="W33" i="13"/>
  <c r="Y33" i="13"/>
  <c r="U33" i="13"/>
  <c r="W11" i="13"/>
  <c r="U11" i="13"/>
  <c r="Y11" i="13"/>
  <c r="U27" i="13"/>
  <c r="W27" i="13"/>
  <c r="Y27" i="13"/>
  <c r="W43" i="13"/>
  <c r="U43" i="13"/>
  <c r="Y43" i="13"/>
  <c r="Y36" i="13"/>
  <c r="U36" i="13"/>
  <c r="W36" i="13"/>
  <c r="U5" i="43"/>
  <c r="U44" i="43" s="1"/>
  <c r="E39" i="7" s="1"/>
  <c r="S44" i="43"/>
  <c r="D39" i="7" s="1"/>
  <c r="Y5" i="43"/>
  <c r="Y44" i="43" s="1"/>
  <c r="G39" i="7" s="1"/>
  <c r="W5" i="43"/>
  <c r="W44" i="43" s="1"/>
  <c r="F39" i="7" s="1"/>
  <c r="W5" i="19"/>
  <c r="W44" i="19" s="1"/>
  <c r="F14" i="7" s="1"/>
  <c r="Y5" i="19"/>
  <c r="Y44" i="19" s="1"/>
  <c r="G14" i="7" s="1"/>
  <c r="U5" i="19"/>
  <c r="U44" i="19" s="1"/>
  <c r="E14" i="7" s="1"/>
  <c r="S44" i="19"/>
  <c r="D14" i="7" s="1"/>
  <c r="Y5" i="8"/>
  <c r="S44" i="8"/>
  <c r="D6" i="7" s="1"/>
  <c r="W5" i="8"/>
  <c r="U5" i="8"/>
  <c r="S44" i="34"/>
  <c r="D29" i="7" s="1"/>
  <c r="W36" i="16"/>
  <c r="U36" i="16"/>
  <c r="Y36" i="16"/>
  <c r="W12" i="16"/>
  <c r="U12" i="16"/>
  <c r="Y12" i="16"/>
  <c r="Y16" i="16"/>
  <c r="U16" i="16"/>
  <c r="W16" i="16"/>
  <c r="W24" i="16"/>
  <c r="U24" i="16"/>
  <c r="Y24" i="16"/>
  <c r="Y42" i="16"/>
  <c r="W42" i="16"/>
  <c r="U42" i="16"/>
  <c r="W26" i="16"/>
  <c r="U26" i="16"/>
  <c r="Y26" i="16"/>
  <c r="Y10" i="16"/>
  <c r="U10" i="16"/>
  <c r="W10" i="16"/>
  <c r="W30" i="16"/>
  <c r="Y30" i="16"/>
  <c r="U30" i="16"/>
  <c r="W14" i="16"/>
  <c r="U14" i="16"/>
  <c r="Y14" i="16"/>
  <c r="Y11" i="16"/>
  <c r="W11" i="16"/>
  <c r="U11" i="16"/>
  <c r="W15" i="16"/>
  <c r="U15" i="16"/>
  <c r="Y15" i="16"/>
  <c r="W21" i="16"/>
  <c r="U21" i="16"/>
  <c r="Y21" i="16"/>
  <c r="Y7" i="16"/>
  <c r="U7" i="16"/>
  <c r="W7" i="16"/>
  <c r="W13" i="16"/>
  <c r="Y13" i="16"/>
  <c r="U13" i="16"/>
  <c r="W35" i="16"/>
  <c r="Y35" i="16"/>
  <c r="U35" i="16"/>
  <c r="Y29" i="16"/>
  <c r="U29" i="16"/>
  <c r="W29" i="16"/>
  <c r="W9" i="16"/>
  <c r="Y9" i="16"/>
  <c r="U9" i="16"/>
  <c r="W25" i="16"/>
  <c r="U25" i="16"/>
  <c r="Y25" i="16"/>
  <c r="U41" i="16"/>
  <c r="Y41" i="16"/>
  <c r="W41" i="16"/>
  <c r="S44" i="21"/>
  <c r="D16" i="7" s="1"/>
  <c r="W5" i="21"/>
  <c r="W44" i="21" s="1"/>
  <c r="F16" i="7" s="1"/>
  <c r="Y5" i="21"/>
  <c r="Y44" i="21" s="1"/>
  <c r="G16" i="7" s="1"/>
  <c r="U5" i="21"/>
  <c r="U44" i="21" s="1"/>
  <c r="E16" i="7" s="1"/>
  <c r="Y5" i="25"/>
  <c r="Y44" i="25" s="1"/>
  <c r="G20" i="7" s="1"/>
  <c r="W5" i="25"/>
  <c r="W44" i="25" s="1"/>
  <c r="F20" i="7" s="1"/>
  <c r="S44" i="25"/>
  <c r="D20" i="7" s="1"/>
  <c r="U5" i="25"/>
  <c r="U44" i="25" s="1"/>
  <c r="E20" i="7" s="1"/>
  <c r="U17" i="27"/>
  <c r="W17" i="27"/>
  <c r="Y17" i="27"/>
  <c r="Y43" i="27"/>
  <c r="U43" i="27"/>
  <c r="W43" i="27"/>
  <c r="Y11" i="27"/>
  <c r="W11" i="27"/>
  <c r="U11" i="27"/>
  <c r="W9" i="27"/>
  <c r="U9" i="27"/>
  <c r="Y9" i="27"/>
  <c r="U31" i="27"/>
  <c r="W31" i="27"/>
  <c r="Y31" i="27"/>
  <c r="U15" i="27"/>
  <c r="W15" i="27"/>
  <c r="Y15" i="27"/>
  <c r="Y35" i="27"/>
  <c r="U35" i="27"/>
  <c r="W35" i="27"/>
  <c r="W13" i="27"/>
  <c r="Y13" i="27"/>
  <c r="U13" i="27"/>
  <c r="U29" i="27"/>
  <c r="Y29" i="27"/>
  <c r="W29" i="27"/>
  <c r="Y18" i="27"/>
  <c r="U18" i="27"/>
  <c r="W18" i="27"/>
  <c r="Y8" i="27"/>
  <c r="U8" i="27"/>
  <c r="W8" i="27"/>
  <c r="Y34" i="27"/>
  <c r="U34" i="27"/>
  <c r="W34" i="27"/>
  <c r="W24" i="27"/>
  <c r="U24" i="27"/>
  <c r="Y24" i="27"/>
  <c r="W26" i="27"/>
  <c r="Y26" i="27"/>
  <c r="U26" i="27"/>
  <c r="R44" i="27"/>
  <c r="S5" i="27"/>
  <c r="Y32" i="27"/>
  <c r="U32" i="27"/>
  <c r="W32" i="27"/>
  <c r="W10" i="27"/>
  <c r="U10" i="27"/>
  <c r="Y10" i="27"/>
  <c r="W30" i="27"/>
  <c r="U30" i="27"/>
  <c r="Y30" i="27"/>
  <c r="W14" i="27"/>
  <c r="U14" i="27"/>
  <c r="Y14" i="27"/>
  <c r="U5" i="50"/>
  <c r="U44" i="50" s="1"/>
  <c r="E42" i="7" s="1"/>
  <c r="S44" i="50"/>
  <c r="D42" i="7" s="1"/>
  <c r="Y5" i="50"/>
  <c r="Y44" i="50" s="1"/>
  <c r="G42" i="7" s="1"/>
  <c r="W5" i="50"/>
  <c r="W44" i="50" s="1"/>
  <c r="F42" i="7" s="1"/>
  <c r="S44" i="20"/>
  <c r="D15" i="7" s="1"/>
  <c r="W5" i="20"/>
  <c r="W44" i="20" s="1"/>
  <c r="F15" i="7" s="1"/>
  <c r="Y5" i="20"/>
  <c r="Y44" i="20" s="1"/>
  <c r="G15" i="7" s="1"/>
  <c r="U5" i="20"/>
  <c r="U44" i="20" s="1"/>
  <c r="E15" i="7" s="1"/>
  <c r="W17" i="18"/>
  <c r="Y17" i="18"/>
  <c r="U17" i="18"/>
  <c r="U21" i="18"/>
  <c r="Y21" i="18"/>
  <c r="W21" i="18"/>
  <c r="Y29" i="18"/>
  <c r="W29" i="18"/>
  <c r="U29" i="18"/>
  <c r="Y39" i="18"/>
  <c r="W39" i="18"/>
  <c r="U39" i="18"/>
  <c r="W31" i="18"/>
  <c r="Y31" i="18"/>
  <c r="U31" i="18"/>
  <c r="U7" i="18"/>
  <c r="W7" i="18"/>
  <c r="Y7" i="18"/>
  <c r="Y25" i="18"/>
  <c r="W25" i="18"/>
  <c r="U25" i="18"/>
  <c r="Y11" i="18"/>
  <c r="W11" i="18"/>
  <c r="U11" i="18"/>
  <c r="Y27" i="18"/>
  <c r="W27" i="18"/>
  <c r="U27" i="18"/>
  <c r="W43" i="18"/>
  <c r="U43" i="18"/>
  <c r="Y43" i="18"/>
  <c r="W12" i="18"/>
  <c r="Y12" i="18"/>
  <c r="U12" i="18"/>
  <c r="Y20" i="18"/>
  <c r="U20" i="18"/>
  <c r="W20" i="18"/>
  <c r="W24" i="18"/>
  <c r="U24" i="18"/>
  <c r="Y24" i="18"/>
  <c r="W32" i="18"/>
  <c r="Y32" i="18"/>
  <c r="U32" i="18"/>
  <c r="U42" i="18"/>
  <c r="W42" i="18"/>
  <c r="Y42" i="18"/>
  <c r="W26" i="18"/>
  <c r="U26" i="18"/>
  <c r="Y26" i="18"/>
  <c r="Y10" i="18"/>
  <c r="U10" i="18"/>
  <c r="W10" i="18"/>
  <c r="Y30" i="18"/>
  <c r="W30" i="18"/>
  <c r="U30" i="18"/>
  <c r="W14" i="18"/>
  <c r="Y14" i="18"/>
  <c r="U14" i="18"/>
  <c r="W9" i="14"/>
  <c r="U9" i="14"/>
  <c r="Y9" i="14"/>
  <c r="Y15" i="14"/>
  <c r="U15" i="14"/>
  <c r="W15" i="14"/>
  <c r="U21" i="14"/>
  <c r="W21" i="14"/>
  <c r="Y21" i="14"/>
  <c r="Y7" i="14"/>
  <c r="U7" i="14"/>
  <c r="W7" i="14"/>
  <c r="W13" i="14"/>
  <c r="U13" i="14"/>
  <c r="Y13" i="14"/>
  <c r="W33" i="14"/>
  <c r="Y33" i="14"/>
  <c r="U33" i="14"/>
  <c r="Y29" i="14"/>
  <c r="U29" i="14"/>
  <c r="W29" i="14"/>
  <c r="Y11" i="14"/>
  <c r="W11" i="14"/>
  <c r="U11" i="14"/>
  <c r="W27" i="14"/>
  <c r="Y27" i="14"/>
  <c r="U27" i="14"/>
  <c r="U43" i="14"/>
  <c r="Y43" i="14"/>
  <c r="W43" i="14"/>
  <c r="Y28" i="14"/>
  <c r="U28" i="14"/>
  <c r="W28" i="14"/>
  <c r="Y36" i="14"/>
  <c r="U36" i="14"/>
  <c r="W36" i="14"/>
  <c r="Y40" i="14"/>
  <c r="W40" i="14"/>
  <c r="U40" i="14"/>
  <c r="Y8" i="14"/>
  <c r="W8" i="14"/>
  <c r="U8" i="14"/>
  <c r="Y16" i="14"/>
  <c r="U16" i="14"/>
  <c r="W16" i="14"/>
  <c r="Y34" i="14"/>
  <c r="U34" i="14"/>
  <c r="W34" i="14"/>
  <c r="W18" i="14"/>
  <c r="U18" i="14"/>
  <c r="Y18" i="14"/>
  <c r="Y38" i="14"/>
  <c r="U38" i="14"/>
  <c r="W38" i="14"/>
  <c r="Y22" i="14"/>
  <c r="U22" i="14"/>
  <c r="W22" i="14"/>
  <c r="W6" i="14"/>
  <c r="U6" i="14"/>
  <c r="Y6" i="14"/>
  <c r="W5" i="15"/>
  <c r="W44" i="15" s="1"/>
  <c r="F10" i="7" s="1"/>
  <c r="S44" i="15"/>
  <c r="D10" i="7" s="1"/>
  <c r="Y5" i="15"/>
  <c r="Y44" i="15" s="1"/>
  <c r="G10" i="7" s="1"/>
  <c r="U5" i="15"/>
  <c r="U44" i="15" s="1"/>
  <c r="E10" i="7" s="1"/>
  <c r="S44" i="36"/>
  <c r="D31" i="7" s="1"/>
  <c r="W5" i="36"/>
  <c r="W44" i="36" s="1"/>
  <c r="F31" i="7" s="1"/>
  <c r="U5" i="36"/>
  <c r="U44" i="36" s="1"/>
  <c r="E31" i="7" s="1"/>
  <c r="Y5" i="36"/>
  <c r="Y44" i="36" s="1"/>
  <c r="G31" i="7" s="1"/>
  <c r="Y11" i="48"/>
  <c r="W11" i="48"/>
  <c r="U11" i="48"/>
  <c r="W41" i="48"/>
  <c r="Y41" i="48"/>
  <c r="U41" i="48"/>
  <c r="W15" i="48"/>
  <c r="Y15" i="48"/>
  <c r="U15" i="48"/>
  <c r="W17" i="48"/>
  <c r="Y17" i="48"/>
  <c r="U17" i="48"/>
  <c r="Y9" i="48"/>
  <c r="U9" i="48"/>
  <c r="W9" i="48"/>
  <c r="Y22" i="48"/>
  <c r="W22" i="48"/>
  <c r="U22" i="48"/>
  <c r="Y33" i="48"/>
  <c r="W33" i="48"/>
  <c r="U33" i="48"/>
  <c r="W36" i="48"/>
  <c r="Y36" i="48"/>
  <c r="U36" i="48"/>
  <c r="W8" i="48"/>
  <c r="U8" i="48"/>
  <c r="Y8" i="48"/>
  <c r="W40" i="48"/>
  <c r="U40" i="48"/>
  <c r="Y40" i="48"/>
  <c r="Y27" i="48"/>
  <c r="W27" i="48"/>
  <c r="U27" i="48"/>
  <c r="U42" i="48"/>
  <c r="W42" i="48"/>
  <c r="Y42" i="48"/>
  <c r="Y29" i="48"/>
  <c r="W29" i="48"/>
  <c r="U29" i="48"/>
  <c r="Y37" i="48"/>
  <c r="U37" i="48"/>
  <c r="W37" i="48"/>
  <c r="U19" i="48"/>
  <c r="W19" i="48"/>
  <c r="Y19" i="48"/>
  <c r="Y38" i="48"/>
  <c r="U38" i="48"/>
  <c r="W38" i="48"/>
  <c r="W43" i="48"/>
  <c r="Y43" i="48"/>
  <c r="U43" i="48"/>
  <c r="Y23" i="48"/>
  <c r="U23" i="48"/>
  <c r="W23" i="48"/>
  <c r="Y16" i="48"/>
  <c r="W16" i="48"/>
  <c r="U16" i="48"/>
  <c r="R44" i="48"/>
  <c r="S5" i="48"/>
  <c r="D24" i="46" l="1"/>
  <c r="D44" i="46"/>
  <c r="D7" i="46"/>
  <c r="F27" i="46"/>
  <c r="D8" i="46"/>
  <c r="F21" i="46"/>
  <c r="D32" i="46"/>
  <c r="D19" i="46"/>
  <c r="F29" i="46"/>
  <c r="D20" i="46"/>
  <c r="D40" i="46"/>
  <c r="E19" i="46"/>
  <c r="D33" i="46"/>
  <c r="E35" i="46"/>
  <c r="F35" i="46"/>
  <c r="F38" i="46"/>
  <c r="E25" i="46"/>
  <c r="D30" i="46"/>
  <c r="F26" i="46"/>
  <c r="E8" i="46"/>
  <c r="E31" i="46"/>
  <c r="F28" i="46"/>
  <c r="F9" i="46"/>
  <c r="F37" i="46"/>
  <c r="F14" i="46"/>
  <c r="E21" i="46"/>
  <c r="D17" i="46"/>
  <c r="D34" i="46"/>
  <c r="F42" i="46"/>
  <c r="E29" i="46"/>
  <c r="E14" i="46"/>
  <c r="F22" i="46"/>
  <c r="F8" i="46"/>
  <c r="E22" i="46"/>
  <c r="E15" i="46"/>
  <c r="F39" i="46"/>
  <c r="E41" i="46"/>
  <c r="F41" i="46"/>
  <c r="D37" i="46"/>
  <c r="F44" i="46"/>
  <c r="E28" i="46"/>
  <c r="E12" i="46"/>
  <c r="F34" i="46"/>
  <c r="D16" i="46"/>
  <c r="F10" i="46"/>
  <c r="E10" i="46"/>
  <c r="E43" i="46"/>
  <c r="D12" i="46"/>
  <c r="F18" i="46"/>
  <c r="E27" i="46"/>
  <c r="E37" i="46"/>
  <c r="D28" i="46"/>
  <c r="E34" i="46"/>
  <c r="E30" i="46"/>
  <c r="E32" i="46"/>
  <c r="D26" i="46"/>
  <c r="E26" i="46"/>
  <c r="D42" i="46"/>
  <c r="E38" i="46"/>
  <c r="E7" i="46"/>
  <c r="F23" i="46"/>
  <c r="D39" i="46"/>
  <c r="F19" i="46"/>
  <c r="E9" i="46"/>
  <c r="D41" i="46"/>
  <c r="F33" i="46"/>
  <c r="J14" i="46"/>
  <c r="J15" i="46" s="1"/>
  <c r="D15" i="46"/>
  <c r="D31" i="46"/>
  <c r="D43" i="46"/>
  <c r="F25" i="46"/>
  <c r="F40" i="46"/>
  <c r="D18" i="46"/>
  <c r="E42" i="46"/>
  <c r="D38" i="46"/>
  <c r="E20" i="46"/>
  <c r="E24" i="46"/>
  <c r="F32" i="46"/>
  <c r="F7" i="46"/>
  <c r="E23" i="46"/>
  <c r="F17" i="46"/>
  <c r="F30" i="46"/>
  <c r="D23" i="46"/>
  <c r="D9" i="46"/>
  <c r="F16" i="46"/>
  <c r="D10" i="46"/>
  <c r="D14" i="46"/>
  <c r="E36" i="46"/>
  <c r="E16" i="46"/>
  <c r="F31" i="46"/>
  <c r="E11" i="46"/>
  <c r="D13" i="46"/>
  <c r="E44" i="46"/>
  <c r="F12" i="46"/>
  <c r="E39" i="46"/>
  <c r="D35" i="46"/>
  <c r="E33" i="46"/>
  <c r="D11" i="46"/>
  <c r="D25" i="46"/>
  <c r="F24" i="46"/>
  <c r="D21" i="46"/>
  <c r="D36" i="46"/>
  <c r="F36" i="46"/>
  <c r="F20" i="46"/>
  <c r="F13" i="46"/>
  <c r="E13" i="46"/>
  <c r="E40" i="46"/>
  <c r="E18" i="46"/>
  <c r="D22" i="46"/>
  <c r="F15" i="46"/>
  <c r="F11" i="46"/>
  <c r="D27" i="46"/>
  <c r="F43" i="46"/>
  <c r="E17" i="46"/>
  <c r="D29" i="46"/>
  <c r="W5" i="48"/>
  <c r="W44" i="48" s="1"/>
  <c r="F44" i="7" s="1"/>
  <c r="U5" i="48"/>
  <c r="U44" i="48" s="1"/>
  <c r="E44" i="7" s="1"/>
  <c r="Y5" i="48"/>
  <c r="Y44" i="48" s="1"/>
  <c r="G44" i="7" s="1"/>
  <c r="S44" i="48"/>
  <c r="D44" i="7" s="1"/>
  <c r="W5" i="27"/>
  <c r="W44" i="27" s="1"/>
  <c r="F22" i="7" s="1"/>
  <c r="Y5" i="27"/>
  <c r="Y44" i="27" s="1"/>
  <c r="G22" i="7" s="1"/>
  <c r="S44" i="27"/>
  <c r="D22" i="7" s="1"/>
  <c r="U5" i="27"/>
  <c r="U44" i="27" s="1"/>
  <c r="E22" i="7" s="1"/>
  <c r="U44" i="8"/>
  <c r="E6" i="7" s="1"/>
  <c r="Y5" i="18"/>
  <c r="Y44" i="18" s="1"/>
  <c r="G13" i="7" s="1"/>
  <c r="S44" i="18"/>
  <c r="D13" i="7" s="1"/>
  <c r="W5" i="18"/>
  <c r="W44" i="18" s="1"/>
  <c r="F13" i="7" s="1"/>
  <c r="U5" i="18"/>
  <c r="U44" i="18" s="1"/>
  <c r="E13" i="7" s="1"/>
  <c r="W5" i="16"/>
  <c r="W44" i="16" s="1"/>
  <c r="F11" i="7" s="1"/>
  <c r="Y5" i="16"/>
  <c r="Y44" i="16" s="1"/>
  <c r="G11" i="7" s="1"/>
  <c r="U5" i="16"/>
  <c r="U44" i="16" s="1"/>
  <c r="E11" i="7" s="1"/>
  <c r="S44" i="16"/>
  <c r="D11" i="7" s="1"/>
  <c r="W5" i="49"/>
  <c r="W44" i="49" s="1"/>
  <c r="F43" i="7" s="1"/>
  <c r="Y5" i="49"/>
  <c r="Y44" i="49" s="1"/>
  <c r="G43" i="7" s="1"/>
  <c r="S44" i="49"/>
  <c r="D43" i="7" s="1"/>
  <c r="U5" i="49"/>
  <c r="U44" i="49" s="1"/>
  <c r="E43" i="7" s="1"/>
  <c r="C6" i="46"/>
  <c r="C45" i="46" s="1"/>
  <c r="J6" i="46" s="1"/>
  <c r="J8" i="46" s="1"/>
  <c r="W44" i="8"/>
  <c r="F6" i="7" s="1"/>
  <c r="Y44" i="8"/>
  <c r="G6" i="7" s="1"/>
  <c r="U5" i="13"/>
  <c r="U44" i="13" s="1"/>
  <c r="E7" i="7" s="1"/>
  <c r="S44" i="13"/>
  <c r="D7" i="7" s="1"/>
  <c r="Y5" i="13"/>
  <c r="Y44" i="13" s="1"/>
  <c r="G7" i="7" s="1"/>
  <c r="W5" i="13"/>
  <c r="W44" i="13" s="1"/>
  <c r="F7" i="7" s="1"/>
  <c r="U5" i="14"/>
  <c r="U44" i="14" s="1"/>
  <c r="E9" i="7" s="1"/>
  <c r="S44" i="14"/>
  <c r="D9" i="7" s="1"/>
  <c r="W5" i="14"/>
  <c r="W44" i="14" s="1"/>
  <c r="F9" i="7" s="1"/>
  <c r="Y5" i="14"/>
  <c r="Y44" i="14" s="1"/>
  <c r="G9" i="7" s="1"/>
  <c r="D45" i="7" l="1"/>
  <c r="G45" i="7"/>
  <c r="F45" i="7"/>
  <c r="E45" i="7"/>
  <c r="F6" i="46"/>
  <c r="F45" i="46" s="1"/>
  <c r="M6" i="46" s="1"/>
  <c r="E6" i="46"/>
  <c r="E45" i="46" s="1"/>
  <c r="L6" i="46" s="1"/>
  <c r="D6" i="46"/>
  <c r="D45" i="46" s="1"/>
  <c r="K6" i="46" s="1"/>
  <c r="K8" i="46" s="1"/>
</calcChain>
</file>

<file path=xl/sharedStrings.xml><?xml version="1.0" encoding="utf-8"?>
<sst xmlns="http://schemas.openxmlformats.org/spreadsheetml/2006/main" count="7817" uniqueCount="613">
  <si>
    <t>（単位：百万円）</t>
  </si>
  <si>
    <t>　</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</si>
  <si>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</si>
  <si>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</si>
  <si>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</si>
  <si>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</si>
  <si>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</si>
  <si>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</si>
  <si>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</si>
  <si>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</si>
  <si>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</si>
  <si>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</si>
  <si>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</si>
  <si>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</si>
  <si>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</si>
  <si>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</si>
  <si>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</si>
  <si>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</si>
  <si>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</si>
  <si>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</si>
  <si>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</si>
  <si>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</si>
  <si>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</si>
  <si>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</si>
  <si>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</si>
  <si>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</si>
  <si>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</si>
  <si>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鉱業</t>
  </si>
  <si>
    <t>繊維製品</t>
  </si>
  <si>
    <t>化学製品</t>
  </si>
  <si>
    <t>石油・石炭製品</t>
  </si>
  <si>
    <t>窯業・土石製品</t>
  </si>
  <si>
    <t>鉄鋼</t>
  </si>
  <si>
    <t>非鉄金属</t>
  </si>
  <si>
    <t>金属製品</t>
  </si>
  <si>
    <t>電気機械</t>
  </si>
  <si>
    <t>建設</t>
  </si>
  <si>
    <t>金融・保険</t>
  </si>
  <si>
    <t>不動産</t>
  </si>
  <si>
    <t>公務</t>
  </si>
  <si>
    <t>教育・研究</t>
  </si>
  <si>
    <t>対事業所サービス</t>
  </si>
  <si>
    <t>対個人サービス</t>
  </si>
  <si>
    <t>内生部門計</t>
  </si>
  <si>
    <t>民間消費支出</t>
  </si>
  <si>
    <t>一般政府消費支出</t>
  </si>
  <si>
    <t>在庫純増</t>
  </si>
  <si>
    <t>最終需要計</t>
  </si>
  <si>
    <t>需要合計</t>
  </si>
  <si>
    <t>最終需要部門計</t>
  </si>
  <si>
    <t>その他の製造工業製品</t>
  </si>
  <si>
    <t>35</t>
  </si>
  <si>
    <t>家計外消費支出（行）</t>
  </si>
  <si>
    <t>雇用者所得</t>
  </si>
  <si>
    <t>営業余剰</t>
  </si>
  <si>
    <t>資本減耗引当</t>
  </si>
  <si>
    <t>間接税(除関税)</t>
  </si>
  <si>
    <t>（控除）経常補助金</t>
  </si>
  <si>
    <t>粗付加価値部門計</t>
  </si>
  <si>
    <t>各種係数表</t>
  </si>
  <si>
    <t>第８表　その他の分析係数表（その３）　粗付加価値率・雇用者所得率</t>
  </si>
  <si>
    <t>第８表　その他の分析係数表（その４）　民間消費支出構成比</t>
  </si>
  <si>
    <t>※取引基本表より</t>
    <rPh sb="1" eb="3">
      <t>トリヒキ</t>
    </rPh>
    <rPh sb="3" eb="6">
      <t>キホンヒョウ</t>
    </rPh>
    <phoneticPr fontId="5"/>
  </si>
  <si>
    <t>※就業・雇用者・・・雇用表より、県内生産額・・・取引基本表より</t>
    <rPh sb="1" eb="3">
      <t>シュウギョウ</t>
    </rPh>
    <rPh sb="4" eb="6">
      <t>コヨウ</t>
    </rPh>
    <rPh sb="6" eb="7">
      <t>シャ</t>
    </rPh>
    <rPh sb="10" eb="12">
      <t>コヨウ</t>
    </rPh>
    <rPh sb="12" eb="13">
      <t>ヒョウ</t>
    </rPh>
    <rPh sb="16" eb="18">
      <t>ケンナイ</t>
    </rPh>
    <rPh sb="18" eb="21">
      <t>セイサンガク</t>
    </rPh>
    <rPh sb="24" eb="26">
      <t>トリヒキ</t>
    </rPh>
    <rPh sb="26" eb="29">
      <t>キホンヒョウ</t>
    </rPh>
    <phoneticPr fontId="5"/>
  </si>
  <si>
    <t>※取引基本表より</t>
  </si>
  <si>
    <t>※粗付加価値率は、SNAに合わせるため家計外消費を除いている。</t>
    <rPh sb="1" eb="4">
      <t>ソフカ</t>
    </rPh>
    <rPh sb="4" eb="6">
      <t>カチ</t>
    </rPh>
    <rPh sb="6" eb="7">
      <t>リツ</t>
    </rPh>
    <rPh sb="13" eb="14">
      <t>ア</t>
    </rPh>
    <rPh sb="19" eb="22">
      <t>カケイガイ</t>
    </rPh>
    <rPh sb="22" eb="24">
      <t>ショウヒ</t>
    </rPh>
    <rPh sb="25" eb="26">
      <t>ノゾ</t>
    </rPh>
    <phoneticPr fontId="5"/>
  </si>
  <si>
    <t>（百万円）</t>
  </si>
  <si>
    <t>（人／百万円）</t>
  </si>
  <si>
    <t>粗付加価値率</t>
  </si>
  <si>
    <t>雇用者所得率</t>
  </si>
  <si>
    <t>民間消費支出構成比</t>
  </si>
  <si>
    <t>移輸入計</t>
  </si>
  <si>
    <t>移輸入率</t>
  </si>
  <si>
    <t>粗付加価値率</t>
    <rPh sb="0" eb="3">
      <t>ソフカ</t>
    </rPh>
    <rPh sb="3" eb="5">
      <t>カチ</t>
    </rPh>
    <rPh sb="5" eb="6">
      <t>リツ</t>
    </rPh>
    <phoneticPr fontId="5"/>
  </si>
  <si>
    <t>雇用者所得率</t>
    <rPh sb="0" eb="3">
      <t>コヨウシャ</t>
    </rPh>
    <rPh sb="3" eb="6">
      <t>ショトクリツ</t>
    </rPh>
    <phoneticPr fontId="5"/>
  </si>
  <si>
    <t>民間消費支出構成比</t>
    <rPh sb="0" eb="2">
      <t>ミンカン</t>
    </rPh>
    <rPh sb="2" eb="4">
      <t>ショウヒ</t>
    </rPh>
    <rPh sb="4" eb="6">
      <t>シシュツ</t>
    </rPh>
    <rPh sb="6" eb="9">
      <t>コウセイヒ</t>
    </rPh>
    <phoneticPr fontId="5"/>
  </si>
  <si>
    <t>Ａ</t>
  </si>
  <si>
    <t>Ｂ</t>
  </si>
  <si>
    <t>Ｃ＝Ｂ／Ａ</t>
  </si>
  <si>
    <t>Ｄ＝１－Ｃ</t>
  </si>
  <si>
    <t>Ｃ</t>
    <phoneticPr fontId="5"/>
  </si>
  <si>
    <t>Ｄ＝Ａ／Ｃ</t>
    <phoneticPr fontId="5"/>
  </si>
  <si>
    <t>Ｅ＝Ｂ／Ｃ</t>
    <phoneticPr fontId="5"/>
  </si>
  <si>
    <t>合計</t>
    <rPh sb="0" eb="2">
      <t>ゴウケイ</t>
    </rPh>
    <phoneticPr fontId="5"/>
  </si>
  <si>
    <t>A</t>
    <phoneticPr fontId="5"/>
  </si>
  <si>
    <t>B</t>
    <phoneticPr fontId="5"/>
  </si>
  <si>
    <t>C</t>
    <phoneticPr fontId="5"/>
  </si>
  <si>
    <t>D</t>
    <phoneticPr fontId="5"/>
  </si>
  <si>
    <t>E</t>
    <phoneticPr fontId="5"/>
  </si>
  <si>
    <t>F</t>
    <phoneticPr fontId="5"/>
  </si>
  <si>
    <t>G=Σ(A:E)/Ｆ</t>
    <phoneticPr fontId="5"/>
  </si>
  <si>
    <t>H=A/F</t>
    <phoneticPr fontId="5"/>
  </si>
  <si>
    <t>B=A/ΣA</t>
    <phoneticPr fontId="5"/>
  </si>
  <si>
    <t>ﾜｰｸｼｰﾄ名</t>
  </si>
  <si>
    <t>説明</t>
  </si>
  <si>
    <t>備考</t>
  </si>
  <si>
    <t>③ 企業に過剰在庫が存在せず、需要に対しては、常に生産を行って供給する。</t>
  </si>
  <si>
    <t>④ 企業の生産能力に限界がなく、あらゆる需要にこたえられる。</t>
  </si>
  <si>
    <t>⑤ 一つの生産物は、ただ一つの生産部門（産業）から供給される。</t>
  </si>
  <si>
    <t>⑥ 原材料等の投入量は、その部門の生産量に比例する。</t>
  </si>
  <si>
    <t>⑧ 生産波及効果が達成される期間は、不明である。</t>
  </si>
  <si>
    <t>（４）その他</t>
  </si>
  <si>
    <t>平成9年平均</t>
  </si>
  <si>
    <t>利用上の注意</t>
    <rPh sb="0" eb="3">
      <t>リヨウジョウ</t>
    </rPh>
    <rPh sb="4" eb="6">
      <t>チュウイ</t>
    </rPh>
    <phoneticPr fontId="5"/>
  </si>
  <si>
    <t>推計フロー図</t>
    <rPh sb="0" eb="2">
      <t>スイケイ</t>
    </rPh>
    <rPh sb="5" eb="6">
      <t>ズ</t>
    </rPh>
    <phoneticPr fontId="5"/>
  </si>
  <si>
    <t>最終需要推計＿まとめ</t>
    <rPh sb="0" eb="2">
      <t>サイシュウ</t>
    </rPh>
    <rPh sb="2" eb="4">
      <t>ジュヨウ</t>
    </rPh>
    <rPh sb="4" eb="6">
      <t>スイケイ</t>
    </rPh>
    <phoneticPr fontId="5"/>
  </si>
  <si>
    <t>データ入力</t>
    <rPh sb="3" eb="5">
      <t>ニュウリョク</t>
    </rPh>
    <phoneticPr fontId="5"/>
  </si>
  <si>
    <t>経済波及効果推計値</t>
    <rPh sb="0" eb="2">
      <t>ケイザイ</t>
    </rPh>
    <rPh sb="2" eb="4">
      <t>ハキュウ</t>
    </rPh>
    <rPh sb="4" eb="6">
      <t>コウカ</t>
    </rPh>
    <rPh sb="6" eb="8">
      <t>スイケイ</t>
    </rPh>
    <rPh sb="8" eb="9">
      <t>アタイ</t>
    </rPh>
    <phoneticPr fontId="5"/>
  </si>
  <si>
    <t>投入係数表</t>
    <rPh sb="0" eb="2">
      <t>トウニュウ</t>
    </rPh>
    <rPh sb="2" eb="4">
      <t>ケイスウ</t>
    </rPh>
    <rPh sb="4" eb="5">
      <t>ヒョウ</t>
    </rPh>
    <phoneticPr fontId="5"/>
  </si>
  <si>
    <t>逆行列係数表</t>
    <rPh sb="0" eb="3">
      <t>ギャクギョウレツ</t>
    </rPh>
    <rPh sb="3" eb="5">
      <t>ケイスウ</t>
    </rPh>
    <rPh sb="5" eb="6">
      <t>ヒョウ</t>
    </rPh>
    <phoneticPr fontId="5"/>
  </si>
  <si>
    <t>分析係数</t>
    <rPh sb="0" eb="2">
      <t>ブンセキ</t>
    </rPh>
    <rPh sb="2" eb="4">
      <t>ケイスウ</t>
    </rPh>
    <phoneticPr fontId="5"/>
  </si>
  <si>
    <t>産業連関分析上の留意点</t>
    <rPh sb="0" eb="2">
      <t>サンギョウ</t>
    </rPh>
    <rPh sb="2" eb="4">
      <t>レンカン</t>
    </rPh>
    <phoneticPr fontId="5"/>
  </si>
  <si>
    <t xml:space="preserve">産業連関表による経済波及効果の分析は、あくまでも経済モデル分析の一つであり、そこにはいくつかの基本的仮定・前提条件などの留意点がある。 </t>
    <rPh sb="47" eb="50">
      <t>キホンテキ</t>
    </rPh>
    <rPh sb="50" eb="52">
      <t>カテイ</t>
    </rPh>
    <rPh sb="53" eb="55">
      <t>ゼンテイ</t>
    </rPh>
    <rPh sb="55" eb="57">
      <t>ジョウケン</t>
    </rPh>
    <rPh sb="60" eb="63">
      <t>リュウイテン</t>
    </rPh>
    <phoneticPr fontId="5"/>
  </si>
  <si>
    <t>（２）分析の基本的仮定</t>
    <rPh sb="3" eb="5">
      <t>ブンセキ</t>
    </rPh>
    <phoneticPr fontId="5"/>
  </si>
  <si>
    <t>（３）分析の前提条件</t>
    <rPh sb="3" eb="5">
      <t>ブンセキ</t>
    </rPh>
    <phoneticPr fontId="5"/>
  </si>
  <si>
    <r>
      <t>①</t>
    </r>
    <r>
      <rPr>
        <sz val="10.5"/>
        <color indexed="8"/>
        <rFont val="ＭＳ 明朝"/>
        <family val="1"/>
        <charset val="128"/>
      </rPr>
      <t>本事例では、各産業部門の平均的な投入構造によることとする。例えば、建設業であれば「建設部門」を１部門とする「投入係数」を用いて推計する。</t>
    </r>
    <rPh sb="7" eb="8">
      <t>カク</t>
    </rPh>
    <rPh sb="8" eb="10">
      <t>サンギョウ</t>
    </rPh>
    <rPh sb="10" eb="12">
      <t>ブモン</t>
    </rPh>
    <rPh sb="30" eb="31">
      <t>タト</t>
    </rPh>
    <rPh sb="34" eb="36">
      <t>ケンセツ</t>
    </rPh>
    <rPh sb="36" eb="37">
      <t>ギョウ</t>
    </rPh>
    <phoneticPr fontId="5"/>
  </si>
  <si>
    <r>
      <t>④</t>
    </r>
    <r>
      <rPr>
        <sz val="10.5"/>
        <color indexed="8"/>
        <rFont val="ＭＳ 明朝"/>
        <family val="1"/>
        <charset val="128"/>
      </rPr>
      <t>粗付加価値については、雇用者報酬の一定割合が、最終需要（消費）にまわるものとする。</t>
    </r>
    <rPh sb="15" eb="17">
      <t>ホウシュウ</t>
    </rPh>
    <phoneticPr fontId="5"/>
  </si>
  <si>
    <t>（注）雇用者報酬の消費への転換比率は、一般的に使われる「平均消費性向」（資料：総務省「家計調査」）を用いた。</t>
    <rPh sb="6" eb="8">
      <t>ホウシュウ</t>
    </rPh>
    <rPh sb="36" eb="38">
      <t>シリョウ</t>
    </rPh>
    <rPh sb="39" eb="42">
      <t>ソウムショウ</t>
    </rPh>
    <rPh sb="43" eb="45">
      <t>カケイ</t>
    </rPh>
    <rPh sb="45" eb="47">
      <t>チョウサ</t>
    </rPh>
    <phoneticPr fontId="5"/>
  </si>
  <si>
    <r>
      <t>②</t>
    </r>
    <r>
      <rPr>
        <sz val="10.5"/>
        <color indexed="8"/>
        <rFont val="ＭＳ 明朝"/>
        <family val="1"/>
        <charset val="128"/>
      </rPr>
      <t>雇用者報酬の外に営業余剰なども、一部、消費や投資に向って新たな需要を喚起する。</t>
    </r>
    <rPh sb="4" eb="6">
      <t>ホウシュウ</t>
    </rPh>
    <phoneticPr fontId="5"/>
  </si>
  <si>
    <t>部門別最終需要額</t>
    <rPh sb="0" eb="3">
      <t>ブモンベツ</t>
    </rPh>
    <rPh sb="3" eb="5">
      <t>サイシュウ</t>
    </rPh>
    <rPh sb="5" eb="7">
      <t>ジュヨウ</t>
    </rPh>
    <rPh sb="7" eb="8">
      <t>ガク</t>
    </rPh>
    <phoneticPr fontId="5"/>
  </si>
  <si>
    <t>ﾃﾞｰﾀ入力欄</t>
    <rPh sb="4" eb="6">
      <t>ニュウリョク</t>
    </rPh>
    <rPh sb="6" eb="7">
      <t>ラン</t>
    </rPh>
    <phoneticPr fontId="5"/>
  </si>
  <si>
    <t>雇用者報酬への転換比率</t>
    <rPh sb="0" eb="3">
      <t>コヨウシャ</t>
    </rPh>
    <rPh sb="3" eb="5">
      <t>ホウシュウ</t>
    </rPh>
    <rPh sb="7" eb="9">
      <t>テンカン</t>
    </rPh>
    <rPh sb="9" eb="11">
      <t>ヒリツ</t>
    </rPh>
    <phoneticPr fontId="5"/>
  </si>
  <si>
    <t>最終需要額</t>
    <rPh sb="0" eb="2">
      <t>サイシュウ</t>
    </rPh>
    <rPh sb="2" eb="5">
      <t>ジュヨウガク</t>
    </rPh>
    <phoneticPr fontId="5"/>
  </si>
  <si>
    <t>経済波及効果（まとめ）</t>
    <rPh sb="0" eb="2">
      <t>ケイザイ</t>
    </rPh>
    <rPh sb="2" eb="4">
      <t>ハキュウ</t>
    </rPh>
    <rPh sb="4" eb="6">
      <t>コウカ</t>
    </rPh>
    <phoneticPr fontId="5"/>
  </si>
  <si>
    <t>（百万円、人）</t>
    <rPh sb="1" eb="2">
      <t>ヒャク</t>
    </rPh>
    <rPh sb="2" eb="4">
      <t>マンエン</t>
    </rPh>
    <rPh sb="5" eb="6">
      <t>ニン</t>
    </rPh>
    <phoneticPr fontId="5"/>
  </si>
  <si>
    <t>備考</t>
    <rPh sb="0" eb="2">
      <t>ビコウ</t>
    </rPh>
    <phoneticPr fontId="5"/>
  </si>
  <si>
    <t>平均消費性向（勤労者世帯）</t>
    <rPh sb="0" eb="2">
      <t>ヘイキン</t>
    </rPh>
    <rPh sb="7" eb="10">
      <t>キンロウシャ</t>
    </rPh>
    <rPh sb="10" eb="12">
      <t>セタイ</t>
    </rPh>
    <phoneticPr fontId="5"/>
  </si>
  <si>
    <t>（百万円）</t>
    <rPh sb="1" eb="2">
      <t>ヒャク</t>
    </rPh>
    <rPh sb="2" eb="4">
      <t>マンエン</t>
    </rPh>
    <phoneticPr fontId="5"/>
  </si>
  <si>
    <t>生産誘発額</t>
    <rPh sb="0" eb="2">
      <t>セイサン</t>
    </rPh>
    <rPh sb="2" eb="5">
      <t>ユウハツガク</t>
    </rPh>
    <phoneticPr fontId="5"/>
  </si>
  <si>
    <t>付加価値誘発額</t>
    <rPh sb="0" eb="2">
      <t>フカ</t>
    </rPh>
    <rPh sb="2" eb="4">
      <t>カチ</t>
    </rPh>
    <rPh sb="4" eb="7">
      <t>ユウハツガク</t>
    </rPh>
    <phoneticPr fontId="5"/>
  </si>
  <si>
    <t>就業者誘発数</t>
    <rPh sb="0" eb="3">
      <t>シュウギョウシャ</t>
    </rPh>
    <rPh sb="3" eb="5">
      <t>ユウハツ</t>
    </rPh>
    <rPh sb="5" eb="6">
      <t>スウ</t>
    </rPh>
    <phoneticPr fontId="5"/>
  </si>
  <si>
    <t>雇用者誘発数</t>
    <rPh sb="0" eb="3">
      <t>コヨウシャ</t>
    </rPh>
    <rPh sb="3" eb="5">
      <t>ユウハツ</t>
    </rPh>
    <rPh sb="5" eb="6">
      <t>スウ</t>
    </rPh>
    <phoneticPr fontId="5"/>
  </si>
  <si>
    <t>ﾜｰｸｼｰﾄ</t>
    <phoneticPr fontId="5"/>
  </si>
  <si>
    <t>神戸市</t>
    <rPh sb="0" eb="3">
      <t>コウベシ</t>
    </rPh>
    <phoneticPr fontId="5"/>
  </si>
  <si>
    <t>近畿</t>
    <rPh sb="0" eb="2">
      <t>キンキ</t>
    </rPh>
    <phoneticPr fontId="5"/>
  </si>
  <si>
    <t>平成10年平均</t>
    <rPh sb="0" eb="2">
      <t>ヘイセイ</t>
    </rPh>
    <rPh sb="4" eb="5">
      <t>ネン</t>
    </rPh>
    <rPh sb="5" eb="7">
      <t>ヘイキン</t>
    </rPh>
    <phoneticPr fontId="5"/>
  </si>
  <si>
    <t>平成11年平均</t>
    <rPh sb="0" eb="2">
      <t>ヘイセイ</t>
    </rPh>
    <rPh sb="4" eb="5">
      <t>ネン</t>
    </rPh>
    <rPh sb="5" eb="7">
      <t>ヘイキン</t>
    </rPh>
    <phoneticPr fontId="5"/>
  </si>
  <si>
    <t>平成12年平均</t>
    <rPh sb="0" eb="2">
      <t>ヘイセイ</t>
    </rPh>
    <rPh sb="4" eb="5">
      <t>ネン</t>
    </rPh>
    <rPh sb="5" eb="7">
      <t>ヘイキン</t>
    </rPh>
    <phoneticPr fontId="5"/>
  </si>
  <si>
    <t>平成13年平均</t>
    <rPh sb="0" eb="2">
      <t>ヘイセイ</t>
    </rPh>
    <rPh sb="4" eb="5">
      <t>ネン</t>
    </rPh>
    <rPh sb="5" eb="7">
      <t>ヘイキン</t>
    </rPh>
    <phoneticPr fontId="5"/>
  </si>
  <si>
    <t>平成14年平均</t>
    <rPh sb="0" eb="2">
      <t>ヘイセイ</t>
    </rPh>
    <rPh sb="4" eb="5">
      <t>ネン</t>
    </rPh>
    <rPh sb="5" eb="7">
      <t>ヘイキン</t>
    </rPh>
    <phoneticPr fontId="5"/>
  </si>
  <si>
    <t>平成15年平均</t>
    <rPh sb="0" eb="2">
      <t>ヘイセイ</t>
    </rPh>
    <rPh sb="4" eb="5">
      <t>ネン</t>
    </rPh>
    <rPh sb="5" eb="7">
      <t>ヘイキン</t>
    </rPh>
    <phoneticPr fontId="5"/>
  </si>
  <si>
    <t>（資料）総務省「家計調査」</t>
    <rPh sb="1" eb="3">
      <t>シリョウ</t>
    </rPh>
    <rPh sb="4" eb="7">
      <t>ソウムショウ</t>
    </rPh>
    <rPh sb="8" eb="10">
      <t>カケイ</t>
    </rPh>
    <rPh sb="10" eb="12">
      <t>チョウサ</t>
    </rPh>
    <phoneticPr fontId="5"/>
  </si>
  <si>
    <t>需要増加額</t>
  </si>
  <si>
    <t>1次間接
波及効果</t>
  </si>
  <si>
    <t>直接+1次間接波及効果</t>
  </si>
  <si>
    <t>雇用者
所得率</t>
  </si>
  <si>
    <t>雇用者所得誘発額（直接+1次間接波及効果）</t>
  </si>
  <si>
    <t>民間消費による需要
増加額</t>
  </si>
  <si>
    <t>2次間接
波及効果</t>
  </si>
  <si>
    <t>総合効果（直接+1次+2次間接波及効果）</t>
  </si>
  <si>
    <t>合計</t>
  </si>
  <si>
    <t>※四捨五入の関係で合計と内訳が一致しない場合があります。</t>
  </si>
  <si>
    <t>生産誘発額</t>
    <rPh sb="0" eb="2">
      <t>セイサン</t>
    </rPh>
    <rPh sb="2" eb="4">
      <t>ユウハツ</t>
    </rPh>
    <rPh sb="4" eb="5">
      <t>ガク</t>
    </rPh>
    <phoneticPr fontId="5"/>
  </si>
  <si>
    <t>雇用誘発数</t>
    <rPh sb="0" eb="2">
      <t>コヨウ</t>
    </rPh>
    <rPh sb="2" eb="4">
      <t>ユウハツ</t>
    </rPh>
    <rPh sb="4" eb="5">
      <t>スウ</t>
    </rPh>
    <phoneticPr fontId="5"/>
  </si>
  <si>
    <t>就業者創出（人）</t>
    <rPh sb="0" eb="3">
      <t>シュウギョウシャ</t>
    </rPh>
    <phoneticPr fontId="5"/>
  </si>
  <si>
    <t>雇用係数（百万円当り）</t>
    <rPh sb="0" eb="2">
      <t>コヨウ</t>
    </rPh>
    <rPh sb="2" eb="4">
      <t>ケイスウ</t>
    </rPh>
    <phoneticPr fontId="5"/>
  </si>
  <si>
    <t>雇用者創出（人）</t>
    <rPh sb="0" eb="3">
      <t>コヨウシャ</t>
    </rPh>
    <rPh sb="3" eb="5">
      <t>ソウシュツ</t>
    </rPh>
    <phoneticPr fontId="5"/>
  </si>
  <si>
    <t>C=A×B</t>
    <phoneticPr fontId="5"/>
  </si>
  <si>
    <t>E=C×D</t>
    <phoneticPr fontId="5"/>
  </si>
  <si>
    <t>F=逆行列係数×E</t>
    <rPh sb="2" eb="5">
      <t>ギャクギョウレツ</t>
    </rPh>
    <rPh sb="5" eb="7">
      <t>ケイスウ</t>
    </rPh>
    <phoneticPr fontId="5"/>
  </si>
  <si>
    <t>G=A+F</t>
    <phoneticPr fontId="5"/>
  </si>
  <si>
    <t>H</t>
    <phoneticPr fontId="5"/>
  </si>
  <si>
    <t>I=G×H</t>
    <phoneticPr fontId="5"/>
  </si>
  <si>
    <t>J</t>
    <phoneticPr fontId="5"/>
  </si>
  <si>
    <t>Ｋ=I×J</t>
    <phoneticPr fontId="5"/>
  </si>
  <si>
    <t>L</t>
    <phoneticPr fontId="5"/>
  </si>
  <si>
    <t>M=K×L</t>
    <phoneticPr fontId="5"/>
  </si>
  <si>
    <t>N</t>
    <phoneticPr fontId="5"/>
  </si>
  <si>
    <t>O=M×N</t>
    <phoneticPr fontId="5"/>
  </si>
  <si>
    <t>P=逆行列係数×O</t>
    <rPh sb="2" eb="5">
      <t>ギャクギョウレツ</t>
    </rPh>
    <rPh sb="5" eb="7">
      <t>ケイスウ</t>
    </rPh>
    <phoneticPr fontId="5"/>
  </si>
  <si>
    <t>Q=G+P</t>
    <phoneticPr fontId="5"/>
  </si>
  <si>
    <t>R</t>
    <phoneticPr fontId="5"/>
  </si>
  <si>
    <t>S=Q×R</t>
    <phoneticPr fontId="5"/>
  </si>
  <si>
    <t>T</t>
    <phoneticPr fontId="5"/>
  </si>
  <si>
    <t>U=Q×T</t>
    <phoneticPr fontId="5"/>
  </si>
  <si>
    <t>V</t>
    <phoneticPr fontId="5"/>
  </si>
  <si>
    <t>W=Q×V</t>
    <phoneticPr fontId="5"/>
  </si>
  <si>
    <t xml:space="preserve"> </t>
    <phoneticPr fontId="5"/>
  </si>
  <si>
    <t>備考（参照WS)</t>
    <rPh sb="0" eb="2">
      <t>ビコウ</t>
    </rPh>
    <rPh sb="3" eb="5">
      <t>サンショウ</t>
    </rPh>
    <phoneticPr fontId="5"/>
  </si>
  <si>
    <t>最終需要推計</t>
    <rPh sb="0" eb="2">
      <t>サイシュウ</t>
    </rPh>
    <rPh sb="2" eb="4">
      <t>ジュヨウ</t>
    </rPh>
    <rPh sb="4" eb="6">
      <t>スイケイ</t>
    </rPh>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</si>
  <si>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</si>
  <si>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</si>
  <si>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</si>
  <si>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</si>
  <si>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</si>
  <si>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</si>
  <si>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</si>
  <si>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</si>
  <si>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第８表　その他の分析係数表（その１）　県内自給率・移輸入係数表</t>
    <rPh sb="10" eb="12">
      <t>ケイスウ</t>
    </rPh>
    <phoneticPr fontId="5"/>
  </si>
  <si>
    <t>逆行列係数表</t>
  </si>
  <si>
    <t>飲食料品　　　　　　　</t>
  </si>
  <si>
    <t>輸送機械  　　　　　</t>
  </si>
  <si>
    <t>電力・ガス・熱供給　</t>
  </si>
  <si>
    <t>情報通信</t>
  </si>
  <si>
    <t>36</t>
  </si>
  <si>
    <t>平成16年平均</t>
    <rPh sb="0" eb="2">
      <t>ヘイセイ</t>
    </rPh>
    <rPh sb="4" eb="5">
      <t>ネン</t>
    </rPh>
    <rPh sb="5" eb="7">
      <t>ヘイキン</t>
    </rPh>
    <phoneticPr fontId="5"/>
  </si>
  <si>
    <t>平成17年平均</t>
    <rPh sb="0" eb="2">
      <t>ヘイセイ</t>
    </rPh>
    <rPh sb="4" eb="5">
      <t>ネン</t>
    </rPh>
    <rPh sb="5" eb="7">
      <t>ヘイキン</t>
    </rPh>
    <phoneticPr fontId="5"/>
  </si>
  <si>
    <t>平成18年平均</t>
    <rPh sb="0" eb="2">
      <t>ヘイセイ</t>
    </rPh>
    <rPh sb="4" eb="5">
      <t>ネン</t>
    </rPh>
    <rPh sb="5" eb="7">
      <t>ヘイキン</t>
    </rPh>
    <phoneticPr fontId="5"/>
  </si>
  <si>
    <t>平成19年平均</t>
    <rPh sb="0" eb="2">
      <t>ヘイセイ</t>
    </rPh>
    <rPh sb="4" eb="5">
      <t>ネン</t>
    </rPh>
    <rPh sb="5" eb="7">
      <t>ヘイキン</t>
    </rPh>
    <phoneticPr fontId="5"/>
  </si>
  <si>
    <t>平成20年平均</t>
    <rPh sb="0" eb="2">
      <t>ヘイセイ</t>
    </rPh>
    <rPh sb="4" eb="5">
      <t>ネン</t>
    </rPh>
    <rPh sb="5" eb="7">
      <t>ヘイキン</t>
    </rPh>
    <phoneticPr fontId="5"/>
  </si>
  <si>
    <t>37</t>
  </si>
  <si>
    <t>38</t>
  </si>
  <si>
    <t>39</t>
  </si>
  <si>
    <t>40</t>
  </si>
  <si>
    <t>(控除)補助金</t>
  </si>
  <si>
    <t>37</t>
    <phoneticPr fontId="5"/>
  </si>
  <si>
    <t>輸送機械  　　　　　</t>
    <phoneticPr fontId="5"/>
  </si>
  <si>
    <t>投入係数表</t>
  </si>
  <si>
    <t>粗付加価値　　　　　　　　　　率</t>
    <rPh sb="0" eb="1">
      <t>ソ</t>
    </rPh>
    <rPh sb="1" eb="3">
      <t>フカ</t>
    </rPh>
    <rPh sb="3" eb="5">
      <t>カチ</t>
    </rPh>
    <rPh sb="15" eb="16">
      <t>リツ</t>
    </rPh>
    <phoneticPr fontId="5"/>
  </si>
  <si>
    <t>粗付加価値誘発額</t>
    <rPh sb="0" eb="1">
      <t>ソ</t>
    </rPh>
    <rPh sb="1" eb="3">
      <t>フカ</t>
    </rPh>
    <rPh sb="3" eb="5">
      <t>カチ</t>
    </rPh>
    <rPh sb="5" eb="8">
      <t>ユウハツガク</t>
    </rPh>
    <phoneticPr fontId="5"/>
  </si>
  <si>
    <t>就業係数（百万円当り）</t>
    <rPh sb="0" eb="2">
      <t>シュウギョウ</t>
    </rPh>
    <rPh sb="2" eb="4">
      <t>ケイスウ</t>
    </rPh>
    <phoneticPr fontId="5"/>
  </si>
  <si>
    <t>就業係数</t>
    <phoneticPr fontId="5"/>
  </si>
  <si>
    <t>雇用係数</t>
    <phoneticPr fontId="5"/>
  </si>
  <si>
    <t>雇用係数</t>
    <rPh sb="0" eb="2">
      <t>コヨウ</t>
    </rPh>
    <phoneticPr fontId="5"/>
  </si>
  <si>
    <t>第８表　その他の分析係数表（その２）　就業・雇用係数表</t>
    <phoneticPr fontId="5"/>
  </si>
  <si>
    <t>平成21年平均</t>
    <rPh sb="0" eb="2">
      <t>ヘイセイ</t>
    </rPh>
    <rPh sb="4" eb="5">
      <t>ネン</t>
    </rPh>
    <rPh sb="5" eb="7">
      <t>ヘイキン</t>
    </rPh>
    <phoneticPr fontId="5"/>
  </si>
  <si>
    <t>平成22年平均</t>
    <rPh sb="0" eb="2">
      <t>ヘイセイ</t>
    </rPh>
    <rPh sb="4" eb="5">
      <t>ネン</t>
    </rPh>
    <rPh sb="5" eb="7">
      <t>ヘイキン</t>
    </rPh>
    <phoneticPr fontId="5"/>
  </si>
  <si>
    <t>平成23年平均</t>
    <rPh sb="0" eb="2">
      <t>ヘイセイ</t>
    </rPh>
    <rPh sb="4" eb="5">
      <t>ネン</t>
    </rPh>
    <rPh sb="5" eb="7">
      <t>ヘイキン</t>
    </rPh>
    <phoneticPr fontId="5"/>
  </si>
  <si>
    <t>平成24年平均</t>
    <rPh sb="0" eb="2">
      <t>ヘイセイ</t>
    </rPh>
    <rPh sb="4" eb="5">
      <t>ネン</t>
    </rPh>
    <rPh sb="5" eb="7">
      <t>ヘイキン</t>
    </rPh>
    <phoneticPr fontId="5"/>
  </si>
  <si>
    <t>2</t>
  </si>
  <si>
    <t>3</t>
  </si>
  <si>
    <t>4</t>
  </si>
  <si>
    <t>5</t>
  </si>
  <si>
    <t>6</t>
  </si>
  <si>
    <t>7</t>
  </si>
  <si>
    <t>8</t>
  </si>
  <si>
    <t>9</t>
  </si>
  <si>
    <t>域内最終需要増加額
（直接効果）</t>
    <rPh sb="0" eb="1">
      <t>イキ</t>
    </rPh>
    <phoneticPr fontId="5"/>
  </si>
  <si>
    <t>投入係数（対事業所サービス）</t>
    <rPh sb="5" eb="6">
      <t>タイ</t>
    </rPh>
    <rPh sb="6" eb="9">
      <t>ジギョウショ</t>
    </rPh>
    <phoneticPr fontId="5"/>
  </si>
  <si>
    <t>投入係数（教育・研究）</t>
    <rPh sb="5" eb="7">
      <t>キョウイク</t>
    </rPh>
    <rPh sb="8" eb="10">
      <t>ケンキュウ</t>
    </rPh>
    <phoneticPr fontId="5"/>
  </si>
  <si>
    <t>投入係数（公務）</t>
    <rPh sb="5" eb="7">
      <t>コウム</t>
    </rPh>
    <phoneticPr fontId="5"/>
  </si>
  <si>
    <t>投入係数（情報通信）</t>
    <rPh sb="5" eb="7">
      <t>ジョウホウ</t>
    </rPh>
    <rPh sb="7" eb="9">
      <t>ツウシン</t>
    </rPh>
    <phoneticPr fontId="5"/>
  </si>
  <si>
    <t>投入係数（不動産）</t>
    <rPh sb="5" eb="8">
      <t>フドウサン</t>
    </rPh>
    <phoneticPr fontId="5"/>
  </si>
  <si>
    <t>投入係数（金融・保険）</t>
    <rPh sb="5" eb="7">
      <t>キンユウ</t>
    </rPh>
    <rPh sb="8" eb="10">
      <t>ホケン</t>
    </rPh>
    <phoneticPr fontId="5"/>
  </si>
  <si>
    <t>投入係数（その他の製造工業製品）</t>
    <rPh sb="7" eb="8">
      <t>タ</t>
    </rPh>
    <rPh sb="9" eb="11">
      <t>セイゾウ</t>
    </rPh>
    <rPh sb="11" eb="13">
      <t>コウギョウ</t>
    </rPh>
    <rPh sb="13" eb="15">
      <t>セイヒン</t>
    </rPh>
    <phoneticPr fontId="5"/>
  </si>
  <si>
    <t>投入係数（建設）</t>
    <rPh sb="5" eb="7">
      <t>ケンセツ</t>
    </rPh>
    <phoneticPr fontId="5"/>
  </si>
  <si>
    <t>投入係数（輸送機械）</t>
    <rPh sb="5" eb="7">
      <t>ユソウ</t>
    </rPh>
    <rPh sb="7" eb="9">
      <t>キカイ</t>
    </rPh>
    <phoneticPr fontId="5"/>
  </si>
  <si>
    <t>投入係数（電子部品）</t>
    <rPh sb="5" eb="7">
      <t>デンシ</t>
    </rPh>
    <rPh sb="7" eb="9">
      <t>ブヒン</t>
    </rPh>
    <phoneticPr fontId="5"/>
  </si>
  <si>
    <t>投入係数（金属製品）</t>
    <rPh sb="5" eb="7">
      <t>キンゾク</t>
    </rPh>
    <rPh sb="7" eb="9">
      <t>セイヒン</t>
    </rPh>
    <phoneticPr fontId="5"/>
  </si>
  <si>
    <t>投入係数（非鉄金属）</t>
    <rPh sb="5" eb="7">
      <t>ヒテツ</t>
    </rPh>
    <rPh sb="7" eb="9">
      <t>キンゾク</t>
    </rPh>
    <phoneticPr fontId="5"/>
  </si>
  <si>
    <t>投入係数（鉄鋼）</t>
    <rPh sb="5" eb="7">
      <t>テッコウ</t>
    </rPh>
    <phoneticPr fontId="5"/>
  </si>
  <si>
    <t>窯業・土石製品</t>
    <phoneticPr fontId="5"/>
  </si>
  <si>
    <t>投入係数（窯業・土石製品）</t>
    <rPh sb="5" eb="7">
      <t>ヨウギョウ</t>
    </rPh>
    <rPh sb="8" eb="10">
      <t>ドセキ</t>
    </rPh>
    <rPh sb="10" eb="12">
      <t>セイヒン</t>
    </rPh>
    <phoneticPr fontId="5"/>
  </si>
  <si>
    <t>投入係数（石油・石炭製品）</t>
    <rPh sb="5" eb="7">
      <t>セキユ</t>
    </rPh>
    <rPh sb="8" eb="10">
      <t>セキタン</t>
    </rPh>
    <rPh sb="10" eb="12">
      <t>セイヒン</t>
    </rPh>
    <phoneticPr fontId="5"/>
  </si>
  <si>
    <t>化学製品</t>
    <phoneticPr fontId="5"/>
  </si>
  <si>
    <t>投入係数（化学製品）</t>
    <rPh sb="5" eb="7">
      <t>カガク</t>
    </rPh>
    <rPh sb="7" eb="9">
      <t>セイヒン</t>
    </rPh>
    <phoneticPr fontId="5"/>
  </si>
  <si>
    <t>投入係数（繊維製品）</t>
    <rPh sb="5" eb="7">
      <t>センイ</t>
    </rPh>
    <rPh sb="7" eb="9">
      <t>セイヒン</t>
    </rPh>
    <phoneticPr fontId="5"/>
  </si>
  <si>
    <t>飲食料品　　　　　　　</t>
    <phoneticPr fontId="5"/>
  </si>
  <si>
    <t>投入係数（鉱業）</t>
    <rPh sb="5" eb="7">
      <t>コウギョウ</t>
    </rPh>
    <phoneticPr fontId="5"/>
  </si>
  <si>
    <t>漁業</t>
    <rPh sb="0" eb="2">
      <t>ギョギョウ</t>
    </rPh>
    <phoneticPr fontId="5"/>
  </si>
  <si>
    <t>投入係数（漁業）</t>
    <rPh sb="5" eb="7">
      <t>ギョギョウ</t>
    </rPh>
    <phoneticPr fontId="5"/>
  </si>
  <si>
    <t>・2次波及試算にあたっては、域内産品自給率（純粋の域内への波及効果）を考慮</t>
    <rPh sb="14" eb="16">
      <t>イキナイ</t>
    </rPh>
    <rPh sb="25" eb="26">
      <t>イキ</t>
    </rPh>
    <phoneticPr fontId="5"/>
  </si>
  <si>
    <t>平成25年平均</t>
    <rPh sb="0" eb="2">
      <t>ヘイセイ</t>
    </rPh>
    <rPh sb="4" eb="5">
      <t>ネン</t>
    </rPh>
    <rPh sb="5" eb="7">
      <t>ヘイキン</t>
    </rPh>
    <phoneticPr fontId="5"/>
  </si>
  <si>
    <t>経済波及効果まとめ</t>
    <rPh sb="0" eb="2">
      <t>ケイザイ</t>
    </rPh>
    <rPh sb="2" eb="4">
      <t>ハキュウ</t>
    </rPh>
    <rPh sb="4" eb="6">
      <t>コウカ</t>
    </rPh>
    <phoneticPr fontId="5"/>
  </si>
  <si>
    <t>うち雇用者誘発数</t>
    <rPh sb="2" eb="5">
      <t>コヨウシャ</t>
    </rPh>
    <rPh sb="5" eb="7">
      <t>ユウハツ</t>
    </rPh>
    <rPh sb="7" eb="8">
      <t>スウ</t>
    </rPh>
    <phoneticPr fontId="5"/>
  </si>
  <si>
    <t>（人）</t>
    <rPh sb="1" eb="2">
      <t>ニン</t>
    </rPh>
    <phoneticPr fontId="5"/>
  </si>
  <si>
    <t>経済波及効果(A)</t>
    <rPh sb="0" eb="2">
      <t>ケイザイ</t>
    </rPh>
    <rPh sb="2" eb="4">
      <t>ハキュウ</t>
    </rPh>
    <rPh sb="4" eb="6">
      <t>コウカ</t>
    </rPh>
    <phoneticPr fontId="5"/>
  </si>
  <si>
    <t>当初需要額・域内GDP(B)</t>
    <rPh sb="0" eb="2">
      <t>トウショ</t>
    </rPh>
    <rPh sb="2" eb="4">
      <t>ジュヨウ</t>
    </rPh>
    <rPh sb="4" eb="5">
      <t>ガク</t>
    </rPh>
    <rPh sb="6" eb="8">
      <t>イキナイ</t>
    </rPh>
    <phoneticPr fontId="5"/>
  </si>
  <si>
    <t>－</t>
    <phoneticPr fontId="5"/>
  </si>
  <si>
    <t>当初比（C=A/B）</t>
    <rPh sb="0" eb="2">
      <t>トウショ</t>
    </rPh>
    <rPh sb="2" eb="3">
      <t>ヒ</t>
    </rPh>
    <phoneticPr fontId="5"/>
  </si>
  <si>
    <t>（資料）兵庫県統計課「市町民経済計算」</t>
    <rPh sb="1" eb="3">
      <t>シリョウ</t>
    </rPh>
    <rPh sb="4" eb="7">
      <t>ヒョウゴケン</t>
    </rPh>
    <rPh sb="7" eb="9">
      <t>トウケイ</t>
    </rPh>
    <rPh sb="9" eb="10">
      <t>カ</t>
    </rPh>
    <rPh sb="11" eb="13">
      <t>シチョウ</t>
    </rPh>
    <rPh sb="13" eb="14">
      <t>ミン</t>
    </rPh>
    <rPh sb="14" eb="16">
      <t>ケイザイ</t>
    </rPh>
    <rPh sb="16" eb="18">
      <t>ケイサン</t>
    </rPh>
    <phoneticPr fontId="5"/>
  </si>
  <si>
    <t>－</t>
    <phoneticPr fontId="5"/>
  </si>
  <si>
    <t>平成26年平均</t>
    <rPh sb="0" eb="2">
      <t>ヘイセイ</t>
    </rPh>
    <rPh sb="4" eb="5">
      <t>ネン</t>
    </rPh>
    <rPh sb="5" eb="7">
      <t>ヘイキン</t>
    </rPh>
    <phoneticPr fontId="5"/>
  </si>
  <si>
    <t>１</t>
  </si>
  <si>
    <t>農業</t>
    <rPh sb="0" eb="2">
      <t>ノウギョウ</t>
    </rPh>
    <phoneticPr fontId="2"/>
  </si>
  <si>
    <t>林業</t>
    <rPh sb="0" eb="2">
      <t>リンギョウ</t>
    </rPh>
    <phoneticPr fontId="8"/>
  </si>
  <si>
    <t>漁業</t>
    <rPh sb="0" eb="2">
      <t>ギョギョウ</t>
    </rPh>
    <phoneticPr fontId="8"/>
  </si>
  <si>
    <t>パルプ・紙・木製品</t>
  </si>
  <si>
    <t>はん用機械</t>
  </si>
  <si>
    <t>生産用機械</t>
  </si>
  <si>
    <t>業務用機械</t>
  </si>
  <si>
    <t>電子部品</t>
    <rPh sb="0" eb="2">
      <t>デンシ</t>
    </rPh>
    <rPh sb="2" eb="4">
      <t>ブヒン</t>
    </rPh>
    <phoneticPr fontId="8"/>
  </si>
  <si>
    <t>水道　　</t>
  </si>
  <si>
    <t>廃棄物処理</t>
    <rPh sb="0" eb="3">
      <t>ハイキブツ</t>
    </rPh>
    <rPh sb="3" eb="5">
      <t>ショリ</t>
    </rPh>
    <phoneticPr fontId="8"/>
  </si>
  <si>
    <t>商業</t>
    <rPh sb="0" eb="2">
      <t>ショウギョウ</t>
    </rPh>
    <phoneticPr fontId="8"/>
  </si>
  <si>
    <t>運輸、郵便</t>
    <rPh sb="3" eb="5">
      <t>ユウビン</t>
    </rPh>
    <phoneticPr fontId="8"/>
  </si>
  <si>
    <t>医療・福祉</t>
    <rPh sb="3" eb="5">
      <t>フクシ</t>
    </rPh>
    <phoneticPr fontId="8"/>
  </si>
  <si>
    <t>その他対個人サービス</t>
    <rPh sb="2" eb="3">
      <t>タ</t>
    </rPh>
    <phoneticPr fontId="8"/>
  </si>
  <si>
    <t>事務用品</t>
    <rPh sb="0" eb="2">
      <t>ジム</t>
    </rPh>
    <rPh sb="2" eb="4">
      <t>ヨウヒン</t>
    </rPh>
    <phoneticPr fontId="8"/>
  </si>
  <si>
    <t>分類不明</t>
    <rPh sb="0" eb="2">
      <t>ブンルイ</t>
    </rPh>
    <rPh sb="2" eb="4">
      <t>フメイ</t>
    </rPh>
    <phoneticPr fontId="8"/>
  </si>
  <si>
    <t>電子部品</t>
    <rPh sb="0" eb="2">
      <t>デンシ</t>
    </rPh>
    <rPh sb="2" eb="4">
      <t>ブヒン</t>
    </rPh>
    <phoneticPr fontId="5"/>
  </si>
  <si>
    <t>廃棄物処理</t>
    <rPh sb="0" eb="3">
      <t>ハイキブツ</t>
    </rPh>
    <rPh sb="3" eb="5">
      <t>ショリ</t>
    </rPh>
    <phoneticPr fontId="5"/>
  </si>
  <si>
    <t>事務用品</t>
    <rPh sb="0" eb="2">
      <t>ジム</t>
    </rPh>
    <rPh sb="2" eb="4">
      <t>ヨウヒン</t>
    </rPh>
    <phoneticPr fontId="5"/>
  </si>
  <si>
    <t>分類不明</t>
    <rPh sb="0" eb="2">
      <t>ブンルイ</t>
    </rPh>
    <rPh sb="2" eb="4">
      <t>フメイ</t>
    </rPh>
    <phoneticPr fontId="5"/>
  </si>
  <si>
    <t>パルプ・紙・木製品</t>
    <phoneticPr fontId="5"/>
  </si>
  <si>
    <t>水道　　</t>
    <phoneticPr fontId="5"/>
  </si>
  <si>
    <t>対事業所サービス</t>
    <phoneticPr fontId="5"/>
  </si>
  <si>
    <t>教育・研究</t>
    <phoneticPr fontId="5"/>
  </si>
  <si>
    <t>公務</t>
    <phoneticPr fontId="5"/>
  </si>
  <si>
    <t>情報通信</t>
    <rPh sb="0" eb="2">
      <t>ジョウホウ</t>
    </rPh>
    <phoneticPr fontId="5"/>
  </si>
  <si>
    <t>不動産</t>
    <phoneticPr fontId="5"/>
  </si>
  <si>
    <t>金融・保険</t>
    <phoneticPr fontId="5"/>
  </si>
  <si>
    <t>電力・ガス・熱供給　</t>
    <phoneticPr fontId="5"/>
  </si>
  <si>
    <t>建設</t>
    <phoneticPr fontId="5"/>
  </si>
  <si>
    <t>その他の製造工業製品</t>
    <phoneticPr fontId="5"/>
  </si>
  <si>
    <t>電気機械</t>
    <rPh sb="0" eb="2">
      <t>デンキ</t>
    </rPh>
    <phoneticPr fontId="5"/>
  </si>
  <si>
    <t>業務用機械</t>
    <phoneticPr fontId="5"/>
  </si>
  <si>
    <t>生産用機械</t>
    <phoneticPr fontId="5"/>
  </si>
  <si>
    <t>はん用機械</t>
    <phoneticPr fontId="5"/>
  </si>
  <si>
    <t>金属製品</t>
    <phoneticPr fontId="5"/>
  </si>
  <si>
    <t>非鉄金属</t>
    <phoneticPr fontId="5"/>
  </si>
  <si>
    <t>鉄鋼</t>
    <phoneticPr fontId="5"/>
  </si>
  <si>
    <t>石油・石炭製品</t>
    <phoneticPr fontId="5"/>
  </si>
  <si>
    <t>繊維製品</t>
    <phoneticPr fontId="5"/>
  </si>
  <si>
    <t>鉱業</t>
    <phoneticPr fontId="5"/>
  </si>
  <si>
    <t>農業</t>
    <rPh sb="0" eb="2">
      <t>ノウギョウ</t>
    </rPh>
    <phoneticPr fontId="3"/>
  </si>
  <si>
    <t>投入係数（農業）</t>
    <rPh sb="5" eb="7">
      <t>ノウギョウ</t>
    </rPh>
    <phoneticPr fontId="5"/>
  </si>
  <si>
    <t>投入係数（林業）</t>
    <rPh sb="5" eb="7">
      <t>リンギョウ</t>
    </rPh>
    <phoneticPr fontId="5"/>
  </si>
  <si>
    <t>投入係数（飲食料品）</t>
    <rPh sb="5" eb="7">
      <t>インショク</t>
    </rPh>
    <rPh sb="7" eb="8">
      <t>リョウ</t>
    </rPh>
    <rPh sb="8" eb="9">
      <t>ヒン</t>
    </rPh>
    <phoneticPr fontId="5"/>
  </si>
  <si>
    <t>投入係数（パルプ・紙・木製品）</t>
    <rPh sb="9" eb="10">
      <t>カミ</t>
    </rPh>
    <rPh sb="11" eb="12">
      <t>キ</t>
    </rPh>
    <rPh sb="12" eb="14">
      <t>セイヒン</t>
    </rPh>
    <phoneticPr fontId="5"/>
  </si>
  <si>
    <t>投入係数（はん用機械）</t>
    <rPh sb="7" eb="8">
      <t>ヨウ</t>
    </rPh>
    <rPh sb="8" eb="10">
      <t>キカイ</t>
    </rPh>
    <phoneticPr fontId="5"/>
  </si>
  <si>
    <t>投入係数（生産用機械）</t>
    <rPh sb="5" eb="8">
      <t>セイサンヨウ</t>
    </rPh>
    <rPh sb="8" eb="10">
      <t>キカイ</t>
    </rPh>
    <phoneticPr fontId="5"/>
  </si>
  <si>
    <t>投入係数（業務用機械）</t>
    <rPh sb="5" eb="8">
      <t>ギョウムヨウ</t>
    </rPh>
    <rPh sb="8" eb="10">
      <t>キカイ</t>
    </rPh>
    <phoneticPr fontId="5"/>
  </si>
  <si>
    <t>投入係数（電気機械）</t>
    <rPh sb="5" eb="7">
      <t>デンキ</t>
    </rPh>
    <rPh sb="7" eb="9">
      <t>キカイ</t>
    </rPh>
    <phoneticPr fontId="5"/>
  </si>
  <si>
    <t>投入係数（電気・ガス・熱供給）</t>
    <rPh sb="5" eb="7">
      <t>デンキ</t>
    </rPh>
    <rPh sb="11" eb="12">
      <t>ネツ</t>
    </rPh>
    <rPh sb="12" eb="14">
      <t>キョウキュウ</t>
    </rPh>
    <phoneticPr fontId="5"/>
  </si>
  <si>
    <t>投入係数（水道）</t>
    <rPh sb="5" eb="7">
      <t>スイドウ</t>
    </rPh>
    <phoneticPr fontId="5"/>
  </si>
  <si>
    <t>投入係数（廃棄物処理）</t>
    <rPh sb="5" eb="8">
      <t>ハイキブツ</t>
    </rPh>
    <rPh sb="8" eb="10">
      <t>ショリ</t>
    </rPh>
    <phoneticPr fontId="5"/>
  </si>
  <si>
    <t>投入係数（医療・福祉）</t>
    <rPh sb="5" eb="7">
      <t>イリョウ</t>
    </rPh>
    <rPh sb="8" eb="10">
      <t>フクシ</t>
    </rPh>
    <phoneticPr fontId="5"/>
  </si>
  <si>
    <t>投入係数（事務用品）</t>
    <rPh sb="5" eb="7">
      <t>ジム</t>
    </rPh>
    <rPh sb="7" eb="9">
      <t>ヨウヒン</t>
    </rPh>
    <phoneticPr fontId="5"/>
  </si>
  <si>
    <t>直接効果</t>
    <rPh sb="0" eb="2">
      <t>チョクセツ</t>
    </rPh>
    <rPh sb="2" eb="4">
      <t>コウカ</t>
    </rPh>
    <phoneticPr fontId="5"/>
  </si>
  <si>
    <t>第一次間接効果</t>
    <rPh sb="0" eb="3">
      <t>ダイイチジ</t>
    </rPh>
    <rPh sb="3" eb="5">
      <t>カンセツ</t>
    </rPh>
    <rPh sb="5" eb="7">
      <t>コウカ</t>
    </rPh>
    <phoneticPr fontId="5"/>
  </si>
  <si>
    <t>第二次間接効果</t>
    <rPh sb="0" eb="3">
      <t>ダイニジ</t>
    </rPh>
    <rPh sb="3" eb="5">
      <t>カンセツ</t>
    </rPh>
    <rPh sb="5" eb="7">
      <t>コウカ</t>
    </rPh>
    <phoneticPr fontId="5"/>
  </si>
  <si>
    <t>計</t>
    <rPh sb="0" eb="1">
      <t>ケイ</t>
    </rPh>
    <phoneticPr fontId="5"/>
  </si>
  <si>
    <t>（１）「生産波及効果」とは</t>
    <phoneticPr fontId="5"/>
  </si>
  <si>
    <t xml:space="preserve">  ある産業部門の生産物に対する最終需要（投資・消費・移輸出）の変化が、直接・間接のルートを通じて、他の産業部門の生産に影響を及ぼしていくことを「生産波及効果」という。</t>
    <phoneticPr fontId="5"/>
  </si>
  <si>
    <t>生産波及効果分析では、産業間の因果連鎖に起因する生産波及効果のメカニズムを基に、最終的に各産業部門において誘発される生産額を測定する。</t>
    <phoneticPr fontId="5"/>
  </si>
  <si>
    <t>測定の道具として、「投入係数」と「逆行列係数」を使用する。</t>
    <phoneticPr fontId="5"/>
  </si>
  <si>
    <t>　生産波及効果には、「生産誘発効果」と「粗付加価値誘発効果」とがある。</t>
    <phoneticPr fontId="5"/>
  </si>
  <si>
    <t>このうち「生産誘発効果」には、原材料消費による誘発効果と雇用者所得（賃金・給与等）など家計を通じて消費支出される最終需要の増加による誘発効果などがある。</t>
    <phoneticPr fontId="5"/>
  </si>
  <si>
    <t xml:space="preserve">  波及効果（誘発効果）は、直接効果と間接波及効果（第１次、第２次……）に分けられる。</t>
    <phoneticPr fontId="5"/>
  </si>
  <si>
    <t>例えば、ある産業で 100億円の生産があった場合、直接効果は 100億円の生産そのものであり、間接波及効果は 100億円の生産活動に伴う原材料消費や民間消費支出による誘発効果である。</t>
    <phoneticPr fontId="5"/>
  </si>
  <si>
    <t>⑦ 各部門が生産活動を個別に行った効果の和は、それら部門が同時に行ったときの総効果に等しい。</t>
    <phoneticPr fontId="5"/>
  </si>
  <si>
    <r>
      <t>③</t>
    </r>
    <r>
      <rPr>
        <sz val="10.5"/>
        <color indexed="8"/>
        <rFont val="ＭＳ 明朝"/>
        <family val="1"/>
        <charset val="128"/>
      </rPr>
      <t>就業者数は、生産額に比例して増加することとする。</t>
    </r>
    <phoneticPr fontId="5"/>
  </si>
  <si>
    <t>　これを所得の消費への転換と呼び、その一定割合を「消費への転換比率」という。</t>
    <phoneticPr fontId="5"/>
  </si>
  <si>
    <t>①生産波及効果分析では、新しく生み出された雇用者所得が、新たに消費需要の増加となって再び生産を誘発する過程を対象にした。</t>
    <phoneticPr fontId="5"/>
  </si>
  <si>
    <t>　計算上は次々に効果が波及していき、誘発される生産額が０になるまで分析は可能である。</t>
    <phoneticPr fontId="5"/>
  </si>
  <si>
    <t>　　実際には、生産波及過程で、「波及の中断」やタイム・ラグの問題などもあると考えられるが、分析の対象を、第２次間接波及効果までに限定した。</t>
    <phoneticPr fontId="5"/>
  </si>
  <si>
    <t>　その転換比率となる指標に資料上の制約があり、比率が明確か、推定可能な特別の場合を除き、あまり計算されないため、計測の対象外とした。</t>
    <phoneticPr fontId="5"/>
  </si>
  <si>
    <t xml:space="preserve"> </t>
    <phoneticPr fontId="5"/>
  </si>
  <si>
    <t>平成27年平均</t>
    <rPh sb="0" eb="2">
      <t>ヘイセイ</t>
    </rPh>
    <rPh sb="4" eb="5">
      <t>ネン</t>
    </rPh>
    <rPh sb="5" eb="7">
      <t>ヘイキン</t>
    </rPh>
    <phoneticPr fontId="5"/>
  </si>
  <si>
    <t>37</t>
    <phoneticPr fontId="5"/>
  </si>
  <si>
    <t>38</t>
    <phoneticPr fontId="5"/>
  </si>
  <si>
    <t>39</t>
    <phoneticPr fontId="5"/>
  </si>
  <si>
    <t>経済波及効果計算プロセス</t>
    <phoneticPr fontId="5"/>
  </si>
  <si>
    <t>対個人サービス</t>
    <rPh sb="0" eb="1">
      <t>タイ</t>
    </rPh>
    <rPh sb="1" eb="3">
      <t>コジン</t>
    </rPh>
    <phoneticPr fontId="5"/>
  </si>
  <si>
    <t>対個人サービス</t>
    <phoneticPr fontId="8"/>
  </si>
  <si>
    <t>投入係数（対個人サービス）</t>
    <rPh sb="5" eb="6">
      <t>タイ</t>
    </rPh>
    <rPh sb="6" eb="8">
      <t>コジン</t>
    </rPh>
    <phoneticPr fontId="5"/>
  </si>
  <si>
    <t>40</t>
    <phoneticPr fontId="5"/>
  </si>
  <si>
    <t>投入係数表</t>
    <rPh sb="0" eb="2">
      <t>トウニュウ</t>
    </rPh>
    <rPh sb="2" eb="4">
      <t>ケイスウ</t>
    </rPh>
    <phoneticPr fontId="5"/>
  </si>
  <si>
    <t>統合大分類（39部門）</t>
    <rPh sb="2" eb="3">
      <t>ダイ</t>
    </rPh>
    <phoneticPr fontId="5"/>
  </si>
  <si>
    <t>従業者</t>
    <rPh sb="0" eb="3">
      <t>ジュウギョウシャ</t>
    </rPh>
    <phoneticPr fontId="5"/>
  </si>
  <si>
    <t>雇用者</t>
    <rPh sb="0" eb="3">
      <t>コヨウシャ</t>
    </rPh>
    <phoneticPr fontId="5"/>
  </si>
  <si>
    <t>移輸出計</t>
    <rPh sb="0" eb="1">
      <t>イ</t>
    </rPh>
    <rPh sb="1" eb="3">
      <t>ユシュツ</t>
    </rPh>
    <rPh sb="3" eb="4">
      <t>ケイ</t>
    </rPh>
    <phoneticPr fontId="5"/>
  </si>
  <si>
    <t>投入係数（分類不明）</t>
    <rPh sb="5" eb="7">
      <t>ブンルイ</t>
    </rPh>
    <rPh sb="7" eb="9">
      <t>フメイ</t>
    </rPh>
    <phoneticPr fontId="5"/>
  </si>
  <si>
    <t xml:space="preserve"> </t>
    <phoneticPr fontId="5"/>
  </si>
  <si>
    <t>県内需要
増加額</t>
    <rPh sb="0" eb="1">
      <t>ケン</t>
    </rPh>
    <phoneticPr fontId="5"/>
  </si>
  <si>
    <t>民間消費による県内需要増加額</t>
    <rPh sb="7" eb="8">
      <t>ケン</t>
    </rPh>
    <phoneticPr fontId="5"/>
  </si>
  <si>
    <t>各部門(39部門）の生産額（最終需要額）が増加した場合の域内への経済波及効果</t>
    <rPh sb="0" eb="3">
      <t>カクブモン</t>
    </rPh>
    <rPh sb="6" eb="8">
      <t>ブモン</t>
    </rPh>
    <rPh sb="10" eb="12">
      <t>セイサン</t>
    </rPh>
    <rPh sb="12" eb="13">
      <t>ガク</t>
    </rPh>
    <rPh sb="14" eb="16">
      <t>サイシュウ</t>
    </rPh>
    <rPh sb="16" eb="19">
      <t>ジュヨウガク</t>
    </rPh>
    <rPh sb="21" eb="23">
      <t>ゾウカ</t>
    </rPh>
    <rPh sb="25" eb="27">
      <t>バアイ</t>
    </rPh>
    <rPh sb="28" eb="29">
      <t>イキ</t>
    </rPh>
    <rPh sb="29" eb="30">
      <t>ナイ</t>
    </rPh>
    <rPh sb="32" eb="34">
      <t>ケイザイ</t>
    </rPh>
    <rPh sb="34" eb="36">
      <t>ハキュウ</t>
    </rPh>
    <rPh sb="36" eb="38">
      <t>コウカ</t>
    </rPh>
    <phoneticPr fontId="5"/>
  </si>
  <si>
    <t>事例1　産業連関分析（39部門別ワークシート）</t>
    <rPh sb="0" eb="2">
      <t>ジレイ</t>
    </rPh>
    <rPh sb="4" eb="6">
      <t>サンギョウ</t>
    </rPh>
    <rPh sb="6" eb="8">
      <t>レンカン</t>
    </rPh>
    <rPh sb="8" eb="10">
      <t>ブンセキ</t>
    </rPh>
    <rPh sb="13" eb="16">
      <t>ブモンベツ</t>
    </rPh>
    <phoneticPr fontId="5"/>
  </si>
  <si>
    <t>事例1　産業連関分析（39部門別ワークシート）目次</t>
    <rPh sb="0" eb="2">
      <t>ジレイ</t>
    </rPh>
    <rPh sb="4" eb="6">
      <t>サンギョウ</t>
    </rPh>
    <rPh sb="6" eb="8">
      <t>レンカン</t>
    </rPh>
    <rPh sb="8" eb="10">
      <t>ブンセキ</t>
    </rPh>
    <rPh sb="13" eb="16">
      <t>ブモンベツ</t>
    </rPh>
    <rPh sb="23" eb="25">
      <t>モクジ</t>
    </rPh>
    <phoneticPr fontId="5"/>
  </si>
  <si>
    <t>対個人サービス</t>
    <phoneticPr fontId="8"/>
  </si>
  <si>
    <t>① 平成27年の産業構造において分析しており、「投入係数」「逆行列係数」を一定と仮定している。</t>
    <phoneticPr fontId="5"/>
  </si>
  <si>
    <r>
      <t>②</t>
    </r>
    <r>
      <rPr>
        <sz val="10.5"/>
        <color indexed="8"/>
        <rFont val="ＭＳ 明朝"/>
        <family val="1"/>
        <charset val="128"/>
      </rPr>
      <t>波及効果の測定には、39部門表（平成27年表）を用い、最終需要増加に伴う原材料による波及効果、付加価値による波及効果の２段階に分けて行う。</t>
    </r>
    <rPh sb="28" eb="30">
      <t>サイシュウ</t>
    </rPh>
    <rPh sb="30" eb="32">
      <t>ジュヨウ</t>
    </rPh>
    <rPh sb="32" eb="34">
      <t>ゾウカ</t>
    </rPh>
    <rPh sb="35" eb="36">
      <t>トモナ</t>
    </rPh>
    <phoneticPr fontId="5"/>
  </si>
  <si>
    <t>② 価格は平成27年価格である。</t>
    <phoneticPr fontId="5"/>
  </si>
  <si>
    <t>プラスチック・ゴム製品</t>
    <rPh sb="9" eb="11">
      <t>セイヒン</t>
    </rPh>
    <phoneticPr fontId="5"/>
  </si>
  <si>
    <t>情報通信機器</t>
  </si>
  <si>
    <t>情報通信機器</t>
    <phoneticPr fontId="5"/>
  </si>
  <si>
    <t>他に分類されない会員制団体</t>
    <rPh sb="0" eb="1">
      <t>ホカ</t>
    </rPh>
    <rPh sb="2" eb="4">
      <t>ブンルイ</t>
    </rPh>
    <rPh sb="8" eb="11">
      <t>カイインセイ</t>
    </rPh>
    <rPh sb="11" eb="13">
      <t>ダンタイ</t>
    </rPh>
    <phoneticPr fontId="8"/>
  </si>
  <si>
    <t>平成28年平均</t>
    <rPh sb="0" eb="2">
      <t>ヘイセイ</t>
    </rPh>
    <rPh sb="4" eb="5">
      <t>ネン</t>
    </rPh>
    <rPh sb="5" eb="7">
      <t>ヘイキン</t>
    </rPh>
    <phoneticPr fontId="5"/>
  </si>
  <si>
    <t>平成29年平均</t>
    <rPh sb="0" eb="2">
      <t>ヘイセイ</t>
    </rPh>
    <rPh sb="4" eb="5">
      <t>ネン</t>
    </rPh>
    <rPh sb="5" eb="7">
      <t>ヘイキン</t>
    </rPh>
    <phoneticPr fontId="5"/>
  </si>
  <si>
    <t>平成30年平均</t>
    <rPh sb="0" eb="2">
      <t>ヘイセイ</t>
    </rPh>
    <rPh sb="4" eb="5">
      <t>ネン</t>
    </rPh>
    <rPh sb="5" eb="7">
      <t>ヘイキン</t>
    </rPh>
    <phoneticPr fontId="5"/>
  </si>
  <si>
    <t>37</t>
    <phoneticPr fontId="5"/>
  </si>
  <si>
    <t>38</t>
    <phoneticPr fontId="5"/>
  </si>
  <si>
    <t>39</t>
    <phoneticPr fontId="5"/>
  </si>
  <si>
    <t>プラスチック・ゴム製品</t>
    <rPh sb="9" eb="11">
      <t>セイヒン</t>
    </rPh>
    <phoneticPr fontId="5"/>
  </si>
  <si>
    <t>情報通信機器</t>
    <phoneticPr fontId="5"/>
  </si>
  <si>
    <t>情報通信機器</t>
    <phoneticPr fontId="5"/>
  </si>
  <si>
    <t>運輸・郵便</t>
    <rPh sb="3" eb="5">
      <t>ユウビン</t>
    </rPh>
    <phoneticPr fontId="8"/>
  </si>
  <si>
    <t>投入係数（プラスチック・ゴム製品）</t>
    <rPh sb="14" eb="16">
      <t>セイヒン</t>
    </rPh>
    <phoneticPr fontId="5"/>
  </si>
  <si>
    <t>投入係数（情報通信機器）</t>
    <rPh sb="5" eb="7">
      <t>ジョウホウ</t>
    </rPh>
    <rPh sb="7" eb="9">
      <t>ツウシン</t>
    </rPh>
    <rPh sb="9" eb="11">
      <t>キキ</t>
    </rPh>
    <phoneticPr fontId="5"/>
  </si>
  <si>
    <t>投入係数（商業）</t>
    <rPh sb="5" eb="7">
      <t>ショウギョウ</t>
    </rPh>
    <phoneticPr fontId="5"/>
  </si>
  <si>
    <t>投入係数（運輸・郵便）</t>
    <rPh sb="5" eb="7">
      <t>ウンユ</t>
    </rPh>
    <rPh sb="8" eb="10">
      <t>ユウビン</t>
    </rPh>
    <phoneticPr fontId="5"/>
  </si>
  <si>
    <t>投入係数（他に分類されない会員制団体）</t>
    <rPh sb="5" eb="6">
      <t>ホカ</t>
    </rPh>
    <rPh sb="7" eb="9">
      <t>ブンルイ</t>
    </rPh>
    <rPh sb="13" eb="16">
      <t>カイインセイ</t>
    </rPh>
    <rPh sb="16" eb="18">
      <t>ダンタイ</t>
    </rPh>
    <phoneticPr fontId="5"/>
  </si>
  <si>
    <t>情報通信機器</t>
    <rPh sb="0" eb="2">
      <t>ジョウホウ</t>
    </rPh>
    <phoneticPr fontId="5"/>
  </si>
  <si>
    <t>商業</t>
    <rPh sb="0" eb="2">
      <t>ショウギョウ</t>
    </rPh>
    <phoneticPr fontId="5"/>
  </si>
  <si>
    <t>(単位：百万円）</t>
    <rPh sb="1" eb="3">
      <t>タンイ</t>
    </rPh>
    <rPh sb="4" eb="5">
      <t>ヒャク</t>
    </rPh>
    <rPh sb="5" eb="7">
      <t>マンエン</t>
    </rPh>
    <phoneticPr fontId="5"/>
  </si>
  <si>
    <t>　</t>
    <phoneticPr fontId="5"/>
  </si>
  <si>
    <t>A</t>
    <phoneticPr fontId="5"/>
  </si>
  <si>
    <t>B</t>
    <phoneticPr fontId="5"/>
  </si>
  <si>
    <t>C</t>
    <phoneticPr fontId="5"/>
  </si>
  <si>
    <t>D=B-C</t>
    <phoneticPr fontId="5"/>
  </si>
  <si>
    <t>E=C/A</t>
    <phoneticPr fontId="5"/>
  </si>
  <si>
    <t>F=1-E</t>
    <phoneticPr fontId="5"/>
  </si>
  <si>
    <t>製造業</t>
    <rPh sb="0" eb="3">
      <t>セイゾウギョウ</t>
    </rPh>
    <phoneticPr fontId="5"/>
  </si>
  <si>
    <t>非製造業</t>
    <rPh sb="0" eb="1">
      <t>ヒ</t>
    </rPh>
    <rPh sb="1" eb="4">
      <t>セイゾウギョウ</t>
    </rPh>
    <phoneticPr fontId="5"/>
  </si>
  <si>
    <t xml:space="preserve"> </t>
    <phoneticPr fontId="5"/>
  </si>
  <si>
    <t>部門別最終需要額（39部門別）</t>
    <rPh sb="0" eb="3">
      <t>ブモンベツ</t>
    </rPh>
    <rPh sb="3" eb="5">
      <t>サイシュウ</t>
    </rPh>
    <rPh sb="5" eb="7">
      <t>ジュヨウ</t>
    </rPh>
    <rPh sb="7" eb="8">
      <t>ガク</t>
    </rPh>
    <rPh sb="11" eb="14">
      <t>ブモンベツ</t>
    </rPh>
    <phoneticPr fontId="5"/>
  </si>
  <si>
    <t>2015年産業連関表（試算表）</t>
    <rPh sb="5" eb="7">
      <t>サンギョウ</t>
    </rPh>
    <rPh sb="11" eb="13">
      <t>シサン</t>
    </rPh>
    <rPh sb="13" eb="14">
      <t>ヒョウ</t>
    </rPh>
    <phoneticPr fontId="9"/>
  </si>
  <si>
    <t>2015年地域産業連関表（試算表）</t>
    <rPh sb="5" eb="7">
      <t>チイキ</t>
    </rPh>
    <rPh sb="7" eb="9">
      <t>サンギョウ</t>
    </rPh>
    <rPh sb="13" eb="15">
      <t>シサン</t>
    </rPh>
    <rPh sb="15" eb="16">
      <t>ヒョウ</t>
    </rPh>
    <phoneticPr fontId="9"/>
  </si>
  <si>
    <t>2015年地域産業連関表（試算表）</t>
    <rPh sb="4" eb="5">
      <t>ネン</t>
    </rPh>
    <rPh sb="5" eb="7">
      <t>チイキ</t>
    </rPh>
    <rPh sb="7" eb="9">
      <t>サンギョウ</t>
    </rPh>
    <rPh sb="13" eb="15">
      <t>シサン</t>
    </rPh>
    <rPh sb="15" eb="16">
      <t>ヒョウ</t>
    </rPh>
    <phoneticPr fontId="9"/>
  </si>
  <si>
    <t>取引基本表（生産者価格表）</t>
    <phoneticPr fontId="9"/>
  </si>
  <si>
    <t>域内自給率</t>
    <rPh sb="0" eb="2">
      <t>イキナイ</t>
    </rPh>
    <phoneticPr fontId="9"/>
  </si>
  <si>
    <t>域際収支</t>
    <rPh sb="0" eb="1">
      <t>イキ</t>
    </rPh>
    <rPh sb="1" eb="2">
      <t>サイ</t>
    </rPh>
    <rPh sb="2" eb="4">
      <t>シュウシ</t>
    </rPh>
    <phoneticPr fontId="5"/>
  </si>
  <si>
    <t>01</t>
  </si>
  <si>
    <t>02</t>
  </si>
  <si>
    <t>03</t>
  </si>
  <si>
    <t>04</t>
  </si>
  <si>
    <t>05</t>
  </si>
  <si>
    <t>06</t>
  </si>
  <si>
    <t>07</t>
  </si>
  <si>
    <t>08</t>
  </si>
  <si>
    <t>09</t>
  </si>
  <si>
    <t>地域内需要合計</t>
    <rPh sb="0" eb="2">
      <t>チイキ</t>
    </rPh>
    <phoneticPr fontId="9"/>
  </si>
  <si>
    <t>域内自給率</t>
    <rPh sb="0" eb="2">
      <t>イキナイ</t>
    </rPh>
    <rPh sb="2" eb="5">
      <t>ジキュウリツ</t>
    </rPh>
    <phoneticPr fontId="5"/>
  </si>
  <si>
    <t>移輸出</t>
    <rPh sb="0" eb="1">
      <t>ウツリ</t>
    </rPh>
    <rPh sb="1" eb="3">
      <t>ユシュツ</t>
    </rPh>
    <phoneticPr fontId="5"/>
  </si>
  <si>
    <t>移輸入</t>
    <rPh sb="0" eb="1">
      <t>ウツリ</t>
    </rPh>
    <rPh sb="1" eb="3">
      <t>ユニュウ</t>
    </rPh>
    <phoneticPr fontId="5"/>
  </si>
  <si>
    <t>統合大分類（39部門）</t>
    <rPh sb="0" eb="2">
      <t>トウゴウ</t>
    </rPh>
    <rPh sb="2" eb="3">
      <t>ダイ</t>
    </rPh>
    <rPh sb="3" eb="5">
      <t>ブンルイ</t>
    </rPh>
    <phoneticPr fontId="5"/>
  </si>
  <si>
    <t>農業</t>
  </si>
  <si>
    <t>林業</t>
    <rPh sb="0" eb="2">
      <t>リンギョウ</t>
    </rPh>
    <phoneticPr fontId="2"/>
  </si>
  <si>
    <t>漁業</t>
    <rPh sb="0" eb="2">
      <t>ギョギョウ</t>
    </rPh>
    <phoneticPr fontId="2"/>
  </si>
  <si>
    <t>飲食料品</t>
  </si>
  <si>
    <t>プラスチック・ゴム製品</t>
    <rPh sb="9" eb="11">
      <t>セイヒン</t>
    </rPh>
    <phoneticPr fontId="9"/>
  </si>
  <si>
    <t>電子部品</t>
  </si>
  <si>
    <t>輸送機械</t>
  </si>
  <si>
    <t>電力・ガス・熱供給</t>
  </si>
  <si>
    <t>水道</t>
  </si>
  <si>
    <t>廃棄物処理</t>
  </si>
  <si>
    <t>商業</t>
  </si>
  <si>
    <t>運輸・郵便</t>
  </si>
  <si>
    <t>医療・福祉</t>
  </si>
  <si>
    <t>他に分類されない会員制団体</t>
    <rPh sb="0" eb="1">
      <t>ホカ</t>
    </rPh>
    <rPh sb="2" eb="4">
      <t>ブンルイ</t>
    </rPh>
    <rPh sb="8" eb="11">
      <t>カイインセイ</t>
    </rPh>
    <rPh sb="11" eb="13">
      <t>ダンタイ</t>
    </rPh>
    <phoneticPr fontId="9"/>
  </si>
  <si>
    <t>事務用品</t>
  </si>
  <si>
    <t>分類不明</t>
  </si>
  <si>
    <t>域内総固定資本形成（公的）</t>
    <rPh sb="0" eb="1">
      <t>イキ</t>
    </rPh>
    <phoneticPr fontId="5"/>
  </si>
  <si>
    <t>域内総固定資本形成（民間）</t>
    <rPh sb="0" eb="1">
      <t>イキ</t>
    </rPh>
    <phoneticPr fontId="5"/>
  </si>
  <si>
    <t>域内最終需要計</t>
    <rPh sb="0" eb="1">
      <t>イキ</t>
    </rPh>
    <phoneticPr fontId="5"/>
  </si>
  <si>
    <t>域内需要合計</t>
    <rPh sb="0" eb="1">
      <t>イキ</t>
    </rPh>
    <phoneticPr fontId="5"/>
  </si>
  <si>
    <t>移輸出</t>
    <rPh sb="1" eb="2">
      <t>ユ</t>
    </rPh>
    <phoneticPr fontId="5"/>
  </si>
  <si>
    <t>（控除）移輸入</t>
    <rPh sb="5" eb="6">
      <t>ユ</t>
    </rPh>
    <phoneticPr fontId="5"/>
  </si>
  <si>
    <t>域内生産額</t>
    <rPh sb="0" eb="1">
      <t>イキ</t>
    </rPh>
    <phoneticPr fontId="5"/>
  </si>
  <si>
    <t>D=1-C</t>
    <phoneticPr fontId="5"/>
  </si>
  <si>
    <t>C=A-B</t>
    <phoneticPr fontId="5"/>
  </si>
  <si>
    <t>１</t>
    <phoneticPr fontId="5"/>
  </si>
  <si>
    <t>農業</t>
    <rPh sb="0" eb="2">
      <t>ノウギョウ</t>
    </rPh>
    <phoneticPr fontId="5"/>
  </si>
  <si>
    <t>2</t>
    <phoneticPr fontId="5"/>
  </si>
  <si>
    <t>林業</t>
    <rPh sb="0" eb="2">
      <t>リンギョウ</t>
    </rPh>
    <phoneticPr fontId="5"/>
  </si>
  <si>
    <t>3</t>
    <phoneticPr fontId="5"/>
  </si>
  <si>
    <t>4</t>
    <phoneticPr fontId="5"/>
  </si>
  <si>
    <t>5</t>
    <phoneticPr fontId="5"/>
  </si>
  <si>
    <t>6</t>
    <phoneticPr fontId="5"/>
  </si>
  <si>
    <t>7</t>
    <phoneticPr fontId="5"/>
  </si>
  <si>
    <t>8</t>
    <phoneticPr fontId="5"/>
  </si>
  <si>
    <t>9</t>
    <phoneticPr fontId="5"/>
  </si>
  <si>
    <t>10</t>
    <phoneticPr fontId="5"/>
  </si>
  <si>
    <t>プラスチック・ゴム</t>
    <phoneticPr fontId="5"/>
  </si>
  <si>
    <t>11</t>
    <phoneticPr fontId="5"/>
  </si>
  <si>
    <t>12</t>
    <phoneticPr fontId="5"/>
  </si>
  <si>
    <t>13</t>
    <phoneticPr fontId="5"/>
  </si>
  <si>
    <t>14</t>
    <phoneticPr fontId="5"/>
  </si>
  <si>
    <t>15</t>
    <phoneticPr fontId="5"/>
  </si>
  <si>
    <t>16</t>
    <phoneticPr fontId="5"/>
  </si>
  <si>
    <t>17</t>
    <phoneticPr fontId="5"/>
  </si>
  <si>
    <t>18</t>
    <phoneticPr fontId="5"/>
  </si>
  <si>
    <t>19</t>
    <phoneticPr fontId="5"/>
  </si>
  <si>
    <t>20</t>
    <phoneticPr fontId="5"/>
  </si>
  <si>
    <t>情報・通信機器</t>
  </si>
  <si>
    <t>21</t>
    <phoneticPr fontId="5"/>
  </si>
  <si>
    <t>22</t>
    <phoneticPr fontId="5"/>
  </si>
  <si>
    <t>23</t>
    <phoneticPr fontId="5"/>
  </si>
  <si>
    <t>24</t>
    <phoneticPr fontId="5"/>
  </si>
  <si>
    <t>25</t>
    <phoneticPr fontId="5"/>
  </si>
  <si>
    <t>26</t>
    <phoneticPr fontId="5"/>
  </si>
  <si>
    <t>27</t>
    <phoneticPr fontId="5"/>
  </si>
  <si>
    <t>28</t>
    <phoneticPr fontId="5"/>
  </si>
  <si>
    <t>29</t>
    <phoneticPr fontId="5"/>
  </si>
  <si>
    <t>30</t>
    <phoneticPr fontId="5"/>
  </si>
  <si>
    <t>運輸、郵便</t>
    <rPh sb="3" eb="5">
      <t>ユウビン</t>
    </rPh>
    <phoneticPr fontId="5"/>
  </si>
  <si>
    <t>31</t>
    <phoneticPr fontId="5"/>
  </si>
  <si>
    <t>32</t>
    <phoneticPr fontId="5"/>
  </si>
  <si>
    <t>33</t>
    <phoneticPr fontId="5"/>
  </si>
  <si>
    <t>34</t>
    <phoneticPr fontId="5"/>
  </si>
  <si>
    <t>医療・福祉</t>
    <rPh sb="3" eb="5">
      <t>フクシ</t>
    </rPh>
    <phoneticPr fontId="5"/>
  </si>
  <si>
    <t>35</t>
    <phoneticPr fontId="5"/>
  </si>
  <si>
    <t>その他の非営利団体サービス</t>
    <rPh sb="2" eb="3">
      <t>タ</t>
    </rPh>
    <rPh sb="4" eb="7">
      <t>ヒエイリ</t>
    </rPh>
    <rPh sb="7" eb="9">
      <t>ダンタイ</t>
    </rPh>
    <phoneticPr fontId="5"/>
  </si>
  <si>
    <t>36</t>
    <phoneticPr fontId="5"/>
  </si>
  <si>
    <t>(出所）兵庫県立大学地域経済指標研究会(2023)</t>
    <rPh sb="1" eb="3">
      <t>シュッショ</t>
    </rPh>
    <rPh sb="4" eb="6">
      <t>ヒョウゴ</t>
    </rPh>
    <rPh sb="6" eb="8">
      <t>ケンリツ</t>
    </rPh>
    <rPh sb="8" eb="10">
      <t>ダイガク</t>
    </rPh>
    <rPh sb="10" eb="12">
      <t>チイキ</t>
    </rPh>
    <rPh sb="12" eb="14">
      <t>ケイザイ</t>
    </rPh>
    <rPh sb="14" eb="16">
      <t>シヒョウ</t>
    </rPh>
    <rPh sb="16" eb="19">
      <t>ケンキュウカイ</t>
    </rPh>
    <phoneticPr fontId="5"/>
  </si>
  <si>
    <r>
      <t>逆行列係数　〔I-(I-M)A〕</t>
    </r>
    <r>
      <rPr>
        <vertAlign val="superscript"/>
        <sz val="10"/>
        <rFont val="ＭＳ Ｐゴシック"/>
        <family val="3"/>
        <charset val="128"/>
      </rPr>
      <t>-1</t>
    </r>
    <r>
      <rPr>
        <sz val="10"/>
        <rFont val="ＭＳ Ｐゴシック"/>
        <family val="3"/>
        <charset val="128"/>
      </rPr>
      <t>型</t>
    </r>
    <phoneticPr fontId="5"/>
  </si>
  <si>
    <t>2015年尼崎市産業連関表</t>
  </si>
  <si>
    <t>平成27年市町雇用表(兵庫県雇用表調整後）</t>
    <rPh sb="5" eb="7">
      <t>シチョウ</t>
    </rPh>
    <rPh sb="7" eb="9">
      <t>コヨウ</t>
    </rPh>
    <rPh sb="9" eb="10">
      <t>ヒョウ</t>
    </rPh>
    <rPh sb="11" eb="14">
      <t>ヒョウゴケン</t>
    </rPh>
    <rPh sb="14" eb="16">
      <t>コヨウ</t>
    </rPh>
    <rPh sb="16" eb="17">
      <t>ヒョウ</t>
    </rPh>
    <rPh sb="17" eb="19">
      <t>チョウセイ</t>
    </rPh>
    <rPh sb="19" eb="20">
      <t>ゴ</t>
    </rPh>
    <phoneticPr fontId="5"/>
  </si>
  <si>
    <t>（単位：人）</t>
    <rPh sb="1" eb="3">
      <t>タンイ</t>
    </rPh>
    <rPh sb="4" eb="5">
      <t>ニン</t>
    </rPh>
    <phoneticPr fontId="5"/>
  </si>
  <si>
    <t>統合大分類（39部門）</t>
    <rPh sb="0" eb="2">
      <t>トウゴウ</t>
    </rPh>
    <rPh sb="2" eb="5">
      <t>ダイブンルイ</t>
    </rPh>
    <rPh sb="8" eb="10">
      <t>ブモン</t>
    </rPh>
    <phoneticPr fontId="5"/>
  </si>
  <si>
    <t>兵庫県</t>
    <rPh sb="0" eb="3">
      <t>ヒョウゴケン</t>
    </rPh>
    <phoneticPr fontId="5"/>
  </si>
  <si>
    <t>姫路市</t>
    <rPh sb="0" eb="3">
      <t>ヒメジシ</t>
    </rPh>
    <phoneticPr fontId="5"/>
  </si>
  <si>
    <t>尼崎市</t>
    <rPh sb="0" eb="3">
      <t>アマガサキシ</t>
    </rPh>
    <phoneticPr fontId="5"/>
  </si>
  <si>
    <t>明石市</t>
    <rPh sb="0" eb="3">
      <t>アカシシ</t>
    </rPh>
    <phoneticPr fontId="5"/>
  </si>
  <si>
    <t>西宮市</t>
    <rPh sb="0" eb="3">
      <t>ニシノミヤシ</t>
    </rPh>
    <phoneticPr fontId="5"/>
  </si>
  <si>
    <t>洲本市</t>
    <rPh sb="0" eb="3">
      <t>スモトシ</t>
    </rPh>
    <phoneticPr fontId="5"/>
  </si>
  <si>
    <t>芦屋市</t>
    <rPh sb="0" eb="3">
      <t>アシヤシ</t>
    </rPh>
    <phoneticPr fontId="5"/>
  </si>
  <si>
    <t>伊丹市</t>
    <rPh sb="0" eb="3">
      <t>イタミシ</t>
    </rPh>
    <phoneticPr fontId="5"/>
  </si>
  <si>
    <t>相生市</t>
    <rPh sb="0" eb="3">
      <t>アイオイシ</t>
    </rPh>
    <phoneticPr fontId="5"/>
  </si>
  <si>
    <t>豊岡市</t>
    <rPh sb="0" eb="3">
      <t>トヨオカシ</t>
    </rPh>
    <phoneticPr fontId="5"/>
  </si>
  <si>
    <t>加古川市</t>
    <rPh sb="0" eb="4">
      <t>カコガワシ</t>
    </rPh>
    <phoneticPr fontId="5"/>
  </si>
  <si>
    <t>赤穂市</t>
    <rPh sb="0" eb="3">
      <t>アコウシ</t>
    </rPh>
    <phoneticPr fontId="5"/>
  </si>
  <si>
    <t>西脇市</t>
    <rPh sb="0" eb="3">
      <t>ニシワキシ</t>
    </rPh>
    <phoneticPr fontId="5"/>
  </si>
  <si>
    <t>宝塚市</t>
    <rPh sb="0" eb="3">
      <t>タカラヅカシ</t>
    </rPh>
    <phoneticPr fontId="5"/>
  </si>
  <si>
    <t>三木市</t>
    <rPh sb="0" eb="3">
      <t>ミキシ</t>
    </rPh>
    <phoneticPr fontId="5"/>
  </si>
  <si>
    <t>高砂市</t>
    <rPh sb="0" eb="3">
      <t>タカサゴシ</t>
    </rPh>
    <phoneticPr fontId="5"/>
  </si>
  <si>
    <t>川西市</t>
    <rPh sb="0" eb="3">
      <t>カワニシシ</t>
    </rPh>
    <phoneticPr fontId="5"/>
  </si>
  <si>
    <t>小野市</t>
    <rPh sb="0" eb="3">
      <t>オノシ</t>
    </rPh>
    <phoneticPr fontId="5"/>
  </si>
  <si>
    <t>三田市</t>
    <rPh sb="0" eb="3">
      <t>サンダシ</t>
    </rPh>
    <phoneticPr fontId="5"/>
  </si>
  <si>
    <t>加西市</t>
    <rPh sb="0" eb="2">
      <t>カサイ</t>
    </rPh>
    <rPh sb="2" eb="3">
      <t>シ</t>
    </rPh>
    <phoneticPr fontId="5"/>
  </si>
  <si>
    <t>篠山市</t>
    <rPh sb="0" eb="3">
      <t>ササヤマシ</t>
    </rPh>
    <phoneticPr fontId="5"/>
  </si>
  <si>
    <t>養父市</t>
    <rPh sb="0" eb="3">
      <t>ヤブシ</t>
    </rPh>
    <phoneticPr fontId="5"/>
  </si>
  <si>
    <t>丹波市</t>
    <rPh sb="0" eb="3">
      <t>タンバシ</t>
    </rPh>
    <phoneticPr fontId="5"/>
  </si>
  <si>
    <t>南あわじ市</t>
    <rPh sb="0" eb="1">
      <t>ミナミ</t>
    </rPh>
    <rPh sb="4" eb="5">
      <t>シ</t>
    </rPh>
    <phoneticPr fontId="5"/>
  </si>
  <si>
    <t>朝来市</t>
    <rPh sb="0" eb="1">
      <t>アサ</t>
    </rPh>
    <rPh sb="1" eb="2">
      <t>ク</t>
    </rPh>
    <rPh sb="2" eb="3">
      <t>シ</t>
    </rPh>
    <phoneticPr fontId="5"/>
  </si>
  <si>
    <t>淡路市</t>
    <rPh sb="0" eb="3">
      <t>アワジシ</t>
    </rPh>
    <phoneticPr fontId="5"/>
  </si>
  <si>
    <t>宍粟市</t>
    <rPh sb="0" eb="2">
      <t>シソウ</t>
    </rPh>
    <rPh sb="2" eb="3">
      <t>シ</t>
    </rPh>
    <phoneticPr fontId="5"/>
  </si>
  <si>
    <t>加東市</t>
    <rPh sb="0" eb="2">
      <t>カトウ</t>
    </rPh>
    <rPh sb="2" eb="3">
      <t>シ</t>
    </rPh>
    <phoneticPr fontId="5"/>
  </si>
  <si>
    <t>たつの市</t>
    <rPh sb="3" eb="4">
      <t>シ</t>
    </rPh>
    <phoneticPr fontId="5"/>
  </si>
  <si>
    <t>猪名川町</t>
    <rPh sb="0" eb="3">
      <t>イナガワ</t>
    </rPh>
    <rPh sb="3" eb="4">
      <t>チョウ</t>
    </rPh>
    <phoneticPr fontId="5"/>
  </si>
  <si>
    <t>多可町</t>
    <rPh sb="0" eb="2">
      <t>タカ</t>
    </rPh>
    <rPh sb="2" eb="3">
      <t>チョウ</t>
    </rPh>
    <phoneticPr fontId="5"/>
  </si>
  <si>
    <t>稲美町</t>
    <rPh sb="0" eb="2">
      <t>イナミ</t>
    </rPh>
    <rPh sb="2" eb="3">
      <t>チョウ</t>
    </rPh>
    <phoneticPr fontId="5"/>
  </si>
  <si>
    <t>播磨町</t>
    <rPh sb="0" eb="2">
      <t>ハリマ</t>
    </rPh>
    <rPh sb="2" eb="3">
      <t>チョウ</t>
    </rPh>
    <phoneticPr fontId="5"/>
  </si>
  <si>
    <t>市川町</t>
    <rPh sb="0" eb="2">
      <t>イチカワ</t>
    </rPh>
    <rPh sb="2" eb="3">
      <t>チョウ</t>
    </rPh>
    <phoneticPr fontId="5"/>
  </si>
  <si>
    <t>福崎町</t>
    <rPh sb="0" eb="2">
      <t>フクサキ</t>
    </rPh>
    <rPh sb="2" eb="3">
      <t>チョウ</t>
    </rPh>
    <phoneticPr fontId="5"/>
  </si>
  <si>
    <t>神河町</t>
    <rPh sb="0" eb="1">
      <t>カミ</t>
    </rPh>
    <rPh sb="1" eb="2">
      <t>カワ</t>
    </rPh>
    <rPh sb="2" eb="3">
      <t>チョウ</t>
    </rPh>
    <phoneticPr fontId="5"/>
  </si>
  <si>
    <t>太子町</t>
    <rPh sb="0" eb="2">
      <t>タイシ</t>
    </rPh>
    <rPh sb="2" eb="3">
      <t>チョウ</t>
    </rPh>
    <phoneticPr fontId="5"/>
  </si>
  <si>
    <t>上郡町</t>
    <rPh sb="0" eb="2">
      <t>カミゴオリ</t>
    </rPh>
    <rPh sb="2" eb="3">
      <t>チョウ</t>
    </rPh>
    <phoneticPr fontId="5"/>
  </si>
  <si>
    <t>佐用町</t>
    <rPh sb="0" eb="2">
      <t>サヨウ</t>
    </rPh>
    <rPh sb="2" eb="3">
      <t>チョウ</t>
    </rPh>
    <phoneticPr fontId="5"/>
  </si>
  <si>
    <t>香美町</t>
    <rPh sb="0" eb="2">
      <t>カミ</t>
    </rPh>
    <rPh sb="2" eb="3">
      <t>チョウ</t>
    </rPh>
    <phoneticPr fontId="5"/>
  </si>
  <si>
    <t>新温泉町</t>
    <rPh sb="0" eb="1">
      <t>シン</t>
    </rPh>
    <rPh sb="1" eb="4">
      <t>オンセンチョウ</t>
    </rPh>
    <phoneticPr fontId="5"/>
  </si>
  <si>
    <t>従業者数</t>
    <rPh sb="3" eb="4">
      <t>スウ</t>
    </rPh>
    <phoneticPr fontId="24"/>
  </si>
  <si>
    <t>農業</t>
    <rPh sb="0" eb="2">
      <t>ノウギョウ</t>
    </rPh>
    <phoneticPr fontId="21"/>
  </si>
  <si>
    <t>プラスチック・ゴム製品</t>
    <rPh sb="9" eb="11">
      <t>セイヒン</t>
    </rPh>
    <phoneticPr fontId="21"/>
  </si>
  <si>
    <t>運輸・郵便</t>
    <rPh sb="3" eb="5">
      <t>ユウビン</t>
    </rPh>
    <phoneticPr fontId="5"/>
  </si>
  <si>
    <t>他に分類されない会員制団体</t>
    <rPh sb="0" eb="1">
      <t>ホカ</t>
    </rPh>
    <rPh sb="2" eb="4">
      <t>ブンルイ</t>
    </rPh>
    <rPh sb="8" eb="11">
      <t>カイインセイ</t>
    </rPh>
    <rPh sb="11" eb="13">
      <t>ダンタイ</t>
    </rPh>
    <phoneticPr fontId="5"/>
  </si>
  <si>
    <t xml:space="preserve"> </t>
    <phoneticPr fontId="24"/>
  </si>
  <si>
    <t>合計</t>
    <rPh sb="0" eb="2">
      <t>ゴウケイ</t>
    </rPh>
    <phoneticPr fontId="21"/>
  </si>
  <si>
    <t>調整項目</t>
    <rPh sb="0" eb="2">
      <t>チョウセイ</t>
    </rPh>
    <rPh sb="2" eb="4">
      <t>コウモク</t>
    </rPh>
    <phoneticPr fontId="24"/>
  </si>
  <si>
    <t>平成27年市町雇用表</t>
    <rPh sb="5" eb="7">
      <t>シチョウ</t>
    </rPh>
    <rPh sb="7" eb="9">
      <t>コヨウ</t>
    </rPh>
    <rPh sb="9" eb="10">
      <t>ヒョウ</t>
    </rPh>
    <phoneticPr fontId="5"/>
  </si>
  <si>
    <t>有給役員・雇用者</t>
    <rPh sb="0" eb="2">
      <t>ユウキュウ</t>
    </rPh>
    <rPh sb="2" eb="4">
      <t>ヤクイン</t>
    </rPh>
    <rPh sb="5" eb="8">
      <t>コヨウシャ</t>
    </rPh>
    <phoneticPr fontId="5"/>
  </si>
  <si>
    <t>有給役員雇用者</t>
    <rPh sb="0" eb="2">
      <t>ユウキュウ</t>
    </rPh>
    <rPh sb="2" eb="4">
      <t>ヤクイン</t>
    </rPh>
    <rPh sb="6" eb="7">
      <t>シャ</t>
    </rPh>
    <phoneticPr fontId="24"/>
  </si>
  <si>
    <t>2015年兵庫県市町産業連関表</t>
    <rPh sb="4" eb="5">
      <t>ネン</t>
    </rPh>
    <rPh sb="5" eb="8">
      <t>ヒョウゴケン</t>
    </rPh>
    <rPh sb="8" eb="10">
      <t>シチョウ</t>
    </rPh>
    <rPh sb="10" eb="12">
      <t>サンギョウ</t>
    </rPh>
    <rPh sb="12" eb="15">
      <t>レンカンヒョウ</t>
    </rPh>
    <phoneticPr fontId="5"/>
  </si>
  <si>
    <t>地域内需要合計</t>
    <rPh sb="0" eb="2">
      <t>チイキ</t>
    </rPh>
    <phoneticPr fontId="5"/>
  </si>
  <si>
    <t>地域際収支</t>
    <rPh sb="0" eb="2">
      <t>チイキ</t>
    </rPh>
    <rPh sb="2" eb="3">
      <t>サイ</t>
    </rPh>
    <rPh sb="3" eb="5">
      <t>シュウシ</t>
    </rPh>
    <phoneticPr fontId="5"/>
  </si>
  <si>
    <t>地域内自給率</t>
    <rPh sb="0" eb="2">
      <t>チイキ</t>
    </rPh>
    <phoneticPr fontId="5"/>
  </si>
  <si>
    <t>2015年兵庫県市産業連関表</t>
    <rPh sb="4" eb="5">
      <t>ネン</t>
    </rPh>
    <rPh sb="5" eb="8">
      <t>ヒョウゴケン</t>
    </rPh>
    <rPh sb="8" eb="9">
      <t>シ</t>
    </rPh>
    <rPh sb="9" eb="11">
      <t>サンギョウ</t>
    </rPh>
    <phoneticPr fontId="5"/>
  </si>
  <si>
    <t>地域内生産額</t>
    <rPh sb="0" eb="2">
      <t>チイキ</t>
    </rPh>
    <phoneticPr fontId="5"/>
  </si>
  <si>
    <t>令和元年平均</t>
    <rPh sb="0" eb="2">
      <t>レイワ</t>
    </rPh>
    <rPh sb="2" eb="4">
      <t>ガンネン</t>
    </rPh>
    <rPh sb="4" eb="6">
      <t>ヘイキン</t>
    </rPh>
    <phoneticPr fontId="5"/>
  </si>
  <si>
    <t>令和２年平均</t>
    <rPh sb="0" eb="2">
      <t>レイワ</t>
    </rPh>
    <rPh sb="3" eb="4">
      <t>ネン</t>
    </rPh>
    <rPh sb="4" eb="6">
      <t>ヘイキン</t>
    </rPh>
    <phoneticPr fontId="5"/>
  </si>
  <si>
    <t>令和3年平均</t>
    <rPh sb="0" eb="2">
      <t>レイワ</t>
    </rPh>
    <rPh sb="3" eb="4">
      <t>ネン</t>
    </rPh>
    <rPh sb="4" eb="6">
      <t>ヘイキン</t>
    </rPh>
    <phoneticPr fontId="5"/>
  </si>
  <si>
    <t>令和4年平均</t>
    <rPh sb="0" eb="2">
      <t>レイワ</t>
    </rPh>
    <rPh sb="3" eb="4">
      <t>ネン</t>
    </rPh>
    <rPh sb="4" eb="6">
      <t>ヘイキン</t>
    </rPh>
    <phoneticPr fontId="5"/>
  </si>
  <si>
    <t>域内自給率</t>
    <rPh sb="0" eb="1">
      <t>イキ</t>
    </rPh>
    <rPh sb="1" eb="2">
      <t>ナイ</t>
    </rPh>
    <rPh sb="2" eb="5">
      <t>ジキュウリツ</t>
    </rPh>
    <phoneticPr fontId="5"/>
  </si>
  <si>
    <t>平均消費
性向
（R2_R4/近畿）</t>
    <rPh sb="15" eb="17">
      <t>キンキ</t>
    </rPh>
    <phoneticPr fontId="5"/>
  </si>
  <si>
    <t>・雇用者誘発数の基礎となる雇用係数は、「2015年兵庫県産業連関表・雇用表（39部門分類）」を使用</t>
    <rPh sb="24" eb="25">
      <t>ネン</t>
    </rPh>
    <rPh sb="25" eb="28">
      <t>ヒョウゴケン</t>
    </rPh>
    <rPh sb="28" eb="30">
      <t>サンギョウ</t>
    </rPh>
    <phoneticPr fontId="5"/>
  </si>
  <si>
    <t>・平均消費性向は家計調査年報近畿の値を使用し、波及効果の試算は2次波及まで</t>
    <phoneticPr fontId="5"/>
  </si>
  <si>
    <t>（単位：百万円）</t>
    <rPh sb="1" eb="3">
      <t>タンイ</t>
    </rPh>
    <rPh sb="4" eb="5">
      <t>ヒャク</t>
    </rPh>
    <rPh sb="5" eb="7">
      <t>マンエン</t>
    </rPh>
    <phoneticPr fontId="5"/>
  </si>
  <si>
    <t>　　　　　区分</t>
    <rPh sb="5" eb="7">
      <t>クブン</t>
    </rPh>
    <phoneticPr fontId="5"/>
  </si>
  <si>
    <t>市町名</t>
  </si>
  <si>
    <t>県計</t>
  </si>
  <si>
    <t>神戸市</t>
  </si>
  <si>
    <t>阪神南地域</t>
    <rPh sb="0" eb="2">
      <t>ハンシン</t>
    </rPh>
    <rPh sb="2" eb="3">
      <t>ミナミ</t>
    </rPh>
    <rPh sb="3" eb="5">
      <t>チイキ</t>
    </rPh>
    <phoneticPr fontId="5"/>
  </si>
  <si>
    <t>阪神北地域</t>
    <rPh sb="0" eb="2">
      <t>ハンシン</t>
    </rPh>
    <rPh sb="2" eb="3">
      <t>キタ</t>
    </rPh>
    <rPh sb="3" eb="5">
      <t>チイキ</t>
    </rPh>
    <phoneticPr fontId="5"/>
  </si>
  <si>
    <t>東播磨地域</t>
  </si>
  <si>
    <t>北播磨地域</t>
    <rPh sb="0" eb="1">
      <t>キタ</t>
    </rPh>
    <rPh sb="1" eb="3">
      <t>ハリマ</t>
    </rPh>
    <rPh sb="3" eb="5">
      <t>チイキ</t>
    </rPh>
    <phoneticPr fontId="5"/>
  </si>
  <si>
    <t>中播磨地域</t>
    <rPh sb="0" eb="1">
      <t>ナカ</t>
    </rPh>
    <rPh sb="1" eb="3">
      <t>ハリマ</t>
    </rPh>
    <rPh sb="3" eb="5">
      <t>チイキ</t>
    </rPh>
    <phoneticPr fontId="5"/>
  </si>
  <si>
    <t>西播磨地域</t>
    <rPh sb="0" eb="1">
      <t>ニシ</t>
    </rPh>
    <rPh sb="1" eb="3">
      <t>ハリマ</t>
    </rPh>
    <rPh sb="3" eb="5">
      <t>チイキ</t>
    </rPh>
    <phoneticPr fontId="5"/>
  </si>
  <si>
    <t>但馬地域</t>
  </si>
  <si>
    <t>丹波地域</t>
  </si>
  <si>
    <t>淡路地域</t>
  </si>
  <si>
    <t>阪神南地域</t>
    <rPh sb="2" eb="3">
      <t>ミナミ</t>
    </rPh>
    <phoneticPr fontId="5"/>
  </si>
  <si>
    <t>尼崎市</t>
  </si>
  <si>
    <t>西宮市</t>
  </si>
  <si>
    <t>芦屋市</t>
  </si>
  <si>
    <t>伊丹市</t>
  </si>
  <si>
    <t>宝塚市</t>
  </si>
  <si>
    <t>川西市</t>
  </si>
  <si>
    <t>三田市</t>
  </si>
  <si>
    <t>猪名川町</t>
  </si>
  <si>
    <t>明石市</t>
  </si>
  <si>
    <t>加古川市</t>
  </si>
  <si>
    <t>高砂市</t>
  </si>
  <si>
    <t>稲美町</t>
  </si>
  <si>
    <t>播磨町</t>
  </si>
  <si>
    <t>西脇市</t>
    <phoneticPr fontId="5"/>
  </si>
  <si>
    <t>三木市</t>
    <phoneticPr fontId="5"/>
  </si>
  <si>
    <t>小野市</t>
  </si>
  <si>
    <t>加西市</t>
  </si>
  <si>
    <t>中播磨地域</t>
    <rPh sb="0" eb="1">
      <t>ナカ</t>
    </rPh>
    <phoneticPr fontId="5"/>
  </si>
  <si>
    <t>市川町</t>
  </si>
  <si>
    <t>福崎町</t>
  </si>
  <si>
    <t>相生市</t>
  </si>
  <si>
    <t>赤穂市</t>
  </si>
  <si>
    <t>太子町</t>
  </si>
  <si>
    <t>上郡町</t>
  </si>
  <si>
    <t>佐用町</t>
    <phoneticPr fontId="5"/>
  </si>
  <si>
    <t>豊岡市</t>
    <phoneticPr fontId="5"/>
  </si>
  <si>
    <t>養父市</t>
    <rPh sb="2" eb="3">
      <t>シ</t>
    </rPh>
    <phoneticPr fontId="5"/>
  </si>
  <si>
    <t>朝来市</t>
    <rPh sb="0" eb="2">
      <t>アサゴ</t>
    </rPh>
    <rPh sb="2" eb="3">
      <t>シ</t>
    </rPh>
    <phoneticPr fontId="5"/>
  </si>
  <si>
    <t>新温泉町</t>
    <rPh sb="0" eb="1">
      <t>シン</t>
    </rPh>
    <rPh sb="1" eb="3">
      <t>オンセン</t>
    </rPh>
    <rPh sb="3" eb="4">
      <t>チョウ</t>
    </rPh>
    <phoneticPr fontId="5"/>
  </si>
  <si>
    <t>丹波篠山市</t>
    <rPh sb="0" eb="2">
      <t>タンバ</t>
    </rPh>
    <rPh sb="4" eb="5">
      <t>シ</t>
    </rPh>
    <phoneticPr fontId="25"/>
  </si>
  <si>
    <t>丹波市</t>
    <rPh sb="0" eb="2">
      <t>タンバ</t>
    </rPh>
    <rPh sb="2" eb="3">
      <t>シ</t>
    </rPh>
    <phoneticPr fontId="5"/>
  </si>
  <si>
    <t>洲本市</t>
    <phoneticPr fontId="5"/>
  </si>
  <si>
    <t>淡路市</t>
    <rPh sb="0" eb="2">
      <t>アワジ</t>
    </rPh>
    <rPh sb="2" eb="3">
      <t>シ</t>
    </rPh>
    <phoneticPr fontId="5"/>
  </si>
  <si>
    <t>市町内総生産（名目）</t>
    <rPh sb="0" eb="2">
      <t>シチョウ</t>
    </rPh>
    <rPh sb="2" eb="3">
      <t>ナイ</t>
    </rPh>
    <rPh sb="3" eb="4">
      <t>ソウ</t>
    </rPh>
    <rPh sb="7" eb="9">
      <t>メイモク</t>
    </rPh>
    <phoneticPr fontId="5"/>
  </si>
  <si>
    <t>令和元年度</t>
    <rPh sb="0" eb="2">
      <t>レイワ</t>
    </rPh>
    <rPh sb="2" eb="5">
      <t>ガンネンド</t>
    </rPh>
    <phoneticPr fontId="5"/>
  </si>
  <si>
    <t>令和2年度</t>
    <rPh sb="0" eb="2">
      <t>レイワ</t>
    </rPh>
    <rPh sb="3" eb="5">
      <t>ネンド</t>
    </rPh>
    <phoneticPr fontId="5"/>
  </si>
  <si>
    <t>2019市町ＧＤＰ（名目値）</t>
    <rPh sb="4" eb="6">
      <t>シチョウ</t>
    </rPh>
    <rPh sb="10" eb="13">
      <t>メイモクチ</t>
    </rPh>
    <phoneticPr fontId="5"/>
  </si>
  <si>
    <t>(出所）兵庫県統計課「市町民経済計算」</t>
    <rPh sb="1" eb="3">
      <t>シュッショ</t>
    </rPh>
    <rPh sb="4" eb="7">
      <t>ヒョウゴケン</t>
    </rPh>
    <rPh sb="7" eb="9">
      <t>トウケイ</t>
    </rPh>
    <rPh sb="9" eb="10">
      <t>カ</t>
    </rPh>
    <rPh sb="11" eb="12">
      <t>シ</t>
    </rPh>
    <rPh sb="12" eb="14">
      <t>チョウミン</t>
    </rPh>
    <rPh sb="14" eb="16">
      <t>ケイザイ</t>
    </rPh>
    <rPh sb="16" eb="18">
      <t>ケイサン</t>
    </rPh>
    <phoneticPr fontId="5"/>
  </si>
  <si>
    <t xml:space="preserve"> </t>
    <phoneticPr fontId="5"/>
  </si>
  <si>
    <t>2015年佐用町産業連関表</t>
  </si>
  <si>
    <t>雇用者報酬転換比率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</si>
</sst>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0.000000"/>
    <numFmt numFmtId="177" formatCode="0_ "/>
    <numFmt numFmtId="178" formatCode="#,##0.000_ ;[Red]\-#,##0.000\ "/>
    <numFmt numFmtId="179" formatCode="0_);[Red]\(0\)"/>
    <numFmt numFmtId="180" formatCode="#,##0.00_ ;[Red]\-#,##0.00\ "/>
    <numFmt numFmtId="181" formatCode="0.00_);[Red]\(0.00\)"/>
    <numFmt numFmtId="182" formatCode="#,##0_ ;[Red]\-#,##0\ "/>
    <numFmt numFmtId="183" formatCode="0.000000_);[Red]\(0.000000\)"/>
    <numFmt numFmtId="184" formatCode="#,##0.000000_ ;[Red]\-#,##0.000000\ "/>
    <numFmt numFmtId="185" formatCode="0.000000_ ;[Red]\-0.000000\ "/>
    <numFmt numFmtId="186" formatCode="0.000_);[Red]\(0.000\)"/>
    <numFmt numFmtId="187" formatCode="0_ ;[Red]\-0\ "/>
    <numFmt numFmtId="188" formatCode="#,##0.0;[Red]\-#,##0.0"/>
    <numFmt numFmtId="189" formatCode="#,##0.000;[Red]\-#,##0.000"/>
    <numFmt numFmtId="190" formatCode="#,##0.000000;[Red]\-#,##0.000000"/>
    <numFmt numFmtId="191" formatCode="#,##0.00000;[Red]\-#,##0.00000"/>
    <numFmt numFmtId="192" formatCode="#,##0.0;&quot;▲ &quot;#,##0.0"/>
    <numFmt numFmtId="193" formatCode="#,##0;&quot;▲ &quot;#,##0"/>
    <numFmt numFmtId="194" formatCode="0.00000"/>
    <numFmt numFmtId="195" formatCode="0.0_);[Red]\(0.0\)"/>
    <numFmt numFmtId="196" formatCode="0;&quot;▲ &quot;0"/>
  </numFmts>
  <fonts count="28" x14ac:knownFonts="1">
    <font>
      <sz val="11"/>
      <name val="ＭＳ Ｐゴシック"/>
      <family val="3"/>
      <charset val="128"/>
    </font>
    <font>
      <sz val="11"/>
      <name val="ＭＳ Ｐゴシック"/>
      <family val="3"/>
      <charset val="128"/>
    </font>
    <font>
      <u/>
      <sz val="11"/>
      <color indexed="12"/>
      <name val="ＭＳ Ｐゴシック"/>
      <family val="3"/>
      <charset val="128"/>
    </font>
    <font>
      <u/>
      <sz val="11"/>
      <color indexed="36"/>
      <name val="ＭＳ Ｐゴシック"/>
      <family val="3"/>
      <charset val="128"/>
    </font>
    <font>
      <sz val="14"/>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vertAlign val="superscript"/>
      <sz val="11"/>
      <name val="ＭＳ Ｐゴシック"/>
      <family val="3"/>
      <charset val="128"/>
    </font>
    <font>
      <b/>
      <sz val="11"/>
      <name val="ＭＳ Ｐゴシック"/>
      <family val="3"/>
      <charset val="128"/>
    </font>
    <font>
      <b/>
      <sz val="12"/>
      <color indexed="8"/>
      <name val="ＭＳ 明朝"/>
      <family val="1"/>
      <charset val="128"/>
    </font>
    <font>
      <sz val="10.5"/>
      <color indexed="8"/>
      <name val="ＭＳ 明朝"/>
      <family val="1"/>
      <charset val="128"/>
    </font>
    <font>
      <sz val="10.5"/>
      <color indexed="8"/>
      <name val="Century"/>
      <family val="1"/>
    </font>
    <font>
      <b/>
      <sz val="10.5"/>
      <color indexed="8"/>
      <name val="ＭＳ 明朝"/>
      <family val="1"/>
      <charset val="128"/>
    </font>
    <font>
      <sz val="10.5"/>
      <color indexed="8"/>
      <name val="ＭＳ Ｐ明朝"/>
      <family val="1"/>
      <charset val="128"/>
    </font>
    <font>
      <sz val="10"/>
      <color indexed="8"/>
      <name val="ＭＳ 明朝"/>
      <family val="1"/>
      <charset val="128"/>
    </font>
    <font>
      <b/>
      <sz val="10"/>
      <name val="ＭＳ Ｐゴシック"/>
      <family val="3"/>
      <charset val="128"/>
    </font>
    <font>
      <sz val="8"/>
      <name val="ＭＳ Ｐゴシック"/>
      <family val="3"/>
      <charset val="128"/>
    </font>
    <font>
      <sz val="11"/>
      <name val="ＭＳ Ｐゴシック"/>
      <family val="3"/>
      <charset val="128"/>
    </font>
    <font>
      <sz val="10.5"/>
      <name val="ＭＳ Ｐゴシック"/>
      <family val="3"/>
      <charset val="128"/>
      <scheme val="minor"/>
    </font>
    <font>
      <vertAlign val="superscript"/>
      <sz val="10"/>
      <name val="ＭＳ Ｐゴシック"/>
      <family val="3"/>
      <charset val="128"/>
    </font>
    <font>
      <sz val="11"/>
      <color theme="1"/>
      <name val="ＭＳ Ｐゴシック"/>
      <family val="3"/>
      <charset val="128"/>
    </font>
    <font>
      <sz val="10"/>
      <color theme="1"/>
      <name val="ＭＳ Ｐゴシック"/>
      <family val="3"/>
      <charset val="128"/>
    </font>
    <font>
      <sz val="11"/>
      <color theme="1"/>
      <name val="ＭＳ Ｐゴシック"/>
      <family val="3"/>
      <charset val="128"/>
      <scheme val="minor"/>
    </font>
    <font>
      <sz val="6"/>
      <name val="ＭＳ Ｐゴシック"/>
      <family val="2"/>
      <charset val="128"/>
      <scheme val="minor"/>
    </font>
    <font>
      <sz val="6"/>
      <name val="ＭＳ Ｐ明朝"/>
      <family val="1"/>
      <charset val="128"/>
    </font>
    <font>
      <sz val="11"/>
      <color indexed="8"/>
      <name val="ＭＳ Ｐゴシック"/>
      <family val="3"/>
      <charset val="128"/>
    </font>
    <font>
      <b/>
      <sz val="11"/>
      <color indexed="8"/>
      <name val="ＭＳ Ｐゴシック"/>
      <family val="3"/>
      <charset val="128"/>
    </font>
  </fonts>
  <fills count="14">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indexed="43"/>
        <bgColor indexed="64"/>
      </patternFill>
    </fill>
    <fill>
      <patternFill patternType="solid">
        <fgColor indexed="13"/>
        <bgColor indexed="64"/>
      </patternFill>
    </fill>
    <fill>
      <patternFill patternType="solid">
        <fgColor theme="0"/>
        <bgColor indexed="64"/>
      </patternFill>
    </fill>
    <fill>
      <patternFill patternType="solid">
        <fgColor rgb="FFFFFF99"/>
        <bgColor indexed="64"/>
      </patternFill>
    </fill>
    <fill>
      <patternFill patternType="solid">
        <fgColor rgb="FFCCFFCC"/>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8" tint="0.79998168889431442"/>
        <bgColor indexed="64"/>
      </patternFill>
    </fill>
  </fills>
  <borders count="16">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s>
  <cellStyleXfs count="5">
    <xf numFmtId="0" fontId="0" fillId="0" borderId="0"/>
    <xf numFmtId="38" fontId="1" fillId="0" borderId="0" applyFont="0" applyFill="0" applyBorder="0" applyAlignment="0" applyProtection="0"/>
    <xf numFmtId="0" fontId="4" fillId="0" borderId="0"/>
    <xf numFmtId="0" fontId="23" fillId="0" borderId="0">
      <alignment vertical="center"/>
    </xf>
    <xf numFmtId="38" fontId="1" fillId="0" borderId="0" applyFont="0" applyFill="0" applyBorder="0" applyAlignment="0" applyProtection="0"/>
  </cellStyleXfs>
  <cellXfs count="466">
    <xf numFmtId="0" fontId="0" fillId="0" borderId="0" xfId="0"/>
    <xf numFmtId="49" fontId="6" fillId="0" borderId="0" xfId="0" applyNumberFormat="1" applyFont="1"/>
    <xf numFmtId="49" fontId="7" fillId="0" borderId="1" xfId="0" applyNumberFormat="1" applyFont="1" applyBorder="1"/>
    <xf numFmtId="0" fontId="7" fillId="0" borderId="0" xfId="0" applyFont="1"/>
    <xf numFmtId="49" fontId="7" fillId="0" borderId="4" xfId="0" applyNumberFormat="1" applyFont="1" applyBorder="1"/>
    <xf numFmtId="0" fontId="7" fillId="0" borderId="9" xfId="0" applyFont="1" applyBorder="1"/>
    <xf numFmtId="49" fontId="7" fillId="0" borderId="10" xfId="0" applyNumberFormat="1" applyFont="1" applyBorder="1"/>
    <xf numFmtId="0" fontId="7" fillId="0" borderId="12" xfId="0" applyFont="1" applyBorder="1"/>
    <xf numFmtId="0" fontId="7" fillId="0" borderId="2" xfId="0" applyFont="1" applyBorder="1"/>
    <xf numFmtId="0" fontId="7" fillId="0" borderId="6" xfId="0" applyFont="1" applyBorder="1"/>
    <xf numFmtId="0" fontId="7" fillId="0" borderId="3" xfId="0" applyFont="1" applyBorder="1"/>
    <xf numFmtId="49" fontId="7" fillId="0" borderId="5" xfId="0" applyNumberFormat="1" applyFont="1" applyBorder="1"/>
    <xf numFmtId="0" fontId="7" fillId="0" borderId="7" xfId="0" applyFont="1" applyBorder="1"/>
    <xf numFmtId="0" fontId="7" fillId="0" borderId="11" xfId="0" applyFont="1" applyBorder="1"/>
    <xf numFmtId="0" fontId="7" fillId="0" borderId="15" xfId="0" applyFont="1" applyBorder="1"/>
    <xf numFmtId="0" fontId="9" fillId="0" borderId="0" xfId="0" applyFont="1"/>
    <xf numFmtId="0" fontId="0" fillId="0" borderId="1" xfId="0" applyBorder="1"/>
    <xf numFmtId="0" fontId="0" fillId="0" borderId="3" xfId="0" applyBorder="1"/>
    <xf numFmtId="0" fontId="0" fillId="0" borderId="4" xfId="0" applyBorder="1"/>
    <xf numFmtId="0" fontId="0" fillId="0" borderId="5" xfId="0" applyBorder="1"/>
    <xf numFmtId="0" fontId="0" fillId="0" borderId="7" xfId="0" applyBorder="1"/>
    <xf numFmtId="0" fontId="0" fillId="0" borderId="8" xfId="0" applyBorder="1"/>
    <xf numFmtId="0" fontId="6" fillId="2" borderId="14" xfId="0" applyFont="1" applyFill="1" applyBorder="1" applyAlignment="1">
      <alignment vertical="top" wrapText="1"/>
    </xf>
    <xf numFmtId="0" fontId="0" fillId="2" borderId="0" xfId="0" applyFill="1" applyAlignment="1">
      <alignment vertical="center"/>
    </xf>
    <xf numFmtId="0" fontId="0" fillId="0" borderId="10" xfId="0" applyBorder="1"/>
    <xf numFmtId="0" fontId="0" fillId="0" borderId="14" xfId="0" applyBorder="1"/>
    <xf numFmtId="0" fontId="7" fillId="3" borderId="0" xfId="0" applyFont="1" applyFill="1"/>
    <xf numFmtId="0" fontId="0" fillId="4" borderId="14" xfId="0" applyFill="1" applyBorder="1"/>
    <xf numFmtId="0" fontId="0" fillId="4" borderId="5" xfId="0" applyFill="1" applyBorder="1"/>
    <xf numFmtId="0" fontId="10" fillId="0" borderId="0" xfId="0" applyFont="1" applyAlignment="1">
      <alignment horizontal="left"/>
    </xf>
    <xf numFmtId="0" fontId="11" fillId="0" borderId="3" xfId="0" applyFont="1" applyBorder="1" applyAlignment="1">
      <alignment horizontal="left"/>
    </xf>
    <xf numFmtId="0" fontId="0" fillId="0" borderId="2" xfId="0" applyBorder="1"/>
    <xf numFmtId="0" fontId="12" fillId="0" borderId="0" xfId="0" applyFont="1" applyAlignment="1">
      <alignment horizontal="left"/>
    </xf>
    <xf numFmtId="0" fontId="0" fillId="0" borderId="9" xfId="0" applyBorder="1"/>
    <xf numFmtId="0" fontId="13" fillId="0" borderId="14" xfId="0" applyFont="1" applyBorder="1" applyAlignment="1">
      <alignment horizontal="left"/>
    </xf>
    <xf numFmtId="0" fontId="11" fillId="0" borderId="0" xfId="0" applyFont="1" applyAlignment="1">
      <alignment horizontal="left"/>
    </xf>
    <xf numFmtId="0" fontId="11" fillId="0" borderId="0" xfId="0" applyFont="1" applyAlignment="1">
      <alignment vertical="top"/>
    </xf>
    <xf numFmtId="0" fontId="12" fillId="0" borderId="0" xfId="0" applyFont="1" applyAlignment="1">
      <alignment vertical="top"/>
    </xf>
    <xf numFmtId="0" fontId="13" fillId="0" borderId="14" xfId="0" applyFont="1" applyBorder="1"/>
    <xf numFmtId="0" fontId="14" fillId="0" borderId="0" xfId="0" applyFont="1" applyAlignment="1">
      <alignment vertical="top"/>
    </xf>
    <xf numFmtId="0" fontId="15" fillId="0" borderId="0" xfId="0" applyFont="1" applyAlignment="1">
      <alignment vertical="top"/>
    </xf>
    <xf numFmtId="0" fontId="12" fillId="0" borderId="7" xfId="0" applyFont="1" applyBorder="1" applyAlignment="1">
      <alignment horizontal="left"/>
    </xf>
    <xf numFmtId="0" fontId="0" fillId="0" borderId="6" xfId="0" applyBorder="1"/>
    <xf numFmtId="0" fontId="0" fillId="4" borderId="15" xfId="0" applyFill="1" applyBorder="1"/>
    <xf numFmtId="0" fontId="0" fillId="4" borderId="13" xfId="0" applyFill="1" applyBorder="1"/>
    <xf numFmtId="0" fontId="0" fillId="4" borderId="12" xfId="0" applyFill="1" applyBorder="1"/>
    <xf numFmtId="0" fontId="0" fillId="3" borderId="0" xfId="0" applyFill="1"/>
    <xf numFmtId="0" fontId="16" fillId="5" borderId="0" xfId="0" applyFont="1" applyFill="1"/>
    <xf numFmtId="0" fontId="6" fillId="0" borderId="0" xfId="0" applyFont="1"/>
    <xf numFmtId="0" fontId="1" fillId="0" borderId="0" xfId="0" applyFont="1"/>
    <xf numFmtId="0" fontId="16" fillId="0" borderId="1" xfId="0" applyFont="1" applyBorder="1"/>
    <xf numFmtId="0" fontId="6" fillId="0" borderId="3" xfId="0" applyFont="1" applyBorder="1"/>
    <xf numFmtId="0" fontId="6" fillId="2" borderId="1" xfId="0" applyFont="1" applyFill="1" applyBorder="1"/>
    <xf numFmtId="0" fontId="1" fillId="0" borderId="2" xfId="0" applyFont="1" applyBorder="1"/>
    <xf numFmtId="0" fontId="6" fillId="0" borderId="5" xfId="0" applyFont="1" applyBorder="1"/>
    <xf numFmtId="0" fontId="1" fillId="0" borderId="8" xfId="0" applyFont="1" applyBorder="1"/>
    <xf numFmtId="182" fontId="0" fillId="0" borderId="0" xfId="0" applyNumberFormat="1"/>
    <xf numFmtId="0" fontId="16" fillId="0" borderId="0" xfId="0" applyFont="1"/>
    <xf numFmtId="178" fontId="1" fillId="4" borderId="11" xfId="1" applyNumberFormat="1" applyFont="1" applyFill="1" applyBorder="1"/>
    <xf numFmtId="0" fontId="6" fillId="0" borderId="0" xfId="0" applyFont="1" applyAlignment="1">
      <alignment horizontal="left"/>
    </xf>
    <xf numFmtId="0" fontId="6" fillId="3" borderId="0" xfId="0" applyFont="1" applyFill="1"/>
    <xf numFmtId="177" fontId="9" fillId="0" borderId="0" xfId="0" applyNumberFormat="1" applyFont="1" applyAlignment="1">
      <alignment vertical="top"/>
    </xf>
    <xf numFmtId="0" fontId="7" fillId="0" borderId="0" xfId="0" applyFont="1" applyAlignment="1">
      <alignment vertical="top"/>
    </xf>
    <xf numFmtId="0" fontId="7" fillId="0" borderId="0" xfId="0" applyFont="1" applyAlignment="1">
      <alignment horizontal="centerContinuous"/>
    </xf>
    <xf numFmtId="0" fontId="17" fillId="0" borderId="0" xfId="0" applyFont="1"/>
    <xf numFmtId="0" fontId="7" fillId="0" borderId="15" xfId="0" applyFont="1" applyBorder="1" applyAlignment="1">
      <alignment horizontal="center" vertical="center"/>
    </xf>
    <xf numFmtId="0" fontId="7" fillId="0" borderId="13" xfId="0" applyFont="1" applyBorder="1" applyAlignment="1">
      <alignment horizontal="center" vertical="center" wrapText="1"/>
    </xf>
    <xf numFmtId="0" fontId="7" fillId="0" borderId="12" xfId="0" applyFont="1" applyBorder="1" applyAlignment="1">
      <alignment horizontal="center" vertical="center" wrapText="1"/>
    </xf>
    <xf numFmtId="0" fontId="7" fillId="4" borderId="13" xfId="0" applyFont="1" applyFill="1" applyBorder="1" applyAlignment="1">
      <alignment horizontal="center" vertical="center" wrapText="1"/>
    </xf>
    <xf numFmtId="0" fontId="7" fillId="0" borderId="15" xfId="0" applyFont="1" applyBorder="1" applyAlignment="1">
      <alignment horizontal="center" vertical="center" wrapText="1"/>
    </xf>
    <xf numFmtId="0" fontId="7" fillId="4" borderId="12" xfId="0" applyFont="1" applyFill="1" applyBorder="1" applyAlignment="1">
      <alignment horizontal="center" vertical="center" wrapText="1"/>
    </xf>
    <xf numFmtId="0" fontId="7" fillId="0" borderId="14" xfId="0" applyFont="1" applyBorder="1" applyAlignment="1">
      <alignment horizontal="center" vertical="center"/>
    </xf>
    <xf numFmtId="0" fontId="17" fillId="0" borderId="0" xfId="0" applyFont="1" applyAlignment="1">
      <alignment horizontal="center" vertical="center" wrapText="1"/>
    </xf>
    <xf numFmtId="0" fontId="17" fillId="0" borderId="9" xfId="0" applyFont="1" applyBorder="1" applyAlignment="1">
      <alignment horizontal="center" vertical="center" wrapText="1"/>
    </xf>
    <xf numFmtId="0" fontId="17" fillId="0" borderId="0" xfId="0" applyFont="1" applyAlignment="1">
      <alignment horizontal="center" vertical="center"/>
    </xf>
    <xf numFmtId="179" fontId="7" fillId="4" borderId="0" xfId="0" applyNumberFormat="1" applyFont="1" applyFill="1"/>
    <xf numFmtId="183" fontId="7" fillId="0" borderId="0" xfId="0" applyNumberFormat="1" applyFont="1"/>
    <xf numFmtId="181" fontId="7" fillId="0" borderId="0" xfId="0" applyNumberFormat="1" applyFont="1"/>
    <xf numFmtId="181" fontId="7" fillId="0" borderId="9" xfId="0" applyNumberFormat="1" applyFont="1" applyBorder="1"/>
    <xf numFmtId="186" fontId="7" fillId="2" borderId="0" xfId="0" applyNumberFormat="1" applyFont="1" applyFill="1" applyAlignment="1">
      <alignment horizontal="right" vertical="center"/>
    </xf>
    <xf numFmtId="181" fontId="7" fillId="2" borderId="0" xfId="0" applyNumberFormat="1" applyFont="1" applyFill="1" applyAlignment="1">
      <alignment horizontal="right" vertical="center"/>
    </xf>
    <xf numFmtId="185" fontId="7" fillId="0" borderId="0" xfId="0" applyNumberFormat="1" applyFont="1" applyAlignment="1">
      <alignment horizontal="right" vertical="center"/>
    </xf>
    <xf numFmtId="180" fontId="7" fillId="0" borderId="0" xfId="0" applyNumberFormat="1" applyFont="1" applyAlignment="1">
      <alignment horizontal="right" vertical="center"/>
    </xf>
    <xf numFmtId="181" fontId="7" fillId="0" borderId="0" xfId="0" applyNumberFormat="1" applyFont="1" applyAlignment="1">
      <alignment horizontal="right" vertical="center"/>
    </xf>
    <xf numFmtId="181" fontId="7" fillId="4" borderId="0" xfId="0" applyNumberFormat="1" applyFont="1" applyFill="1"/>
    <xf numFmtId="184" fontId="7" fillId="0" borderId="0" xfId="0" applyNumberFormat="1" applyFont="1"/>
    <xf numFmtId="180" fontId="7" fillId="4" borderId="9" xfId="0" applyNumberFormat="1" applyFont="1" applyFill="1" applyBorder="1"/>
    <xf numFmtId="176" fontId="7" fillId="0" borderId="14" xfId="0" applyNumberFormat="1" applyFont="1" applyBorder="1"/>
    <xf numFmtId="187" fontId="7" fillId="4" borderId="0" xfId="0" applyNumberFormat="1" applyFont="1" applyFill="1"/>
    <xf numFmtId="187" fontId="7" fillId="4" borderId="9" xfId="0" applyNumberFormat="1" applyFont="1" applyFill="1" applyBorder="1"/>
    <xf numFmtId="179" fontId="7" fillId="0" borderId="0" xfId="0" applyNumberFormat="1" applyFont="1"/>
    <xf numFmtId="181" fontId="7" fillId="0" borderId="13" xfId="0" applyNumberFormat="1" applyFont="1" applyBorder="1"/>
    <xf numFmtId="183" fontId="7" fillId="0" borderId="13" xfId="0" applyNumberFormat="1" applyFont="1" applyBorder="1"/>
    <xf numFmtId="181" fontId="7" fillId="0" borderId="12" xfId="0" applyNumberFormat="1" applyFont="1" applyBorder="1"/>
    <xf numFmtId="0" fontId="7" fillId="0" borderId="13" xfId="0" applyFont="1" applyBorder="1"/>
    <xf numFmtId="185" fontId="7" fillId="0" borderId="13" xfId="0" applyNumberFormat="1" applyFont="1" applyBorder="1" applyAlignment="1">
      <alignment horizontal="right" vertical="center"/>
    </xf>
    <xf numFmtId="180" fontId="7" fillId="0" borderId="13" xfId="0" applyNumberFormat="1" applyFont="1" applyBorder="1"/>
    <xf numFmtId="181" fontId="7" fillId="4" borderId="13" xfId="0" applyNumberFormat="1" applyFont="1" applyFill="1" applyBorder="1"/>
    <xf numFmtId="184" fontId="7" fillId="0" borderId="13" xfId="0" applyNumberFormat="1" applyFont="1" applyBorder="1"/>
    <xf numFmtId="180" fontId="7" fillId="4" borderId="12" xfId="0" applyNumberFormat="1" applyFont="1" applyFill="1" applyBorder="1"/>
    <xf numFmtId="176" fontId="7" fillId="0" borderId="15" xfId="0" applyNumberFormat="1" applyFont="1" applyBorder="1"/>
    <xf numFmtId="187" fontId="7" fillId="4" borderId="13" xfId="0" applyNumberFormat="1" applyFont="1" applyFill="1" applyBorder="1"/>
    <xf numFmtId="187" fontId="7" fillId="4" borderId="12" xfId="0" applyNumberFormat="1" applyFont="1" applyFill="1" applyBorder="1"/>
    <xf numFmtId="0" fontId="6" fillId="0" borderId="14" xfId="0" applyFont="1" applyBorder="1"/>
    <xf numFmtId="0" fontId="6" fillId="0" borderId="1" xfId="0" applyFont="1" applyBorder="1"/>
    <xf numFmtId="0" fontId="6" fillId="0" borderId="2" xfId="0" applyFont="1" applyBorder="1"/>
    <xf numFmtId="0" fontId="0" fillId="0" borderId="15" xfId="0" applyBorder="1"/>
    <xf numFmtId="190" fontId="7" fillId="0" borderId="0" xfId="1" applyNumberFormat="1" applyFont="1" applyBorder="1"/>
    <xf numFmtId="190" fontId="7" fillId="0" borderId="13" xfId="1" applyNumberFormat="1" applyFont="1" applyBorder="1"/>
    <xf numFmtId="180" fontId="7" fillId="0" borderId="13" xfId="0" applyNumberFormat="1" applyFont="1" applyBorder="1" applyAlignment="1">
      <alignment horizontal="right" vertical="center"/>
    </xf>
    <xf numFmtId="180" fontId="7" fillId="0" borderId="0" xfId="0" applyNumberFormat="1" applyFont="1"/>
    <xf numFmtId="180" fontId="7" fillId="0" borderId="9" xfId="0" applyNumberFormat="1" applyFont="1" applyBorder="1"/>
    <xf numFmtId="180" fontId="7" fillId="0" borderId="12" xfId="0" applyNumberFormat="1" applyFont="1" applyBorder="1"/>
    <xf numFmtId="0" fontId="6" fillId="2" borderId="2" xfId="0" applyFont="1" applyFill="1" applyBorder="1"/>
    <xf numFmtId="0" fontId="6" fillId="0" borderId="4" xfId="0" applyFont="1" applyBorder="1"/>
    <xf numFmtId="0" fontId="6" fillId="0" borderId="8" xfId="0" applyFont="1" applyBorder="1"/>
    <xf numFmtId="0" fontId="1" fillId="0" borderId="4" xfId="0" applyFont="1" applyBorder="1"/>
    <xf numFmtId="0" fontId="1" fillId="0" borderId="10" xfId="0" applyFont="1" applyBorder="1"/>
    <xf numFmtId="0" fontId="0" fillId="0" borderId="11" xfId="0" applyBorder="1"/>
    <xf numFmtId="38" fontId="1" fillId="2" borderId="3" xfId="1" applyFont="1" applyFill="1" applyBorder="1"/>
    <xf numFmtId="38" fontId="1" fillId="2" borderId="0" xfId="1" applyFont="1" applyFill="1" applyBorder="1"/>
    <xf numFmtId="38" fontId="1" fillId="2" borderId="7" xfId="1" applyFont="1" applyFill="1" applyBorder="1"/>
    <xf numFmtId="0" fontId="6" fillId="2" borderId="3" xfId="0" applyFont="1" applyFill="1" applyBorder="1"/>
    <xf numFmtId="0" fontId="7" fillId="2" borderId="1" xfId="0" applyFont="1" applyFill="1" applyBorder="1"/>
    <xf numFmtId="0" fontId="7" fillId="2" borderId="4" xfId="0" applyFont="1" applyFill="1" applyBorder="1"/>
    <xf numFmtId="0" fontId="7" fillId="2" borderId="3" xfId="0" applyFont="1" applyFill="1" applyBorder="1"/>
    <xf numFmtId="0" fontId="6" fillId="0" borderId="7" xfId="0" applyFont="1" applyBorder="1"/>
    <xf numFmtId="188" fontId="1" fillId="2" borderId="3" xfId="1" applyNumberFormat="1" applyFont="1" applyFill="1" applyBorder="1"/>
    <xf numFmtId="188" fontId="1" fillId="2" borderId="0" xfId="1" applyNumberFormat="1" applyFont="1" applyFill="1" applyBorder="1"/>
    <xf numFmtId="188" fontId="1" fillId="2" borderId="7" xfId="1" applyNumberFormat="1" applyFont="1" applyFill="1" applyBorder="1"/>
    <xf numFmtId="0" fontId="6" fillId="4" borderId="4" xfId="0" applyFont="1" applyFill="1" applyBorder="1"/>
    <xf numFmtId="0" fontId="6" fillId="4" borderId="10" xfId="0" applyFont="1" applyFill="1" applyBorder="1" applyAlignment="1">
      <alignment horizontal="center"/>
    </xf>
    <xf numFmtId="188" fontId="0" fillId="4" borderId="4" xfId="1" applyNumberFormat="1" applyFont="1" applyFill="1" applyBorder="1"/>
    <xf numFmtId="188" fontId="0" fillId="4" borderId="10" xfId="1" applyNumberFormat="1" applyFont="1" applyFill="1" applyBorder="1"/>
    <xf numFmtId="188" fontId="0" fillId="4" borderId="8" xfId="1" applyNumberFormat="1" applyFont="1" applyFill="1" applyBorder="1"/>
    <xf numFmtId="188" fontId="0" fillId="4" borderId="11" xfId="1" applyNumberFormat="1" applyFont="1" applyFill="1" applyBorder="1"/>
    <xf numFmtId="0" fontId="0" fillId="3" borderId="1" xfId="0" applyFill="1" applyBorder="1"/>
    <xf numFmtId="0" fontId="7" fillId="3" borderId="1" xfId="0" applyFont="1" applyFill="1" applyBorder="1" applyAlignment="1">
      <alignment horizontal="center"/>
    </xf>
    <xf numFmtId="0" fontId="7" fillId="3" borderId="4" xfId="0" applyFont="1" applyFill="1" applyBorder="1" applyAlignment="1">
      <alignment horizontal="center"/>
    </xf>
    <xf numFmtId="0" fontId="7" fillId="3" borderId="3" xfId="0" applyFont="1" applyFill="1" applyBorder="1" applyAlignment="1">
      <alignment horizontal="center"/>
    </xf>
    <xf numFmtId="0" fontId="0" fillId="3" borderId="5" xfId="0" applyFill="1" applyBorder="1"/>
    <xf numFmtId="0" fontId="7" fillId="3" borderId="5" xfId="0" applyFont="1" applyFill="1" applyBorder="1" applyAlignment="1">
      <alignment horizontal="center"/>
    </xf>
    <xf numFmtId="0" fontId="7" fillId="3" borderId="8" xfId="0" applyFont="1" applyFill="1" applyBorder="1" applyAlignment="1">
      <alignment horizontal="center"/>
    </xf>
    <xf numFmtId="0" fontId="7" fillId="3" borderId="7" xfId="0" applyFont="1" applyFill="1" applyBorder="1" applyAlignment="1">
      <alignment horizontal="center"/>
    </xf>
    <xf numFmtId="0" fontId="7" fillId="3" borderId="14" xfId="0" applyFont="1" applyFill="1" applyBorder="1"/>
    <xf numFmtId="188" fontId="6" fillId="3" borderId="14" xfId="1" applyNumberFormat="1" applyFont="1" applyFill="1" applyBorder="1"/>
    <xf numFmtId="38" fontId="6" fillId="3" borderId="14" xfId="1" applyFont="1" applyFill="1" applyBorder="1"/>
    <xf numFmtId="38" fontId="6" fillId="3" borderId="10" xfId="1" applyFont="1" applyFill="1" applyBorder="1"/>
    <xf numFmtId="38" fontId="6" fillId="3" borderId="0" xfId="1" applyFont="1" applyFill="1" applyBorder="1" applyAlignment="1">
      <alignment horizontal="center"/>
    </xf>
    <xf numFmtId="38" fontId="6" fillId="3" borderId="10" xfId="1" applyFont="1" applyFill="1" applyBorder="1" applyAlignment="1">
      <alignment horizontal="center"/>
    </xf>
    <xf numFmtId="10" fontId="6" fillId="3" borderId="8" xfId="1" applyNumberFormat="1" applyFont="1" applyFill="1" applyBorder="1"/>
    <xf numFmtId="38" fontId="6" fillId="3" borderId="8" xfId="1" applyFont="1" applyFill="1" applyBorder="1" applyAlignment="1">
      <alignment horizontal="center"/>
    </xf>
    <xf numFmtId="0" fontId="7" fillId="3" borderId="15" xfId="0" applyFont="1" applyFill="1" applyBorder="1"/>
    <xf numFmtId="38" fontId="18" fillId="3" borderId="13" xfId="1" applyFont="1" applyFill="1" applyBorder="1"/>
    <xf numFmtId="38" fontId="18" fillId="3" borderId="12" xfId="1" applyFont="1" applyFill="1" applyBorder="1"/>
    <xf numFmtId="0" fontId="6" fillId="0" borderId="3" xfId="0" applyFont="1" applyBorder="1" applyAlignment="1">
      <alignment horizontal="center"/>
    </xf>
    <xf numFmtId="0" fontId="1" fillId="0" borderId="9" xfId="0" applyFont="1" applyBorder="1"/>
    <xf numFmtId="0" fontId="1" fillId="0" borderId="6" xfId="0" applyFont="1" applyBorder="1"/>
    <xf numFmtId="0" fontId="6" fillId="0" borderId="9" xfId="0" applyFont="1" applyBorder="1"/>
    <xf numFmtId="49" fontId="7" fillId="0" borderId="14" xfId="0" applyNumberFormat="1" applyFont="1" applyBorder="1"/>
    <xf numFmtId="0" fontId="0" fillId="0" borderId="12" xfId="0" applyBorder="1"/>
    <xf numFmtId="189" fontId="0" fillId="0" borderId="10" xfId="1" applyNumberFormat="1" applyFont="1" applyBorder="1"/>
    <xf numFmtId="0" fontId="1" fillId="0" borderId="5" xfId="0" applyFont="1" applyBorder="1"/>
    <xf numFmtId="179" fontId="7" fillId="6" borderId="0" xfId="0" applyNumberFormat="1" applyFont="1" applyFill="1"/>
    <xf numFmtId="38" fontId="7" fillId="4" borderId="13" xfId="1" applyFont="1" applyFill="1" applyBorder="1"/>
    <xf numFmtId="38" fontId="7" fillId="4" borderId="12" xfId="1" applyFont="1" applyFill="1" applyBorder="1"/>
    <xf numFmtId="38" fontId="7" fillId="4" borderId="9" xfId="1" applyFont="1" applyFill="1" applyBorder="1"/>
    <xf numFmtId="38" fontId="7" fillId="4" borderId="0" xfId="1" applyFont="1" applyFill="1" applyBorder="1"/>
    <xf numFmtId="188" fontId="1" fillId="2" borderId="4" xfId="1" applyNumberFormat="1" applyFont="1" applyFill="1" applyBorder="1"/>
    <xf numFmtId="188" fontId="1" fillId="2" borderId="10" xfId="1" applyNumberFormat="1" applyFont="1" applyFill="1" applyBorder="1"/>
    <xf numFmtId="188" fontId="1" fillId="2" borderId="8" xfId="1" applyNumberFormat="1" applyFont="1" applyFill="1" applyBorder="1"/>
    <xf numFmtId="38" fontId="1" fillId="2" borderId="4" xfId="1" applyFont="1" applyFill="1" applyBorder="1"/>
    <xf numFmtId="38" fontId="1" fillId="2" borderId="10" xfId="1" applyFont="1" applyFill="1" applyBorder="1"/>
    <xf numFmtId="38" fontId="1" fillId="2" borderId="8" xfId="1" applyFont="1" applyFill="1" applyBorder="1"/>
    <xf numFmtId="192" fontId="1" fillId="2" borderId="10" xfId="1" applyNumberFormat="1" applyFont="1" applyFill="1" applyBorder="1"/>
    <xf numFmtId="192" fontId="1" fillId="2" borderId="4" xfId="1" applyNumberFormat="1" applyFont="1" applyFill="1" applyBorder="1"/>
    <xf numFmtId="192" fontId="1" fillId="2" borderId="8" xfId="1" applyNumberFormat="1" applyFont="1" applyFill="1" applyBorder="1"/>
    <xf numFmtId="0" fontId="7" fillId="3" borderId="3" xfId="0" applyFont="1" applyFill="1" applyBorder="1"/>
    <xf numFmtId="0" fontId="7" fillId="3" borderId="7" xfId="0" applyFont="1" applyFill="1" applyBorder="1"/>
    <xf numFmtId="0" fontId="7" fillId="3" borderId="13" xfId="0" applyFont="1" applyFill="1" applyBorder="1"/>
    <xf numFmtId="188" fontId="0" fillId="0" borderId="0" xfId="1" applyNumberFormat="1" applyFont="1"/>
    <xf numFmtId="188" fontId="0" fillId="0" borderId="0" xfId="0" applyNumberFormat="1"/>
    <xf numFmtId="188" fontId="0" fillId="0" borderId="13" xfId="1" applyNumberFormat="1" applyFont="1" applyBorder="1"/>
    <xf numFmtId="188" fontId="0" fillId="0" borderId="3" xfId="1" applyNumberFormat="1" applyFont="1" applyBorder="1"/>
    <xf numFmtId="188" fontId="0" fillId="0" borderId="7" xfId="1" applyNumberFormat="1" applyFont="1" applyBorder="1"/>
    <xf numFmtId="189" fontId="18" fillId="0" borderId="4" xfId="1" applyNumberFormat="1" applyFont="1" applyBorder="1"/>
    <xf numFmtId="189" fontId="0" fillId="0" borderId="2" xfId="1" applyNumberFormat="1" applyFont="1" applyBorder="1"/>
    <xf numFmtId="189" fontId="18" fillId="0" borderId="10" xfId="1" applyNumberFormat="1" applyFont="1" applyBorder="1"/>
    <xf numFmtId="189" fontId="18" fillId="0" borderId="9" xfId="1" applyNumberFormat="1" applyFont="1" applyBorder="1"/>
    <xf numFmtId="189" fontId="0" fillId="0" borderId="9" xfId="1" applyNumberFormat="1" applyFont="1" applyBorder="1"/>
    <xf numFmtId="0" fontId="6" fillId="6" borderId="14" xfId="0" applyFont="1" applyFill="1" applyBorder="1"/>
    <xf numFmtId="0" fontId="18" fillId="0" borderId="0" xfId="0" applyFont="1"/>
    <xf numFmtId="0" fontId="7" fillId="0" borderId="0" xfId="0" applyFont="1" applyAlignment="1">
      <alignment horizontal="left"/>
    </xf>
    <xf numFmtId="192" fontId="1" fillId="2" borderId="9" xfId="1" applyNumberFormat="1" applyFont="1" applyFill="1" applyBorder="1"/>
    <xf numFmtId="192" fontId="1" fillId="2" borderId="2" xfId="1" applyNumberFormat="1" applyFont="1" applyFill="1" applyBorder="1"/>
    <xf numFmtId="192" fontId="1" fillId="2" borderId="6" xfId="1" applyNumberFormat="1" applyFont="1" applyFill="1" applyBorder="1"/>
    <xf numFmtId="0" fontId="0" fillId="0" borderId="1" xfId="0" applyBorder="1" applyAlignment="1">
      <alignment horizontal="left"/>
    </xf>
    <xf numFmtId="188" fontId="7" fillId="0" borderId="13" xfId="1" applyNumberFormat="1" applyFont="1" applyBorder="1"/>
    <xf numFmtId="0" fontId="0" fillId="4" borderId="1" xfId="0" applyFill="1" applyBorder="1"/>
    <xf numFmtId="0" fontId="6" fillId="6" borderId="5" xfId="0" applyFont="1" applyFill="1" applyBorder="1"/>
    <xf numFmtId="0" fontId="6" fillId="0" borderId="10" xfId="0" applyFont="1" applyBorder="1"/>
    <xf numFmtId="179" fontId="7" fillId="7" borderId="0" xfId="0" applyNumberFormat="1" applyFont="1" applyFill="1"/>
    <xf numFmtId="188" fontId="0" fillId="8" borderId="13" xfId="1" applyNumberFormat="1" applyFont="1" applyFill="1" applyBorder="1"/>
    <xf numFmtId="188" fontId="0" fillId="8" borderId="11" xfId="1" applyNumberFormat="1" applyFont="1" applyFill="1" applyBorder="1"/>
    <xf numFmtId="38" fontId="0" fillId="8" borderId="13" xfId="1" applyFont="1" applyFill="1" applyBorder="1"/>
    <xf numFmtId="38" fontId="0" fillId="8" borderId="11" xfId="1" applyFont="1" applyFill="1" applyBorder="1"/>
    <xf numFmtId="192" fontId="0" fillId="8" borderId="5" xfId="1" applyNumberFormat="1" applyFont="1" applyFill="1" applyBorder="1"/>
    <xf numFmtId="192" fontId="0" fillId="8" borderId="11" xfId="1" applyNumberFormat="1" applyFont="1" applyFill="1" applyBorder="1"/>
    <xf numFmtId="192" fontId="6" fillId="0" borderId="0" xfId="0" applyNumberFormat="1" applyFont="1"/>
    <xf numFmtId="0" fontId="6" fillId="6" borderId="0" xfId="0" applyFont="1" applyFill="1"/>
    <xf numFmtId="49" fontId="16" fillId="0" borderId="0" xfId="0" applyNumberFormat="1" applyFont="1"/>
    <xf numFmtId="49" fontId="6" fillId="0" borderId="1" xfId="0" applyNumberFormat="1" applyFont="1" applyBorder="1"/>
    <xf numFmtId="0" fontId="6" fillId="0" borderId="4" xfId="0" applyFont="1" applyBorder="1" applyAlignment="1">
      <alignment horizontal="center"/>
    </xf>
    <xf numFmtId="49" fontId="6" fillId="0" borderId="14" xfId="0" applyNumberFormat="1" applyFont="1" applyBorder="1"/>
    <xf numFmtId="0" fontId="6" fillId="0" borderId="14" xfId="0" applyFont="1" applyBorder="1" applyAlignment="1">
      <alignment horizontal="center" vertical="center" wrapText="1"/>
    </xf>
    <xf numFmtId="0" fontId="6" fillId="0" borderId="0" xfId="0" applyFont="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4" xfId="0" applyFont="1" applyBorder="1" applyAlignment="1">
      <alignment horizontal="center" vertical="center" wrapText="1"/>
    </xf>
    <xf numFmtId="49" fontId="6" fillId="0" borderId="5" xfId="0" applyNumberFormat="1" applyFont="1" applyBorder="1"/>
    <xf numFmtId="0" fontId="6" fillId="0" borderId="6" xfId="0" applyFont="1" applyBorder="1"/>
    <xf numFmtId="0" fontId="6" fillId="0" borderId="8" xfId="0" applyFont="1" applyBorder="1" applyAlignment="1">
      <alignment horizontal="center"/>
    </xf>
    <xf numFmtId="0" fontId="6" fillId="0" borderId="7" xfId="0" applyFont="1" applyBorder="1" applyAlignment="1">
      <alignment horizontal="center"/>
    </xf>
    <xf numFmtId="0" fontId="6" fillId="0" borderId="6" xfId="0" applyFont="1" applyBorder="1" applyAlignment="1">
      <alignment horizontal="center"/>
    </xf>
    <xf numFmtId="49" fontId="6" fillId="0" borderId="4" xfId="0" applyNumberFormat="1" applyFont="1" applyBorder="1"/>
    <xf numFmtId="49" fontId="6" fillId="0" borderId="10" xfId="0" applyNumberFormat="1" applyFont="1" applyBorder="1"/>
    <xf numFmtId="49" fontId="6" fillId="0" borderId="11" xfId="0" applyNumberFormat="1" applyFont="1" applyBorder="1"/>
    <xf numFmtId="0" fontId="6" fillId="0" borderId="11" xfId="0" applyFont="1" applyBorder="1"/>
    <xf numFmtId="0" fontId="6" fillId="0" borderId="12" xfId="0" applyFont="1" applyBorder="1"/>
    <xf numFmtId="0" fontId="6" fillId="0" borderId="15" xfId="0" applyFont="1" applyBorder="1"/>
    <xf numFmtId="191" fontId="6" fillId="0" borderId="0" xfId="1" applyNumberFormat="1" applyFont="1"/>
    <xf numFmtId="193" fontId="6" fillId="0" borderId="0" xfId="0" applyNumberFormat="1" applyFont="1"/>
    <xf numFmtId="38" fontId="6" fillId="0" borderId="0" xfId="0" applyNumberFormat="1" applyFont="1"/>
    <xf numFmtId="49" fontId="6" fillId="0" borderId="2" xfId="0" applyNumberFormat="1" applyFont="1" applyBorder="1"/>
    <xf numFmtId="0" fontId="6" fillId="0" borderId="5" xfId="0" applyFont="1" applyBorder="1" applyAlignment="1">
      <alignment vertical="top"/>
    </xf>
    <xf numFmtId="0" fontId="6" fillId="0" borderId="6" xfId="0" applyFont="1" applyBorder="1" applyAlignment="1">
      <alignment vertical="top"/>
    </xf>
    <xf numFmtId="182" fontId="9" fillId="0" borderId="0" xfId="0" applyNumberFormat="1" applyFont="1"/>
    <xf numFmtId="182" fontId="6" fillId="6" borderId="0" xfId="0" quotePrefix="1" applyNumberFormat="1" applyFont="1" applyFill="1"/>
    <xf numFmtId="182" fontId="6" fillId="6" borderId="0" xfId="0" applyNumberFormat="1" applyFont="1" applyFill="1"/>
    <xf numFmtId="182" fontId="0" fillId="0" borderId="0" xfId="0" applyNumberFormat="1" applyAlignment="1">
      <alignment horizontal="right"/>
    </xf>
    <xf numFmtId="182" fontId="19" fillId="0" borderId="1" xfId="0" applyNumberFormat="1" applyFont="1" applyBorder="1"/>
    <xf numFmtId="182" fontId="19" fillId="0" borderId="2" xfId="0" applyNumberFormat="1" applyFont="1" applyBorder="1"/>
    <xf numFmtId="0" fontId="19" fillId="3" borderId="3" xfId="0" applyFont="1" applyFill="1" applyBorder="1" applyAlignment="1">
      <alignment horizontal="center"/>
    </xf>
    <xf numFmtId="0" fontId="19" fillId="0" borderId="3" xfId="0" applyFont="1" applyBorder="1" applyAlignment="1">
      <alignment horizontal="center"/>
    </xf>
    <xf numFmtId="182" fontId="19" fillId="0" borderId="4" xfId="0" applyNumberFormat="1" applyFont="1" applyBorder="1" applyAlignment="1">
      <alignment horizontal="center"/>
    </xf>
    <xf numFmtId="182" fontId="19" fillId="0" borderId="3" xfId="0" applyNumberFormat="1" applyFont="1" applyBorder="1" applyAlignment="1">
      <alignment horizontal="center"/>
    </xf>
    <xf numFmtId="182" fontId="19" fillId="4" borderId="4" xfId="0" applyNumberFormat="1" applyFont="1" applyFill="1" applyBorder="1" applyAlignment="1">
      <alignment horizontal="center"/>
    </xf>
    <xf numFmtId="182" fontId="0" fillId="0" borderId="0" xfId="0" applyNumberFormat="1" applyAlignment="1">
      <alignment horizontal="center"/>
    </xf>
    <xf numFmtId="182" fontId="0" fillId="0" borderId="1" xfId="0" applyNumberFormat="1" applyBorder="1"/>
    <xf numFmtId="182" fontId="0" fillId="0" borderId="2" xfId="0" applyNumberFormat="1" applyBorder="1"/>
    <xf numFmtId="182" fontId="0" fillId="0" borderId="4" xfId="0" applyNumberFormat="1" applyBorder="1"/>
    <xf numFmtId="182" fontId="0" fillId="0" borderId="3" xfId="0" applyNumberFormat="1" applyBorder="1"/>
    <xf numFmtId="182" fontId="0" fillId="9" borderId="4" xfId="0" applyNumberFormat="1" applyFill="1" applyBorder="1"/>
    <xf numFmtId="182" fontId="19" fillId="0" borderId="5" xfId="0" applyNumberFormat="1" applyFont="1" applyBorder="1" applyAlignment="1">
      <alignment vertical="top"/>
    </xf>
    <xf numFmtId="182" fontId="19" fillId="0" borderId="6" xfId="0" applyNumberFormat="1" applyFont="1" applyBorder="1" applyAlignment="1">
      <alignment vertical="top"/>
    </xf>
    <xf numFmtId="0" fontId="19" fillId="3" borderId="7" xfId="0" applyFont="1" applyFill="1" applyBorder="1" applyAlignment="1">
      <alignment horizontal="center" vertical="top" wrapText="1"/>
    </xf>
    <xf numFmtId="0" fontId="19" fillId="0" borderId="7" xfId="0" applyFont="1" applyBorder="1" applyAlignment="1">
      <alignment horizontal="center" vertical="top" wrapText="1"/>
    </xf>
    <xf numFmtId="182" fontId="19" fillId="0" borderId="8" xfId="0" applyNumberFormat="1" applyFont="1" applyBorder="1" applyAlignment="1">
      <alignment horizontal="center" vertical="top" wrapText="1"/>
    </xf>
    <xf numFmtId="182" fontId="19" fillId="0" borderId="7" xfId="0" applyNumberFormat="1" applyFont="1" applyBorder="1" applyAlignment="1">
      <alignment horizontal="center" vertical="top" wrapText="1"/>
    </xf>
    <xf numFmtId="182" fontId="19" fillId="4" borderId="8" xfId="0" applyNumberFormat="1" applyFont="1" applyFill="1" applyBorder="1" applyAlignment="1">
      <alignment horizontal="center" vertical="top" wrapText="1"/>
    </xf>
    <xf numFmtId="182" fontId="0" fillId="0" borderId="0" xfId="0" applyNumberFormat="1" applyAlignment="1">
      <alignment horizontal="center" vertical="top" wrapText="1"/>
    </xf>
    <xf numFmtId="182" fontId="0" fillId="0" borderId="5" xfId="0" applyNumberFormat="1" applyBorder="1" applyAlignment="1">
      <alignment vertical="top"/>
    </xf>
    <xf numFmtId="182" fontId="0" fillId="0" borderId="6" xfId="0" applyNumberFormat="1" applyBorder="1" applyAlignment="1">
      <alignment vertical="top"/>
    </xf>
    <xf numFmtId="182" fontId="0" fillId="0" borderId="8" xfId="0" applyNumberFormat="1" applyBorder="1"/>
    <xf numFmtId="182" fontId="0" fillId="0" borderId="7" xfId="0" applyNumberFormat="1" applyBorder="1"/>
    <xf numFmtId="182" fontId="0" fillId="9" borderId="8" xfId="0" applyNumberFormat="1" applyFill="1" applyBorder="1"/>
    <xf numFmtId="182" fontId="0" fillId="0" borderId="5" xfId="0" applyNumberFormat="1" applyBorder="1"/>
    <xf numFmtId="193" fontId="19" fillId="3" borderId="10" xfId="0" applyNumberFormat="1" applyFont="1" applyFill="1" applyBorder="1"/>
    <xf numFmtId="193" fontId="19" fillId="3" borderId="9" xfId="0" applyNumberFormat="1" applyFont="1" applyFill="1" applyBorder="1"/>
    <xf numFmtId="193" fontId="19" fillId="3" borderId="0" xfId="1" applyNumberFormat="1" applyFont="1" applyFill="1" applyBorder="1" applyAlignment="1"/>
    <xf numFmtId="193" fontId="19" fillId="3" borderId="10" xfId="1" applyNumberFormat="1" applyFont="1" applyFill="1" applyBorder="1" applyAlignment="1"/>
    <xf numFmtId="182" fontId="0" fillId="3" borderId="0" xfId="1" applyNumberFormat="1" applyFont="1" applyFill="1" applyBorder="1" applyAlignment="1"/>
    <xf numFmtId="193" fontId="19" fillId="3" borderId="0" xfId="0" applyNumberFormat="1" applyFont="1" applyFill="1"/>
    <xf numFmtId="182" fontId="0" fillId="0" borderId="10" xfId="1" applyNumberFormat="1" applyFont="1" applyBorder="1" applyAlignment="1"/>
    <xf numFmtId="182" fontId="0" fillId="0" borderId="0" xfId="1" applyNumberFormat="1" applyFont="1" applyBorder="1" applyAlignment="1"/>
    <xf numFmtId="191" fontId="0" fillId="0" borderId="10" xfId="1" applyNumberFormat="1" applyFont="1" applyFill="1" applyBorder="1" applyAlignment="1"/>
    <xf numFmtId="191" fontId="0" fillId="0" borderId="10" xfId="1" applyNumberFormat="1" applyFont="1" applyBorder="1"/>
    <xf numFmtId="182" fontId="0" fillId="0" borderId="0" xfId="1" applyNumberFormat="1" applyFont="1" applyBorder="1"/>
    <xf numFmtId="193" fontId="0" fillId="0" borderId="14" xfId="0" applyNumberFormat="1" applyBorder="1" applyAlignment="1">
      <alignment horizontal="right"/>
    </xf>
    <xf numFmtId="193" fontId="0" fillId="0" borderId="0" xfId="0" applyNumberFormat="1" applyAlignment="1">
      <alignment horizontal="right"/>
    </xf>
    <xf numFmtId="193" fontId="0" fillId="0" borderId="10" xfId="0" applyNumberFormat="1" applyBorder="1" applyAlignment="1">
      <alignment horizontal="right"/>
    </xf>
    <xf numFmtId="193" fontId="19" fillId="0" borderId="10" xfId="0" applyNumberFormat="1" applyFont="1" applyBorder="1"/>
    <xf numFmtId="193" fontId="19" fillId="0" borderId="9" xfId="0" applyNumberFormat="1" applyFont="1" applyBorder="1"/>
    <xf numFmtId="193" fontId="19" fillId="0" borderId="0" xfId="0" applyNumberFormat="1" applyFont="1"/>
    <xf numFmtId="193" fontId="19" fillId="6" borderId="9" xfId="0" applyNumberFormat="1" applyFont="1" applyFill="1" applyBorder="1" applyAlignment="1">
      <alignment vertical="center"/>
    </xf>
    <xf numFmtId="193" fontId="19" fillId="6" borderId="0" xfId="0" applyNumberFormat="1" applyFont="1" applyFill="1" applyAlignment="1">
      <alignment vertical="center"/>
    </xf>
    <xf numFmtId="193" fontId="19" fillId="0" borderId="10" xfId="0" applyNumberFormat="1" applyFont="1" applyBorder="1" applyAlignment="1">
      <alignment horizontal="left"/>
    </xf>
    <xf numFmtId="193" fontId="19" fillId="3" borderId="10" xfId="0" applyNumberFormat="1" applyFont="1" applyFill="1" applyBorder="1" applyAlignment="1">
      <alignment horizontal="left"/>
    </xf>
    <xf numFmtId="193" fontId="19" fillId="0" borderId="11" xfId="0" applyNumberFormat="1" applyFont="1" applyBorder="1" applyAlignment="1">
      <alignment horizontal="left"/>
    </xf>
    <xf numFmtId="193" fontId="19" fillId="0" borderId="12" xfId="0" applyNumberFormat="1" applyFont="1" applyBorder="1"/>
    <xf numFmtId="193" fontId="19" fillId="3" borderId="13" xfId="1" applyNumberFormat="1" applyFont="1" applyFill="1" applyBorder="1" applyAlignment="1"/>
    <xf numFmtId="193" fontId="19" fillId="3" borderId="11" xfId="1" applyNumberFormat="1" applyFont="1" applyFill="1" applyBorder="1" applyAlignment="1"/>
    <xf numFmtId="193" fontId="19" fillId="0" borderId="13" xfId="0" applyNumberFormat="1" applyFont="1" applyBorder="1"/>
    <xf numFmtId="182" fontId="0" fillId="0" borderId="11" xfId="1" applyNumberFormat="1" applyFont="1" applyBorder="1" applyAlignment="1"/>
    <xf numFmtId="182" fontId="0" fillId="0" borderId="13" xfId="1" applyNumberFormat="1" applyFont="1" applyBorder="1" applyAlignment="1"/>
    <xf numFmtId="191" fontId="0" fillId="0" borderId="11" xfId="1" applyNumberFormat="1" applyFont="1" applyFill="1" applyBorder="1" applyAlignment="1"/>
    <xf numFmtId="191" fontId="0" fillId="0" borderId="11" xfId="1" applyNumberFormat="1" applyFont="1" applyBorder="1"/>
    <xf numFmtId="193" fontId="0" fillId="0" borderId="15" xfId="0" applyNumberFormat="1" applyBorder="1" applyAlignment="1">
      <alignment horizontal="right"/>
    </xf>
    <xf numFmtId="193" fontId="0" fillId="0" borderId="13" xfId="0" applyNumberFormat="1" applyBorder="1" applyAlignment="1">
      <alignment horizontal="right"/>
    </xf>
    <xf numFmtId="193" fontId="0" fillId="0" borderId="11" xfId="0" applyNumberFormat="1" applyBorder="1" applyAlignment="1">
      <alignment horizontal="right"/>
    </xf>
    <xf numFmtId="193" fontId="19" fillId="0" borderId="4" xfId="0" applyNumberFormat="1" applyFont="1" applyBorder="1" applyAlignment="1">
      <alignment horizontal="left"/>
    </xf>
    <xf numFmtId="193" fontId="19" fillId="0" borderId="2" xfId="0" applyNumberFormat="1" applyFont="1" applyBorder="1"/>
    <xf numFmtId="193" fontId="19" fillId="3" borderId="3" xfId="1" applyNumberFormat="1" applyFont="1" applyFill="1" applyBorder="1" applyAlignment="1"/>
    <xf numFmtId="193" fontId="19" fillId="3" borderId="4" xfId="1" applyNumberFormat="1" applyFont="1" applyFill="1" applyBorder="1" applyAlignment="1"/>
    <xf numFmtId="193" fontId="19" fillId="0" borderId="8" xfId="0" applyNumberFormat="1" applyFont="1" applyBorder="1" applyAlignment="1">
      <alignment horizontal="left"/>
    </xf>
    <xf numFmtId="193" fontId="19" fillId="0" borderId="6" xfId="0" applyNumberFormat="1" applyFont="1" applyBorder="1"/>
    <xf numFmtId="193" fontId="19" fillId="3" borderId="7" xfId="1" applyNumberFormat="1" applyFont="1" applyFill="1" applyBorder="1" applyAlignment="1"/>
    <xf numFmtId="193" fontId="19" fillId="3" borderId="8" xfId="1" applyNumberFormat="1" applyFont="1" applyFill="1" applyBorder="1" applyAlignment="1"/>
    <xf numFmtId="0" fontId="6" fillId="0" borderId="0" xfId="0" applyFont="1" applyAlignment="1">
      <alignment vertical="center"/>
    </xf>
    <xf numFmtId="57" fontId="0" fillId="0" borderId="0" xfId="0" applyNumberFormat="1"/>
    <xf numFmtId="0" fontId="0" fillId="0" borderId="0" xfId="0" applyAlignment="1">
      <alignment vertical="center"/>
    </xf>
    <xf numFmtId="49" fontId="6" fillId="0" borderId="0" xfId="0" applyNumberFormat="1" applyFont="1" applyAlignment="1">
      <alignment vertical="center"/>
    </xf>
    <xf numFmtId="0" fontId="6" fillId="0" borderId="10" xfId="0" applyFont="1" applyBorder="1" applyAlignment="1">
      <alignment horizontal="center" vertical="top" wrapText="1"/>
    </xf>
    <xf numFmtId="191" fontId="6" fillId="3" borderId="0" xfId="1" applyNumberFormat="1" applyFont="1" applyFill="1" applyBorder="1" applyAlignment="1"/>
    <xf numFmtId="1" fontId="0" fillId="0" borderId="0" xfId="0" applyNumberFormat="1" applyAlignment="1">
      <alignment vertical="center"/>
    </xf>
    <xf numFmtId="0" fontId="6" fillId="9" borderId="4" xfId="0" applyFont="1" applyFill="1" applyBorder="1" applyAlignment="1">
      <alignment horizontal="center"/>
    </xf>
    <xf numFmtId="0" fontId="6" fillId="9" borderId="10" xfId="0" applyFont="1" applyFill="1" applyBorder="1" applyAlignment="1">
      <alignment horizontal="center" vertical="top" wrapText="1"/>
    </xf>
    <xf numFmtId="191" fontId="6" fillId="9" borderId="4" xfId="1" applyNumberFormat="1" applyFont="1" applyFill="1" applyBorder="1"/>
    <xf numFmtId="191" fontId="6" fillId="9" borderId="10" xfId="1" applyNumberFormat="1" applyFont="1" applyFill="1" applyBorder="1"/>
    <xf numFmtId="193" fontId="19" fillId="9" borderId="11" xfId="0" applyNumberFormat="1" applyFont="1" applyFill="1" applyBorder="1" applyAlignment="1">
      <alignment horizontal="left"/>
    </xf>
    <xf numFmtId="193" fontId="19" fillId="9" borderId="13" xfId="0" applyNumberFormat="1" applyFont="1" applyFill="1" applyBorder="1"/>
    <xf numFmtId="191" fontId="6" fillId="9" borderId="15" xfId="1" applyNumberFormat="1" applyFont="1" applyFill="1" applyBorder="1"/>
    <xf numFmtId="191" fontId="6" fillId="9" borderId="13" xfId="1" applyNumberFormat="1" applyFont="1" applyFill="1" applyBorder="1"/>
    <xf numFmtId="191" fontId="6" fillId="9" borderId="11" xfId="1" applyNumberFormat="1" applyFont="1" applyFill="1" applyBorder="1"/>
    <xf numFmtId="194" fontId="6" fillId="0" borderId="0" xfId="0" applyNumberFormat="1" applyFont="1"/>
    <xf numFmtId="0" fontId="9" fillId="6" borderId="0" xfId="0" applyFont="1" applyFill="1"/>
    <xf numFmtId="0" fontId="1" fillId="6" borderId="0" xfId="0" applyFont="1" applyFill="1"/>
    <xf numFmtId="0" fontId="21" fillId="6" borderId="0" xfId="0" applyFont="1" applyFill="1" applyAlignment="1">
      <alignment vertical="center"/>
    </xf>
    <xf numFmtId="14" fontId="22" fillId="10" borderId="0" xfId="0" applyNumberFormat="1" applyFont="1" applyFill="1" applyAlignment="1">
      <alignment vertical="center"/>
    </xf>
    <xf numFmtId="0" fontId="21" fillId="0" borderId="0" xfId="0" applyFont="1" applyAlignment="1">
      <alignment vertical="center"/>
    </xf>
    <xf numFmtId="193" fontId="21" fillId="11" borderId="4" xfId="0" applyNumberFormat="1" applyFont="1" applyFill="1" applyBorder="1" applyAlignment="1">
      <alignment horizontal="center" vertical="center"/>
    </xf>
    <xf numFmtId="193" fontId="21" fillId="6" borderId="1" xfId="0" applyNumberFormat="1" applyFont="1" applyFill="1" applyBorder="1" applyAlignment="1">
      <alignment horizontal="center" vertical="center"/>
    </xf>
    <xf numFmtId="193" fontId="21" fillId="6" borderId="3" xfId="0" applyNumberFormat="1" applyFont="1" applyFill="1" applyBorder="1" applyAlignment="1">
      <alignment horizontal="center" vertical="center"/>
    </xf>
    <xf numFmtId="193" fontId="21" fillId="6" borderId="2" xfId="0" applyNumberFormat="1" applyFont="1" applyFill="1" applyBorder="1" applyAlignment="1">
      <alignment horizontal="center" vertical="center"/>
    </xf>
    <xf numFmtId="193" fontId="21" fillId="6" borderId="4" xfId="0" applyNumberFormat="1" applyFont="1" applyFill="1" applyBorder="1" applyAlignment="1">
      <alignment horizontal="center" vertical="center"/>
    </xf>
    <xf numFmtId="0" fontId="21" fillId="6" borderId="5" xfId="3" applyFont="1" applyFill="1" applyBorder="1">
      <alignment vertical="center"/>
    </xf>
    <xf numFmtId="0" fontId="21" fillId="6" borderId="6" xfId="3" applyFont="1" applyFill="1" applyBorder="1" applyAlignment="1">
      <alignment vertical="center" wrapText="1"/>
    </xf>
    <xf numFmtId="0" fontId="21" fillId="11" borderId="8" xfId="0" applyFont="1" applyFill="1" applyBorder="1" applyAlignment="1">
      <alignment horizontal="center" vertical="center" wrapText="1"/>
    </xf>
    <xf numFmtId="0" fontId="21" fillId="6" borderId="5" xfId="0" applyFont="1" applyFill="1" applyBorder="1" applyAlignment="1">
      <alignment horizontal="center" vertical="center" wrapText="1"/>
    </xf>
    <xf numFmtId="0" fontId="21" fillId="6" borderId="7" xfId="0" applyFont="1" applyFill="1" applyBorder="1" applyAlignment="1">
      <alignment horizontal="center" vertical="center" wrapText="1"/>
    </xf>
    <xf numFmtId="0" fontId="21" fillId="6" borderId="6" xfId="0" applyFont="1" applyFill="1" applyBorder="1" applyAlignment="1">
      <alignment horizontal="center" vertical="center" wrapText="1"/>
    </xf>
    <xf numFmtId="0" fontId="21" fillId="6" borderId="8" xfId="0" applyFont="1" applyFill="1" applyBorder="1" applyAlignment="1">
      <alignment horizontal="center" vertical="center" wrapText="1"/>
    </xf>
    <xf numFmtId="49" fontId="1" fillId="6" borderId="14" xfId="0" applyNumberFormat="1" applyFont="1" applyFill="1" applyBorder="1"/>
    <xf numFmtId="0" fontId="1" fillId="6" borderId="9" xfId="0" applyFont="1" applyFill="1" applyBorder="1"/>
    <xf numFmtId="38" fontId="21" fillId="11" borderId="10" xfId="1" applyFont="1" applyFill="1" applyBorder="1" applyAlignment="1">
      <alignment vertical="center"/>
    </xf>
    <xf numFmtId="38" fontId="21" fillId="6" borderId="14" xfId="1" applyFont="1" applyFill="1" applyBorder="1" applyAlignment="1">
      <alignment vertical="center"/>
    </xf>
    <xf numFmtId="38" fontId="21" fillId="6" borderId="0" xfId="1" applyFont="1" applyFill="1" applyBorder="1" applyAlignment="1">
      <alignment vertical="center"/>
    </xf>
    <xf numFmtId="38" fontId="21" fillId="6" borderId="9" xfId="1" applyFont="1" applyFill="1" applyBorder="1" applyAlignment="1">
      <alignment vertical="center"/>
    </xf>
    <xf numFmtId="38" fontId="21" fillId="6" borderId="10" xfId="1" applyFont="1" applyFill="1" applyBorder="1" applyAlignment="1">
      <alignment vertical="center"/>
    </xf>
    <xf numFmtId="38" fontId="1" fillId="6" borderId="15" xfId="1" applyFont="1" applyFill="1" applyBorder="1" applyAlignment="1">
      <alignment horizontal="center"/>
    </xf>
    <xf numFmtId="38" fontId="1" fillId="6" borderId="12" xfId="1" applyFont="1" applyFill="1" applyBorder="1" applyAlignment="1"/>
    <xf numFmtId="38" fontId="21" fillId="11" borderId="11" xfId="1" applyFont="1" applyFill="1" applyBorder="1" applyAlignment="1">
      <alignment vertical="center"/>
    </xf>
    <xf numFmtId="38" fontId="21" fillId="6" borderId="15" xfId="1" applyFont="1" applyFill="1" applyBorder="1" applyAlignment="1">
      <alignment vertical="center"/>
    </xf>
    <xf numFmtId="38" fontId="21" fillId="6" borderId="13" xfId="1" applyFont="1" applyFill="1" applyBorder="1" applyAlignment="1">
      <alignment vertical="center"/>
    </xf>
    <xf numFmtId="38" fontId="21" fillId="6" borderId="12" xfId="1" applyFont="1" applyFill="1" applyBorder="1" applyAlignment="1">
      <alignment vertical="center"/>
    </xf>
    <xf numFmtId="38" fontId="21" fillId="6" borderId="11" xfId="1" applyFont="1" applyFill="1" applyBorder="1" applyAlignment="1">
      <alignment vertical="center"/>
    </xf>
    <xf numFmtId="38" fontId="1" fillId="6" borderId="0" xfId="1" applyFont="1" applyFill="1" applyBorder="1" applyAlignment="1"/>
    <xf numFmtId="38" fontId="21" fillId="6" borderId="0" xfId="0" applyNumberFormat="1" applyFont="1" applyFill="1" applyAlignment="1">
      <alignment vertical="center"/>
    </xf>
    <xf numFmtId="0" fontId="21" fillId="6" borderId="7" xfId="3" applyFont="1" applyFill="1" applyBorder="1" applyAlignment="1">
      <alignment vertical="center" wrapText="1"/>
    </xf>
    <xf numFmtId="0" fontId="22" fillId="11" borderId="8" xfId="0" applyFont="1" applyFill="1" applyBorder="1" applyAlignment="1">
      <alignment horizontal="center" vertical="center" wrapText="1"/>
    </xf>
    <xf numFmtId="0" fontId="22" fillId="6" borderId="7" xfId="0" applyFont="1" applyFill="1" applyBorder="1" applyAlignment="1">
      <alignment horizontal="center" vertical="center" wrapText="1"/>
    </xf>
    <xf numFmtId="0" fontId="22" fillId="6" borderId="5" xfId="0" applyFont="1" applyFill="1" applyBorder="1" applyAlignment="1">
      <alignment horizontal="center" vertical="center" wrapText="1"/>
    </xf>
    <xf numFmtId="0" fontId="22" fillId="6" borderId="6" xfId="0" applyFont="1" applyFill="1" applyBorder="1" applyAlignment="1">
      <alignment horizontal="center" vertical="center" wrapText="1"/>
    </xf>
    <xf numFmtId="0" fontId="22" fillId="6" borderId="8" xfId="0" applyFont="1" applyFill="1" applyBorder="1" applyAlignment="1">
      <alignment horizontal="center" vertical="center" wrapText="1"/>
    </xf>
    <xf numFmtId="38" fontId="1" fillId="6" borderId="13" xfId="1" applyFont="1" applyFill="1" applyBorder="1" applyAlignment="1"/>
    <xf numFmtId="38" fontId="6" fillId="9" borderId="0" xfId="0" applyNumberFormat="1" applyFont="1" applyFill="1"/>
    <xf numFmtId="38" fontId="6" fillId="9" borderId="15" xfId="0" applyNumberFormat="1" applyFont="1" applyFill="1" applyBorder="1"/>
    <xf numFmtId="38" fontId="6" fillId="9" borderId="0" xfId="1" applyFont="1" applyFill="1" applyBorder="1"/>
    <xf numFmtId="38" fontId="6" fillId="12" borderId="2" xfId="1" applyFont="1" applyFill="1" applyBorder="1"/>
    <xf numFmtId="38" fontId="6" fillId="12" borderId="9" xfId="1" applyFont="1" applyFill="1" applyBorder="1"/>
    <xf numFmtId="38" fontId="6" fillId="12" borderId="12" xfId="1" applyFont="1" applyFill="1" applyBorder="1"/>
    <xf numFmtId="0" fontId="6" fillId="6" borderId="3" xfId="0" applyFont="1" applyFill="1" applyBorder="1"/>
    <xf numFmtId="0" fontId="6" fillId="6" borderId="0" xfId="0" applyFont="1" applyFill="1" applyAlignment="1">
      <alignment horizontal="center" vertical="center" wrapText="1"/>
    </xf>
    <xf numFmtId="0" fontId="6" fillId="6" borderId="0" xfId="0" applyFont="1" applyFill="1" applyAlignment="1">
      <alignment horizontal="center"/>
    </xf>
    <xf numFmtId="0" fontId="6" fillId="6" borderId="1" xfId="0" applyFont="1" applyFill="1" applyBorder="1" applyAlignment="1">
      <alignment horizontal="center"/>
    </xf>
    <xf numFmtId="0" fontId="6" fillId="6" borderId="4" xfId="0" applyFont="1" applyFill="1" applyBorder="1" applyAlignment="1">
      <alignment horizontal="center"/>
    </xf>
    <xf numFmtId="0" fontId="6" fillId="6" borderId="2" xfId="0" applyFont="1" applyFill="1" applyBorder="1" applyAlignment="1">
      <alignment horizontal="center"/>
    </xf>
    <xf numFmtId="0" fontId="6" fillId="6" borderId="14" xfId="0" applyFont="1" applyFill="1" applyBorder="1" applyAlignment="1">
      <alignment horizontal="center" vertical="center" wrapText="1"/>
    </xf>
    <xf numFmtId="38" fontId="6" fillId="6" borderId="10" xfId="1" applyFont="1" applyFill="1" applyBorder="1" applyAlignment="1">
      <alignment horizontal="center" vertical="center"/>
    </xf>
    <xf numFmtId="38" fontId="6" fillId="6" borderId="9" xfId="1" applyFont="1" applyFill="1" applyBorder="1" applyAlignment="1">
      <alignment horizontal="center" vertical="center"/>
    </xf>
    <xf numFmtId="0" fontId="6" fillId="6" borderId="5" xfId="0" applyFont="1" applyFill="1" applyBorder="1" applyAlignment="1">
      <alignment horizontal="center"/>
    </xf>
    <xf numFmtId="0" fontId="6" fillId="6" borderId="8" xfId="0" applyFont="1" applyFill="1" applyBorder="1" applyAlignment="1">
      <alignment horizontal="center"/>
    </xf>
    <xf numFmtId="0" fontId="6" fillId="6" borderId="6" xfId="0" applyFont="1" applyFill="1" applyBorder="1" applyAlignment="1">
      <alignment horizontal="center"/>
    </xf>
    <xf numFmtId="38" fontId="6" fillId="9" borderId="10" xfId="1" applyFont="1" applyFill="1" applyBorder="1"/>
    <xf numFmtId="38" fontId="6" fillId="9" borderId="11" xfId="1" applyFont="1" applyFill="1" applyBorder="1"/>
    <xf numFmtId="38" fontId="6" fillId="9" borderId="12" xfId="1" applyFont="1" applyFill="1" applyBorder="1"/>
    <xf numFmtId="193" fontId="6" fillId="9" borderId="10" xfId="1" applyNumberFormat="1" applyFont="1" applyFill="1" applyBorder="1"/>
    <xf numFmtId="193" fontId="6" fillId="9" borderId="0" xfId="1" applyNumberFormat="1" applyFont="1" applyFill="1" applyBorder="1"/>
    <xf numFmtId="193" fontId="6" fillId="0" borderId="10" xfId="1" applyNumberFormat="1" applyFont="1" applyBorder="1"/>
    <xf numFmtId="193" fontId="6" fillId="9" borderId="11" xfId="1" applyNumberFormat="1" applyFont="1" applyFill="1" applyBorder="1"/>
    <xf numFmtId="193" fontId="6" fillId="9" borderId="13" xfId="1" applyNumberFormat="1" applyFont="1" applyFill="1" applyBorder="1"/>
    <xf numFmtId="193" fontId="6" fillId="9" borderId="12" xfId="1" applyNumberFormat="1" applyFont="1" applyFill="1" applyBorder="1"/>
    <xf numFmtId="193" fontId="6" fillId="0" borderId="11" xfId="1" applyNumberFormat="1" applyFont="1" applyBorder="1"/>
    <xf numFmtId="49" fontId="9" fillId="0" borderId="0" xfId="0" applyNumberFormat="1" applyFont="1"/>
    <xf numFmtId="189" fontId="0" fillId="6" borderId="10" xfId="1" applyNumberFormat="1" applyFont="1" applyFill="1" applyBorder="1"/>
    <xf numFmtId="189" fontId="0" fillId="6" borderId="9" xfId="1" applyNumberFormat="1" applyFont="1" applyFill="1" applyBorder="1"/>
    <xf numFmtId="189" fontId="0" fillId="0" borderId="8" xfId="1" applyNumberFormat="1" applyFont="1" applyBorder="1"/>
    <xf numFmtId="189" fontId="0" fillId="0" borderId="6" xfId="1" applyNumberFormat="1" applyFont="1" applyBorder="1"/>
    <xf numFmtId="182" fontId="6" fillId="9" borderId="0" xfId="0" quotePrefix="1" applyNumberFormat="1" applyFont="1" applyFill="1"/>
    <xf numFmtId="0" fontId="6" fillId="9" borderId="0" xfId="0" applyFont="1" applyFill="1"/>
    <xf numFmtId="0" fontId="0" fillId="9" borderId="0" xfId="0" applyFill="1"/>
    <xf numFmtId="0" fontId="7" fillId="9" borderId="0" xfId="0" applyFont="1" applyFill="1"/>
    <xf numFmtId="191" fontId="6" fillId="0" borderId="1" xfId="1" applyNumberFormat="1" applyFont="1" applyBorder="1"/>
    <xf numFmtId="191" fontId="6" fillId="0" borderId="3" xfId="1" applyNumberFormat="1" applyFont="1" applyBorder="1"/>
    <xf numFmtId="191" fontId="6" fillId="0" borderId="2" xfId="1" applyNumberFormat="1" applyFont="1" applyBorder="1"/>
    <xf numFmtId="191" fontId="6" fillId="0" borderId="14" xfId="1" applyNumberFormat="1" applyFont="1" applyBorder="1"/>
    <xf numFmtId="191" fontId="6" fillId="0" borderId="0" xfId="1" applyNumberFormat="1" applyFont="1" applyBorder="1"/>
    <xf numFmtId="191" fontId="6" fillId="0" borderId="9" xfId="1" applyNumberFormat="1" applyFont="1" applyBorder="1"/>
    <xf numFmtId="191" fontId="6" fillId="0" borderId="15" xfId="1" applyNumberFormat="1" applyFont="1" applyBorder="1"/>
    <xf numFmtId="191" fontId="6" fillId="0" borderId="13" xfId="1" applyNumberFormat="1" applyFont="1" applyBorder="1"/>
    <xf numFmtId="191" fontId="6" fillId="0" borderId="12" xfId="1" applyNumberFormat="1" applyFont="1" applyBorder="1"/>
    <xf numFmtId="191" fontId="6" fillId="0" borderId="10" xfId="1" applyNumberFormat="1" applyFont="1" applyBorder="1"/>
    <xf numFmtId="191" fontId="6" fillId="0" borderId="11" xfId="1" applyNumberFormat="1" applyFont="1" applyBorder="1"/>
    <xf numFmtId="191" fontId="6" fillId="0" borderId="10" xfId="1" applyNumberFormat="1" applyFont="1" applyFill="1" applyBorder="1"/>
    <xf numFmtId="191" fontId="6" fillId="0" borderId="11" xfId="1" applyNumberFormat="1" applyFont="1" applyFill="1" applyBorder="1"/>
    <xf numFmtId="191" fontId="6" fillId="0" borderId="4" xfId="1" applyNumberFormat="1" applyFont="1" applyBorder="1"/>
    <xf numFmtId="189" fontId="0" fillId="9" borderId="10" xfId="1" applyNumberFormat="1" applyFont="1" applyFill="1" applyBorder="1"/>
    <xf numFmtId="189" fontId="0" fillId="9" borderId="9" xfId="1" applyNumberFormat="1" applyFont="1" applyFill="1" applyBorder="1"/>
    <xf numFmtId="182" fontId="6" fillId="6" borderId="3" xfId="0" quotePrefix="1" applyNumberFormat="1" applyFont="1" applyFill="1" applyBorder="1"/>
    <xf numFmtId="182" fontId="6" fillId="6" borderId="7" xfId="0" quotePrefix="1" applyNumberFormat="1" applyFont="1" applyFill="1" applyBorder="1"/>
    <xf numFmtId="0" fontId="1" fillId="0" borderId="11" xfId="0" applyFont="1" applyBorder="1" applyAlignment="1">
      <alignment horizontal="center"/>
    </xf>
    <xf numFmtId="0" fontId="1" fillId="0" borderId="12" xfId="0" applyFont="1" applyBorder="1" applyAlignment="1">
      <alignment horizontal="center"/>
    </xf>
    <xf numFmtId="189" fontId="0" fillId="6" borderId="4" xfId="1" applyNumberFormat="1" applyFont="1" applyFill="1" applyBorder="1"/>
    <xf numFmtId="189" fontId="0" fillId="6" borderId="2" xfId="1" applyNumberFormat="1" applyFont="1" applyFill="1" applyBorder="1"/>
    <xf numFmtId="189" fontId="0" fillId="9" borderId="8" xfId="1" applyNumberFormat="1" applyFont="1" applyFill="1" applyBorder="1"/>
    <xf numFmtId="189" fontId="0" fillId="9" borderId="6" xfId="1" applyNumberFormat="1" applyFont="1" applyFill="1" applyBorder="1"/>
    <xf numFmtId="0" fontId="1" fillId="0" borderId="0" xfId="0" applyFont="1" applyAlignment="1">
      <alignment vertical="center"/>
    </xf>
    <xf numFmtId="38" fontId="26" fillId="0" borderId="0" xfId="1" applyFont="1" applyFill="1" applyBorder="1" applyAlignment="1">
      <alignment vertical="top"/>
    </xf>
    <xf numFmtId="38" fontId="1" fillId="0" borderId="0" xfId="1" applyFont="1" applyFill="1" applyBorder="1" applyAlignment="1">
      <alignment vertical="center" shrinkToFit="1"/>
    </xf>
    <xf numFmtId="38" fontId="1" fillId="0" borderId="0" xfId="1" applyFont="1" applyFill="1" applyBorder="1"/>
    <xf numFmtId="195" fontId="1" fillId="0" borderId="0" xfId="0" applyNumberFormat="1" applyFont="1"/>
    <xf numFmtId="38" fontId="1" fillId="0" borderId="3" xfId="1" applyFont="1" applyFill="1" applyBorder="1"/>
    <xf numFmtId="38" fontId="1" fillId="0" borderId="7" xfId="1" applyFont="1" applyFill="1" applyBorder="1"/>
    <xf numFmtId="38" fontId="0" fillId="0" borderId="3" xfId="1" applyFont="1" applyFill="1" applyBorder="1" applyAlignment="1">
      <alignment horizontal="center" shrinkToFit="1"/>
    </xf>
    <xf numFmtId="38" fontId="27" fillId="0" borderId="0" xfId="1" applyFont="1" applyFill="1" applyBorder="1" applyAlignment="1">
      <alignment vertical="top"/>
    </xf>
    <xf numFmtId="38" fontId="1" fillId="0" borderId="0" xfId="1" applyFont="1" applyFill="1" applyBorder="1" applyProtection="1"/>
    <xf numFmtId="196" fontId="1" fillId="0" borderId="7" xfId="1" applyNumberFormat="1" applyFont="1" applyFill="1" applyBorder="1" applyAlignment="1">
      <alignment horizontal="center"/>
    </xf>
    <xf numFmtId="38" fontId="0" fillId="9" borderId="3" xfId="1" applyFont="1" applyFill="1" applyBorder="1"/>
    <xf numFmtId="196" fontId="1" fillId="9" borderId="7" xfId="1" applyNumberFormat="1" applyFont="1" applyFill="1" applyBorder="1" applyAlignment="1">
      <alignment horizontal="center"/>
    </xf>
    <xf numFmtId="0" fontId="1" fillId="0" borderId="7" xfId="0" applyFont="1" applyBorder="1"/>
    <xf numFmtId="195" fontId="1" fillId="0" borderId="7" xfId="0" applyNumberFormat="1" applyFont="1" applyBorder="1"/>
    <xf numFmtId="40" fontId="6" fillId="13" borderId="14" xfId="1" applyNumberFormat="1" applyFont="1" applyFill="1" applyBorder="1"/>
    <xf numFmtId="176" fontId="6" fillId="3" borderId="0" xfId="1" applyNumberFormat="1" applyFont="1" applyFill="1" applyBorder="1" applyAlignment="1"/>
    <xf numFmtId="176" fontId="6" fillId="3" borderId="10" xfId="1" applyNumberFormat="1" applyFont="1" applyFill="1" applyBorder="1" applyAlignment="1"/>
    <xf numFmtId="176" fontId="6" fillId="3" borderId="13" xfId="1" applyNumberFormat="1" applyFont="1" applyFill="1" applyBorder="1" applyAlignment="1"/>
    <xf numFmtId="176" fontId="6" fillId="3" borderId="11" xfId="1" applyNumberFormat="1" applyFont="1" applyFill="1" applyBorder="1" applyAlignment="1"/>
    <xf numFmtId="38" fontId="6" fillId="13" borderId="10" xfId="0" applyNumberFormat="1" applyFont="1" applyFill="1" applyBorder="1"/>
    <xf numFmtId="38" fontId="6" fillId="13" borderId="0" xfId="0" applyNumberFormat="1" applyFont="1" applyFill="1"/>
    <xf numFmtId="38" fontId="6" fillId="13" borderId="11" xfId="0" applyNumberFormat="1" applyFont="1" applyFill="1" applyBorder="1"/>
    <xf numFmtId="38" fontId="6" fillId="13" borderId="12" xfId="0" applyNumberFormat="1" applyFont="1" applyFill="1" applyBorder="1"/>
    <xf numFmtId="191" fontId="6" fillId="13" borderId="10" xfId="1" applyNumberFormat="1" applyFont="1" applyFill="1" applyBorder="1"/>
    <xf numFmtId="191" fontId="6" fillId="13" borderId="9" xfId="1" applyNumberFormat="1" applyFont="1" applyFill="1" applyBorder="1"/>
    <xf numFmtId="193" fontId="6" fillId="9" borderId="1" xfId="1" applyNumberFormat="1" applyFont="1" applyFill="1" applyBorder="1"/>
    <xf numFmtId="193" fontId="6" fillId="9" borderId="3" xfId="1" applyNumberFormat="1" applyFont="1" applyFill="1" applyBorder="1"/>
    <xf numFmtId="193" fontId="6" fillId="9" borderId="14" xfId="1" applyNumberFormat="1" applyFont="1" applyFill="1" applyBorder="1"/>
    <xf numFmtId="193" fontId="6" fillId="9" borderId="15" xfId="1" applyNumberFormat="1" applyFont="1" applyFill="1" applyBorder="1"/>
    <xf numFmtId="0" fontId="6" fillId="0" borderId="15" xfId="0" applyFont="1" applyBorder="1" applyAlignment="1">
      <alignment horizontal="center"/>
    </xf>
    <xf numFmtId="0" fontId="6" fillId="0" borderId="12" xfId="0" applyFont="1" applyBorder="1" applyAlignment="1">
      <alignment horizontal="center"/>
    </xf>
    <xf numFmtId="0" fontId="7" fillId="3" borderId="15" xfId="0" applyFont="1" applyFill="1" applyBorder="1" applyAlignment="1">
      <alignment horizontal="center"/>
    </xf>
    <xf numFmtId="0" fontId="7" fillId="3" borderId="12" xfId="0" applyFont="1" applyFill="1" applyBorder="1" applyAlignment="1">
      <alignment horizontal="center"/>
    </xf>
    <xf numFmtId="0" fontId="6" fillId="0" borderId="1" xfId="0" applyFont="1" applyBorder="1" applyAlignment="1">
      <alignment horizontal="center"/>
    </xf>
    <xf numFmtId="0" fontId="6" fillId="0" borderId="2" xfId="0" applyFont="1" applyBorder="1" applyAlignment="1">
      <alignment horizontal="center"/>
    </xf>
    <xf numFmtId="0" fontId="21" fillId="6" borderId="1" xfId="3" applyFont="1" applyFill="1" applyBorder="1" applyAlignment="1">
      <alignment horizontal="center" vertical="center" wrapText="1"/>
    </xf>
    <xf numFmtId="0" fontId="21" fillId="6" borderId="2" xfId="3" applyFont="1" applyFill="1" applyBorder="1" applyAlignment="1">
      <alignment horizontal="center" vertical="center" wrapText="1"/>
    </xf>
    <xf numFmtId="0" fontId="21" fillId="6" borderId="3" xfId="3" applyFont="1" applyFill="1" applyBorder="1" applyAlignment="1">
      <alignment horizontal="center" vertical="center" wrapText="1"/>
    </xf>
    <xf numFmtId="14" fontId="0" fillId="9" borderId="4" xfId="0" applyNumberFormat="1" applyFill="1" applyBorder="1"/>
  </cellXfs>
  <cellStyles count="5">
    <cellStyle name="桁区切り" xfId="1" builtinId="6"/>
    <cellStyle name="桁区切り 3" xfId="4" xr:uid="{38D82228-E8AF-4543-A567-3ED84F0E1073}"/>
    <cellStyle name="標準" xfId="0" builtinId="0"/>
    <cellStyle name="標準 10" xfId="3" xr:uid="{7D2D5069-EA0C-4251-A66E-51AA13BC50F8}"/>
    <cellStyle name="未定義" xfId="2" xr:uid="{00000000-0005-0000-0000-000003000000}"/>
  </cellStyles>
  <dxfs count="0"/>
  <tableStyles count="0" defaultTableStyle="TableStyleMedium9" defaultPivotStyle="PivotStyleLight16"/>
  <colors>
    <mruColors>
      <color rgb="FFCCFFCC"/>
      <color rgb="FF99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48"/>
  <sheetViews>
    <sheetView tabSelected="1" workbookViewId="0">
      <pane xSplit="2" ySplit="2" topLeftCell="C33" activePane="bottomRight" state="frozen"/>
      <selection activeCell="D5" sqref="D5"/>
      <selection pane="topRight" activeCell="D5" sqref="D5"/>
      <selection pane="bottomLeft" activeCell="D5" sqref="D5"/>
      <selection pane="bottomRight" activeCell="E35" sqref="E35"/>
    </sheetView>
  </sheetViews>
  <sheetFormatPr defaultRowHeight="13" x14ac:dyDescent="0.2"/>
  <cols>
    <col min="1" max="1" width="12.453125" customWidth="1"/>
    <col min="2" max="2" width="24" customWidth="1"/>
    <col min="3" max="3" width="17.36328125" customWidth="1"/>
  </cols>
  <sheetData>
    <row r="1" spans="1:3" x14ac:dyDescent="0.2">
      <c r="A1" s="15" t="s">
        <v>359</v>
      </c>
    </row>
    <row r="2" spans="1:3" x14ac:dyDescent="0.2">
      <c r="A2" s="16" t="s">
        <v>93</v>
      </c>
      <c r="B2" s="17" t="s">
        <v>94</v>
      </c>
      <c r="C2" s="18" t="s">
        <v>95</v>
      </c>
    </row>
    <row r="3" spans="1:3" x14ac:dyDescent="0.2">
      <c r="A3" s="16" t="s">
        <v>103</v>
      </c>
      <c r="B3" s="17"/>
      <c r="C3" s="18"/>
    </row>
    <row r="4" spans="1:3" x14ac:dyDescent="0.2">
      <c r="A4" s="19" t="s">
        <v>104</v>
      </c>
      <c r="B4" s="20"/>
      <c r="C4" s="21"/>
    </row>
    <row r="5" spans="1:3" ht="24" x14ac:dyDescent="0.2">
      <c r="A5" s="22" t="s">
        <v>105</v>
      </c>
      <c r="B5" s="23" t="s">
        <v>106</v>
      </c>
      <c r="C5" s="24"/>
    </row>
    <row r="6" spans="1:3" x14ac:dyDescent="0.2">
      <c r="A6" s="196" t="s">
        <v>263</v>
      </c>
      <c r="B6" s="177" t="s">
        <v>264</v>
      </c>
      <c r="C6" s="8" t="s">
        <v>107</v>
      </c>
    </row>
    <row r="7" spans="1:3" x14ac:dyDescent="0.2">
      <c r="A7" s="25" t="s">
        <v>219</v>
      </c>
      <c r="B7" s="3" t="s">
        <v>265</v>
      </c>
      <c r="C7" s="5" t="s">
        <v>107</v>
      </c>
    </row>
    <row r="8" spans="1:3" x14ac:dyDescent="0.2">
      <c r="A8" s="25" t="s">
        <v>220</v>
      </c>
      <c r="B8" s="3" t="s">
        <v>266</v>
      </c>
      <c r="C8" s="5" t="s">
        <v>107</v>
      </c>
    </row>
    <row r="9" spans="1:3" x14ac:dyDescent="0.2">
      <c r="A9" s="25" t="s">
        <v>221</v>
      </c>
      <c r="B9" s="3" t="s">
        <v>27</v>
      </c>
      <c r="C9" s="5" t="s">
        <v>107</v>
      </c>
    </row>
    <row r="10" spans="1:3" x14ac:dyDescent="0.2">
      <c r="A10" s="25" t="s">
        <v>222</v>
      </c>
      <c r="B10" s="3" t="s">
        <v>190</v>
      </c>
      <c r="C10" s="5" t="s">
        <v>107</v>
      </c>
    </row>
    <row r="11" spans="1:3" x14ac:dyDescent="0.2">
      <c r="A11" s="25" t="s">
        <v>223</v>
      </c>
      <c r="B11" s="3" t="s">
        <v>28</v>
      </c>
      <c r="C11" s="5" t="s">
        <v>107</v>
      </c>
    </row>
    <row r="12" spans="1:3" x14ac:dyDescent="0.2">
      <c r="A12" s="25" t="s">
        <v>224</v>
      </c>
      <c r="B12" s="3" t="s">
        <v>267</v>
      </c>
      <c r="C12" s="5" t="s">
        <v>107</v>
      </c>
    </row>
    <row r="13" spans="1:3" x14ac:dyDescent="0.2">
      <c r="A13" s="25" t="s">
        <v>225</v>
      </c>
      <c r="B13" s="3" t="s">
        <v>29</v>
      </c>
      <c r="C13" s="5" t="s">
        <v>107</v>
      </c>
    </row>
    <row r="14" spans="1:3" x14ac:dyDescent="0.2">
      <c r="A14" s="25" t="s">
        <v>226</v>
      </c>
      <c r="B14" s="3" t="s">
        <v>30</v>
      </c>
      <c r="C14" s="5" t="s">
        <v>107</v>
      </c>
    </row>
    <row r="15" spans="1:3" x14ac:dyDescent="0.2">
      <c r="A15" s="25" t="s">
        <v>2</v>
      </c>
      <c r="B15" s="3" t="s">
        <v>364</v>
      </c>
      <c r="C15" s="5" t="s">
        <v>107</v>
      </c>
    </row>
    <row r="16" spans="1:3" x14ac:dyDescent="0.2">
      <c r="A16" s="25" t="s">
        <v>3</v>
      </c>
      <c r="B16" s="3" t="s">
        <v>31</v>
      </c>
      <c r="C16" s="5" t="s">
        <v>107</v>
      </c>
    </row>
    <row r="17" spans="1:3" x14ac:dyDescent="0.2">
      <c r="A17" s="25" t="s">
        <v>4</v>
      </c>
      <c r="B17" s="3" t="s">
        <v>32</v>
      </c>
      <c r="C17" s="5" t="s">
        <v>107</v>
      </c>
    </row>
    <row r="18" spans="1:3" x14ac:dyDescent="0.2">
      <c r="A18" s="25" t="s">
        <v>5</v>
      </c>
      <c r="B18" s="3" t="s">
        <v>33</v>
      </c>
      <c r="C18" s="5" t="s">
        <v>107</v>
      </c>
    </row>
    <row r="19" spans="1:3" x14ac:dyDescent="0.2">
      <c r="A19" s="25" t="s">
        <v>6</v>
      </c>
      <c r="B19" s="26" t="s">
        <v>34</v>
      </c>
      <c r="C19" s="5" t="s">
        <v>107</v>
      </c>
    </row>
    <row r="20" spans="1:3" x14ac:dyDescent="0.2">
      <c r="A20" s="25" t="s">
        <v>7</v>
      </c>
      <c r="B20" s="3" t="s">
        <v>268</v>
      </c>
      <c r="C20" s="5" t="s">
        <v>107</v>
      </c>
    </row>
    <row r="21" spans="1:3" x14ac:dyDescent="0.2">
      <c r="A21" s="25" t="s">
        <v>8</v>
      </c>
      <c r="B21" s="3" t="s">
        <v>269</v>
      </c>
      <c r="C21" s="5" t="s">
        <v>107</v>
      </c>
    </row>
    <row r="22" spans="1:3" x14ac:dyDescent="0.2">
      <c r="A22" s="25" t="s">
        <v>9</v>
      </c>
      <c r="B22" s="3" t="s">
        <v>270</v>
      </c>
      <c r="C22" s="5" t="s">
        <v>107</v>
      </c>
    </row>
    <row r="23" spans="1:3" x14ac:dyDescent="0.2">
      <c r="A23" s="25" t="s">
        <v>10</v>
      </c>
      <c r="B23" s="3" t="s">
        <v>271</v>
      </c>
      <c r="C23" s="5" t="s">
        <v>107</v>
      </c>
    </row>
    <row r="24" spans="1:3" x14ac:dyDescent="0.2">
      <c r="A24" s="25" t="s">
        <v>11</v>
      </c>
      <c r="B24" s="3" t="s">
        <v>35</v>
      </c>
      <c r="C24" s="5" t="s">
        <v>107</v>
      </c>
    </row>
    <row r="25" spans="1:3" x14ac:dyDescent="0.2">
      <c r="A25" s="25" t="s">
        <v>12</v>
      </c>
      <c r="B25" s="3" t="s">
        <v>366</v>
      </c>
      <c r="C25" s="5" t="s">
        <v>107</v>
      </c>
    </row>
    <row r="26" spans="1:3" x14ac:dyDescent="0.2">
      <c r="A26" s="25" t="s">
        <v>13</v>
      </c>
      <c r="B26" s="3" t="s">
        <v>191</v>
      </c>
      <c r="C26" s="5" t="s">
        <v>107</v>
      </c>
    </row>
    <row r="27" spans="1:3" x14ac:dyDescent="0.2">
      <c r="A27" s="25" t="s">
        <v>14</v>
      </c>
      <c r="B27" s="3" t="s">
        <v>50</v>
      </c>
      <c r="C27" s="5" t="s">
        <v>107</v>
      </c>
    </row>
    <row r="28" spans="1:3" x14ac:dyDescent="0.2">
      <c r="A28" s="25" t="s">
        <v>15</v>
      </c>
      <c r="B28" s="3" t="s">
        <v>36</v>
      </c>
      <c r="C28" s="5" t="s">
        <v>107</v>
      </c>
    </row>
    <row r="29" spans="1:3" x14ac:dyDescent="0.2">
      <c r="A29" s="25" t="s">
        <v>16</v>
      </c>
      <c r="B29" s="3" t="s">
        <v>192</v>
      </c>
      <c r="C29" s="5" t="s">
        <v>107</v>
      </c>
    </row>
    <row r="30" spans="1:3" x14ac:dyDescent="0.2">
      <c r="A30" s="25" t="s">
        <v>17</v>
      </c>
      <c r="B30" s="3" t="s">
        <v>272</v>
      </c>
      <c r="C30" s="5" t="s">
        <v>107</v>
      </c>
    </row>
    <row r="31" spans="1:3" x14ac:dyDescent="0.2">
      <c r="A31" s="25" t="s">
        <v>18</v>
      </c>
      <c r="B31" s="3" t="s">
        <v>273</v>
      </c>
      <c r="C31" s="5" t="s">
        <v>107</v>
      </c>
    </row>
    <row r="32" spans="1:3" x14ac:dyDescent="0.2">
      <c r="A32" s="25" t="s">
        <v>19</v>
      </c>
      <c r="B32" s="3" t="s">
        <v>274</v>
      </c>
      <c r="C32" s="5" t="s">
        <v>107</v>
      </c>
    </row>
    <row r="33" spans="1:3" x14ac:dyDescent="0.2">
      <c r="A33" s="25" t="s">
        <v>20</v>
      </c>
      <c r="B33" s="3" t="s">
        <v>37</v>
      </c>
      <c r="C33" s="5" t="s">
        <v>107</v>
      </c>
    </row>
    <row r="34" spans="1:3" x14ac:dyDescent="0.2">
      <c r="A34" s="25" t="s">
        <v>21</v>
      </c>
      <c r="B34" s="3" t="s">
        <v>38</v>
      </c>
      <c r="C34" s="5" t="s">
        <v>107</v>
      </c>
    </row>
    <row r="35" spans="1:3" x14ac:dyDescent="0.2">
      <c r="A35" s="25" t="s">
        <v>22</v>
      </c>
      <c r="B35" s="3" t="s">
        <v>275</v>
      </c>
      <c r="C35" s="5" t="s">
        <v>107</v>
      </c>
    </row>
    <row r="36" spans="1:3" x14ac:dyDescent="0.2">
      <c r="A36" s="25" t="s">
        <v>23</v>
      </c>
      <c r="B36" s="3" t="s">
        <v>193</v>
      </c>
      <c r="C36" s="5" t="s">
        <v>107</v>
      </c>
    </row>
    <row r="37" spans="1:3" x14ac:dyDescent="0.2">
      <c r="A37" s="25" t="s">
        <v>24</v>
      </c>
      <c r="B37" s="3" t="s">
        <v>39</v>
      </c>
      <c r="C37" s="5" t="s">
        <v>107</v>
      </c>
    </row>
    <row r="38" spans="1:3" x14ac:dyDescent="0.2">
      <c r="A38" s="25" t="s">
        <v>25</v>
      </c>
      <c r="B38" s="3" t="s">
        <v>40</v>
      </c>
      <c r="C38" s="5" t="s">
        <v>107</v>
      </c>
    </row>
    <row r="39" spans="1:3" x14ac:dyDescent="0.2">
      <c r="A39" s="25" t="s">
        <v>26</v>
      </c>
      <c r="B39" s="3" t="s">
        <v>276</v>
      </c>
      <c r="C39" s="5" t="s">
        <v>107</v>
      </c>
    </row>
    <row r="40" spans="1:3" x14ac:dyDescent="0.2">
      <c r="A40" s="25" t="s">
        <v>51</v>
      </c>
      <c r="B40" s="3" t="s">
        <v>367</v>
      </c>
      <c r="C40" s="5" t="s">
        <v>107</v>
      </c>
    </row>
    <row r="41" spans="1:3" x14ac:dyDescent="0.2">
      <c r="A41" s="25" t="s">
        <v>194</v>
      </c>
      <c r="B41" s="3" t="s">
        <v>41</v>
      </c>
      <c r="C41" s="5" t="s">
        <v>107</v>
      </c>
    </row>
    <row r="42" spans="1:3" x14ac:dyDescent="0.2">
      <c r="A42" s="25" t="s">
        <v>200</v>
      </c>
      <c r="B42" s="3" t="s">
        <v>42</v>
      </c>
      <c r="C42" s="5" t="s">
        <v>107</v>
      </c>
    </row>
    <row r="43" spans="1:3" x14ac:dyDescent="0.2">
      <c r="A43" s="25" t="s">
        <v>201</v>
      </c>
      <c r="B43" s="3" t="s">
        <v>278</v>
      </c>
      <c r="C43" s="5" t="s">
        <v>107</v>
      </c>
    </row>
    <row r="44" spans="1:3" x14ac:dyDescent="0.2">
      <c r="A44" s="19" t="s">
        <v>202</v>
      </c>
      <c r="B44" s="12" t="s">
        <v>279</v>
      </c>
      <c r="C44" s="9" t="s">
        <v>107</v>
      </c>
    </row>
    <row r="45" spans="1:3" x14ac:dyDescent="0.2">
      <c r="A45" s="198" t="s">
        <v>207</v>
      </c>
      <c r="B45" s="418" t="str">
        <f>最終需要_まとめ!A46</f>
        <v>2015年佐用町産業連関表</v>
      </c>
      <c r="C45" s="465">
        <v>45158</v>
      </c>
    </row>
    <row r="46" spans="1:3" x14ac:dyDescent="0.2">
      <c r="A46" s="27" t="s">
        <v>189</v>
      </c>
      <c r="B46" s="237" t="str">
        <f>B45</f>
        <v>2015年佐用町産業連関表</v>
      </c>
      <c r="C46" s="24"/>
    </row>
    <row r="47" spans="1:3" x14ac:dyDescent="0.2">
      <c r="A47" s="28" t="s">
        <v>110</v>
      </c>
      <c r="B47" s="419" t="str">
        <f>B45</f>
        <v>2015年佐用町産業連関表</v>
      </c>
      <c r="C47" s="21"/>
    </row>
    <row r="48" spans="1:3" x14ac:dyDescent="0.2">
      <c r="A48" t="s">
        <v>338</v>
      </c>
    </row>
  </sheetData>
  <phoneticPr fontId="5"/>
  <pageMargins left="0.75" right="0.75" top="1"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2015年佐用町産業連関表</v>
      </c>
      <c r="H1" s="401"/>
      <c r="I1" s="401"/>
    </row>
    <row r="2" spans="1:25" x14ac:dyDescent="0.2">
      <c r="B2" s="3" t="s">
        <v>303</v>
      </c>
      <c r="S2" s="3" t="s">
        <v>152</v>
      </c>
      <c r="U2" s="64" t="s">
        <v>209</v>
      </c>
      <c r="W2" s="3" t="s">
        <v>130</v>
      </c>
      <c r="Y2" s="3" t="s">
        <v>153</v>
      </c>
    </row>
    <row r="3" spans="1:25" ht="44" x14ac:dyDescent="0.2">
      <c r="B3" s="65"/>
      <c r="C3" s="66" t="s">
        <v>227</v>
      </c>
      <c r="D3" s="66" t="s">
        <v>246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投入係数表!H5</f>
        <v>6.0975609756097563E-3</v>
      </c>
      <c r="E5" s="77">
        <f t="shared" ref="E5:E38" si="0">$C$10*D5</f>
        <v>0.6097560975609756</v>
      </c>
      <c r="F5" s="76">
        <f>分析係数表!C8</f>
        <v>1</v>
      </c>
      <c r="G5" s="77">
        <f t="shared" ref="G5:G38" si="1">E5*F5</f>
        <v>0.6097560975609756</v>
      </c>
      <c r="H5" s="77">
        <f t="array" ref="H5:H43">MMULT(逆行列係数!C5:AO43,'6'!G5:G43)</f>
        <v>0.72375307031308878</v>
      </c>
      <c r="I5" s="77">
        <f t="shared" ref="I5:I38" si="2">C5+H5</f>
        <v>0.72375307031308878</v>
      </c>
      <c r="J5" s="76">
        <f>分析係数表!G8</f>
        <v>0.11979935084095604</v>
      </c>
      <c r="K5" s="78">
        <f t="shared" ref="K5:K38" si="3">I5*J5</f>
        <v>8.6705147992656842E-2</v>
      </c>
      <c r="L5" s="79" t="s">
        <v>180</v>
      </c>
      <c r="M5" s="80" t="s">
        <v>180</v>
      </c>
      <c r="N5" s="81">
        <f>分析係数表!H8</f>
        <v>1.4191429368202522E-2</v>
      </c>
      <c r="O5" s="82">
        <f t="shared" ref="O5:O43" si="4">$M$44*N5</f>
        <v>0.23211415018959008</v>
      </c>
      <c r="P5" s="76">
        <f>分析係数表!C8</f>
        <v>1</v>
      </c>
      <c r="Q5" s="82">
        <f t="shared" ref="Q5:Q38" si="5">O5*P5</f>
        <v>0.23211415018959008</v>
      </c>
      <c r="R5" s="83">
        <f t="array" ref="R5:R43">MMULT(逆行列係数!C5:AO43,'6'!Q5:Q43)</f>
        <v>0.32618675684424575</v>
      </c>
      <c r="S5" s="84">
        <f t="shared" ref="S5:S38" si="6">I5+R5</f>
        <v>1.0499398271573346</v>
      </c>
      <c r="T5" s="85">
        <f>分析係数表!F8</f>
        <v>0.45234582472705814</v>
      </c>
      <c r="U5" s="86">
        <f t="shared" ref="U5:U43" si="7">S5*T5</f>
        <v>0.47493589702926942</v>
      </c>
      <c r="V5" s="87">
        <f>分析係数表!D8</f>
        <v>0.25140159339038065</v>
      </c>
      <c r="W5" s="167">
        <f t="shared" ref="W5:W43" si="8">ROUND(S5*V5,0)</f>
        <v>0</v>
      </c>
      <c r="X5" s="76">
        <f>分析係数表!E8</f>
        <v>0.19799350840956034</v>
      </c>
      <c r="Y5" s="166">
        <f t="shared" ref="Y5:Y43" si="9">ROUND(S5*X5,0)</f>
        <v>0</v>
      </c>
    </row>
    <row r="6" spans="1:25" x14ac:dyDescent="0.2">
      <c r="A6" s="6" t="s">
        <v>219</v>
      </c>
      <c r="B6" s="5" t="s">
        <v>265</v>
      </c>
      <c r="C6" s="90"/>
      <c r="D6" s="76">
        <f>投入係数表!H6</f>
        <v>0</v>
      </c>
      <c r="E6" s="77">
        <f t="shared" si="0"/>
        <v>0</v>
      </c>
      <c r="F6" s="76">
        <f>分析係数表!C9</f>
        <v>1</v>
      </c>
      <c r="G6" s="77">
        <f t="shared" si="1"/>
        <v>0</v>
      </c>
      <c r="H6" s="77">
        <v>1.3071549005661895E-2</v>
      </c>
      <c r="I6" s="77">
        <f t="shared" si="2"/>
        <v>1.3071549005661895E-2</v>
      </c>
      <c r="J6" s="76">
        <f>分析係数表!G9</f>
        <v>0.2441860465116279</v>
      </c>
      <c r="K6" s="78">
        <f t="shared" si="3"/>
        <v>3.1918898734755786E-3</v>
      </c>
      <c r="L6" s="79"/>
      <c r="M6" s="80"/>
      <c r="N6" s="81">
        <f>分析係数表!H9</f>
        <v>7.4365568741672605E-4</v>
      </c>
      <c r="O6" s="82">
        <f t="shared" si="4"/>
        <v>1.2163186909498171E-2</v>
      </c>
      <c r="P6" s="76">
        <f>分析係数表!C9</f>
        <v>1</v>
      </c>
      <c r="Q6" s="82">
        <f t="shared" si="5"/>
        <v>1.2163186909498171E-2</v>
      </c>
      <c r="R6" s="83">
        <v>1.6239832719463429E-2</v>
      </c>
      <c r="S6" s="84">
        <f t="shared" si="6"/>
        <v>2.9311381725125325E-2</v>
      </c>
      <c r="T6" s="85">
        <f>分析係数表!F9</f>
        <v>0.66860465116279066</v>
      </c>
      <c r="U6" s="86">
        <f t="shared" si="7"/>
        <v>1.9597726153426816E-2</v>
      </c>
      <c r="V6" s="87">
        <f>分析係数表!D9</f>
        <v>0.14534883720930233</v>
      </c>
      <c r="W6" s="167">
        <f t="shared" si="8"/>
        <v>0</v>
      </c>
      <c r="X6" s="76">
        <f>分析係数表!E9</f>
        <v>4.0697674418604654E-2</v>
      </c>
      <c r="Y6" s="166">
        <f t="shared" si="9"/>
        <v>0</v>
      </c>
    </row>
    <row r="7" spans="1:25" x14ac:dyDescent="0.2">
      <c r="A7" s="6" t="s">
        <v>220</v>
      </c>
      <c r="B7" s="5" t="s">
        <v>266</v>
      </c>
      <c r="C7" s="90"/>
      <c r="D7" s="76">
        <f>投入係数表!H7</f>
        <v>0</v>
      </c>
      <c r="E7" s="77">
        <f t="shared" si="0"/>
        <v>0</v>
      </c>
      <c r="F7" s="76">
        <f>分析係数表!C10</f>
        <v>0</v>
      </c>
      <c r="G7" s="77">
        <f t="shared" si="1"/>
        <v>0</v>
      </c>
      <c r="H7" s="77">
        <v>0</v>
      </c>
      <c r="I7" s="77">
        <f t="shared" si="2"/>
        <v>0</v>
      </c>
      <c r="J7" s="76">
        <f>分析係数表!G10</f>
        <v>0</v>
      </c>
      <c r="K7" s="78">
        <f t="shared" si="3"/>
        <v>0</v>
      </c>
      <c r="L7" s="79"/>
      <c r="M7" s="80"/>
      <c r="N7" s="81">
        <f>分析係数表!H10</f>
        <v>1.4563257211910885E-3</v>
      </c>
      <c r="O7" s="82">
        <f t="shared" si="4"/>
        <v>2.3819574364433917E-2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投入係数表!H8</f>
        <v>0</v>
      </c>
      <c r="E8" s="77">
        <f t="shared" si="0"/>
        <v>0</v>
      </c>
      <c r="F8" s="76">
        <f>分析係数表!C11</f>
        <v>1.4950166112956853E-2</v>
      </c>
      <c r="G8" s="77">
        <f t="shared" si="1"/>
        <v>0</v>
      </c>
      <c r="H8" s="77">
        <v>6.7773202306590412E-4</v>
      </c>
      <c r="I8" s="77">
        <f t="shared" si="2"/>
        <v>6.7773202306590412E-4</v>
      </c>
      <c r="J8" s="76">
        <f>分析係数表!G11</f>
        <v>0.5</v>
      </c>
      <c r="K8" s="78">
        <f t="shared" si="3"/>
        <v>3.3886601153295206E-4</v>
      </c>
      <c r="L8" s="79"/>
      <c r="M8" s="80"/>
      <c r="N8" s="81">
        <f>分析係数表!H11</f>
        <v>-3.0985653642363585E-5</v>
      </c>
      <c r="O8" s="82">
        <f t="shared" si="4"/>
        <v>-5.0679945456242378E-4</v>
      </c>
      <c r="P8" s="76">
        <f>分析係数表!C11</f>
        <v>1.4950166112956853E-2</v>
      </c>
      <c r="Q8" s="82">
        <f t="shared" si="5"/>
        <v>-7.5767360316641642E-6</v>
      </c>
      <c r="R8" s="83">
        <v>1.4015159140149598E-4</v>
      </c>
      <c r="S8" s="84">
        <f t="shared" si="6"/>
        <v>8.1788361446740007E-4</v>
      </c>
      <c r="T8" s="85">
        <f>分析係数表!F11</f>
        <v>0.8125</v>
      </c>
      <c r="U8" s="86">
        <f t="shared" si="7"/>
        <v>6.6453043675476255E-4</v>
      </c>
      <c r="V8" s="87">
        <f>分析係数表!D11</f>
        <v>0.3125</v>
      </c>
      <c r="W8" s="167">
        <f t="shared" si="8"/>
        <v>0</v>
      </c>
      <c r="X8" s="76">
        <f>分析係数表!E11</f>
        <v>0</v>
      </c>
      <c r="Y8" s="166">
        <f t="shared" si="9"/>
        <v>0</v>
      </c>
    </row>
    <row r="9" spans="1:25" x14ac:dyDescent="0.2">
      <c r="A9" s="6" t="s">
        <v>222</v>
      </c>
      <c r="B9" s="5" t="s">
        <v>190</v>
      </c>
      <c r="C9" s="90"/>
      <c r="D9" s="76">
        <f>投入係数表!H9</f>
        <v>6.0975609756097563E-3</v>
      </c>
      <c r="E9" s="77">
        <f t="shared" si="0"/>
        <v>0.6097560975609756</v>
      </c>
      <c r="F9" s="76">
        <f>分析係数表!C12</f>
        <v>7.6050169221580699E-2</v>
      </c>
      <c r="G9" s="77">
        <f t="shared" si="1"/>
        <v>4.6372054403402863E-2</v>
      </c>
      <c r="H9" s="77">
        <v>5.4580201838336541E-2</v>
      </c>
      <c r="I9" s="77">
        <f t="shared" si="2"/>
        <v>5.4580201838336541E-2</v>
      </c>
      <c r="J9" s="76">
        <f>分析係数表!G12</f>
        <v>0.1430260047281324</v>
      </c>
      <c r="K9" s="78">
        <f t="shared" si="3"/>
        <v>7.8063882061923428E-3</v>
      </c>
      <c r="L9" s="79"/>
      <c r="M9" s="80"/>
      <c r="N9" s="81">
        <f>分析係数表!H12</f>
        <v>0.10532023673039383</v>
      </c>
      <c r="O9" s="82">
        <f t="shared" si="4"/>
        <v>1.7226113460576784</v>
      </c>
      <c r="P9" s="76">
        <f>分析係数表!C12</f>
        <v>7.6050169221580699E-2</v>
      </c>
      <c r="Q9" s="82">
        <f t="shared" si="5"/>
        <v>0.13100488437070135</v>
      </c>
      <c r="R9" s="83">
        <v>0.1461318033621026</v>
      </c>
      <c r="S9" s="84">
        <f t="shared" si="6"/>
        <v>0.20071200520043914</v>
      </c>
      <c r="T9" s="85">
        <f>分析係数表!F12</f>
        <v>0.29432624113475175</v>
      </c>
      <c r="U9" s="86">
        <f t="shared" si="7"/>
        <v>5.9074810041263998E-2</v>
      </c>
      <c r="V9" s="87">
        <f>分析係数表!D12</f>
        <v>7.407407407407407E-2</v>
      </c>
      <c r="W9" s="167">
        <f t="shared" si="8"/>
        <v>0</v>
      </c>
      <c r="X9" s="76">
        <f>分析係数表!E12</f>
        <v>6.6587864460204885E-2</v>
      </c>
      <c r="Y9" s="166">
        <f t="shared" si="9"/>
        <v>0</v>
      </c>
    </row>
    <row r="10" spans="1:25" x14ac:dyDescent="0.2">
      <c r="A10" s="6" t="s">
        <v>223</v>
      </c>
      <c r="B10" s="5" t="s">
        <v>28</v>
      </c>
      <c r="C10" s="75">
        <f>最終需要_まとめ!C11</f>
        <v>100</v>
      </c>
      <c r="D10" s="76">
        <f>投入係数表!H10</f>
        <v>0.24390243902439024</v>
      </c>
      <c r="E10" s="77">
        <f t="shared" si="0"/>
        <v>24.390243902439025</v>
      </c>
      <c r="F10" s="76">
        <f>分析係数表!C13</f>
        <v>0</v>
      </c>
      <c r="G10" s="77">
        <f t="shared" si="1"/>
        <v>0</v>
      </c>
      <c r="H10" s="77">
        <v>0</v>
      </c>
      <c r="I10" s="77">
        <f t="shared" si="2"/>
        <v>100</v>
      </c>
      <c r="J10" s="76">
        <f>分析係数表!G13</f>
        <v>0.24390243902439024</v>
      </c>
      <c r="K10" s="78">
        <f t="shared" si="3"/>
        <v>24.390243902439025</v>
      </c>
      <c r="L10" s="79"/>
      <c r="M10" s="80"/>
      <c r="N10" s="81">
        <f>分析係数表!H13</f>
        <v>1.555479812846652E-2</v>
      </c>
      <c r="O10" s="82">
        <f t="shared" si="4"/>
        <v>0.25441332619033674</v>
      </c>
      <c r="P10" s="76">
        <f>分析係数表!C13</f>
        <v>0</v>
      </c>
      <c r="Q10" s="82">
        <f t="shared" si="5"/>
        <v>0</v>
      </c>
      <c r="R10" s="83">
        <v>0</v>
      </c>
      <c r="S10" s="84">
        <f t="shared" si="6"/>
        <v>100</v>
      </c>
      <c r="T10" s="85">
        <f>分析係数表!F13</f>
        <v>0.37804878048780488</v>
      </c>
      <c r="U10" s="86">
        <f t="shared" si="7"/>
        <v>37.804878048780488</v>
      </c>
      <c r="V10" s="87">
        <f>分析係数表!D13</f>
        <v>0.4451219512195122</v>
      </c>
      <c r="W10" s="167">
        <f t="shared" si="8"/>
        <v>45</v>
      </c>
      <c r="X10" s="76">
        <f>分析係数表!E13</f>
        <v>0.39634146341463417</v>
      </c>
      <c r="Y10" s="166">
        <f t="shared" si="9"/>
        <v>40</v>
      </c>
    </row>
    <row r="11" spans="1:25" x14ac:dyDescent="0.2">
      <c r="A11" s="6" t="s">
        <v>224</v>
      </c>
      <c r="B11" s="5" t="s">
        <v>267</v>
      </c>
      <c r="C11" s="90"/>
      <c r="D11" s="76">
        <f>投入係数表!H11</f>
        <v>6.0975609756097563E-3</v>
      </c>
      <c r="E11" s="77">
        <f t="shared" si="0"/>
        <v>0.6097560975609756</v>
      </c>
      <c r="F11" s="76">
        <f>分析係数表!C14</f>
        <v>0.12118408880666054</v>
      </c>
      <c r="G11" s="77">
        <f t="shared" si="1"/>
        <v>7.389273707723204E-2</v>
      </c>
      <c r="H11" s="77">
        <v>8.5758284746240421E-2</v>
      </c>
      <c r="I11" s="77">
        <f t="shared" si="2"/>
        <v>8.5758284746240421E-2</v>
      </c>
      <c r="J11" s="76">
        <f>分析係数表!G14</f>
        <v>0.17455621301775148</v>
      </c>
      <c r="K11" s="78">
        <f t="shared" si="3"/>
        <v>1.496964142020173E-2</v>
      </c>
      <c r="L11" s="79"/>
      <c r="M11" s="80"/>
      <c r="N11" s="81">
        <f>分析係数表!H14</f>
        <v>1.3013974529792706E-3</v>
      </c>
      <c r="O11" s="82">
        <f t="shared" si="4"/>
        <v>2.1285577091621797E-2</v>
      </c>
      <c r="P11" s="76">
        <f>分析係数表!C14</f>
        <v>0.12118408880666054</v>
      </c>
      <c r="Q11" s="82">
        <f t="shared" si="5"/>
        <v>2.5794732645721152E-3</v>
      </c>
      <c r="R11" s="83">
        <v>7.722276428127727E-3</v>
      </c>
      <c r="S11" s="84">
        <f t="shared" si="6"/>
        <v>9.3480561174368149E-2</v>
      </c>
      <c r="T11" s="85">
        <f>分析係数表!F14</f>
        <v>0.39349112426035504</v>
      </c>
      <c r="U11" s="86">
        <f t="shared" si="7"/>
        <v>3.6783771112991019E-2</v>
      </c>
      <c r="V11" s="87">
        <f>分析係数表!D14</f>
        <v>0.13905325443786981</v>
      </c>
      <c r="W11" s="167">
        <f t="shared" si="8"/>
        <v>0</v>
      </c>
      <c r="X11" s="76">
        <f>分析係数表!E14</f>
        <v>0.10650887573964497</v>
      </c>
      <c r="Y11" s="166">
        <f t="shared" si="9"/>
        <v>0</v>
      </c>
    </row>
    <row r="12" spans="1:25" x14ac:dyDescent="0.2">
      <c r="A12" s="6" t="s">
        <v>225</v>
      </c>
      <c r="B12" s="5" t="s">
        <v>29</v>
      </c>
      <c r="C12" s="90"/>
      <c r="D12" s="76">
        <f>投入係数表!H12</f>
        <v>0.10975609756097561</v>
      </c>
      <c r="E12" s="77">
        <f t="shared" si="0"/>
        <v>10.975609756097562</v>
      </c>
      <c r="F12" s="76">
        <f>分析係数表!C15</f>
        <v>0</v>
      </c>
      <c r="G12" s="77">
        <f t="shared" si="1"/>
        <v>0</v>
      </c>
      <c r="H12" s="77">
        <v>0</v>
      </c>
      <c r="I12" s="77">
        <f t="shared" si="2"/>
        <v>0</v>
      </c>
      <c r="J12" s="76">
        <f>分析係数表!G15</f>
        <v>0.1</v>
      </c>
      <c r="K12" s="78">
        <f t="shared" si="3"/>
        <v>0</v>
      </c>
      <c r="L12" s="79"/>
      <c r="M12" s="80"/>
      <c r="N12" s="81">
        <f>分析係数表!H15</f>
        <v>9.7914665509868937E-3</v>
      </c>
      <c r="O12" s="82">
        <f t="shared" si="4"/>
        <v>0.16014862764172594</v>
      </c>
      <c r="P12" s="76">
        <f>分析係数表!C15</f>
        <v>0</v>
      </c>
      <c r="Q12" s="82">
        <f t="shared" si="5"/>
        <v>0</v>
      </c>
      <c r="R12" s="83">
        <v>0</v>
      </c>
      <c r="S12" s="84">
        <f t="shared" si="6"/>
        <v>0</v>
      </c>
      <c r="T12" s="85">
        <f>分析係数表!F15</f>
        <v>0.30833333333333335</v>
      </c>
      <c r="U12" s="86">
        <f t="shared" si="7"/>
        <v>0</v>
      </c>
      <c r="V12" s="87">
        <f>分析係数表!D15</f>
        <v>8.3333333333333332E-3</v>
      </c>
      <c r="W12" s="167">
        <f t="shared" si="8"/>
        <v>0</v>
      </c>
      <c r="X12" s="76">
        <f>分析係数表!E15</f>
        <v>0</v>
      </c>
      <c r="Y12" s="166">
        <f t="shared" si="9"/>
        <v>0</v>
      </c>
    </row>
    <row r="13" spans="1:25" x14ac:dyDescent="0.2">
      <c r="A13" s="6" t="s">
        <v>226</v>
      </c>
      <c r="B13" s="5" t="s">
        <v>30</v>
      </c>
      <c r="C13" s="90"/>
      <c r="D13" s="76">
        <f>投入係数表!H13</f>
        <v>6.0975609756097563E-3</v>
      </c>
      <c r="E13" s="77">
        <f t="shared" si="0"/>
        <v>0.6097560975609756</v>
      </c>
      <c r="F13" s="76">
        <f>分析係数表!C16</f>
        <v>1.8867924528301883E-2</v>
      </c>
      <c r="G13" s="77">
        <f t="shared" si="1"/>
        <v>1.1504832029452367E-2</v>
      </c>
      <c r="H13" s="77">
        <v>1.2121720039106386E-2</v>
      </c>
      <c r="I13" s="77">
        <f t="shared" si="2"/>
        <v>1.2121720039106386E-2</v>
      </c>
      <c r="J13" s="76">
        <f>分析係数表!G16</f>
        <v>4.4444444444444446E-2</v>
      </c>
      <c r="K13" s="78">
        <f t="shared" si="3"/>
        <v>5.3874311284917266E-4</v>
      </c>
      <c r="L13" s="79"/>
      <c r="M13" s="80"/>
      <c r="N13" s="81">
        <f>分析係数表!H16</f>
        <v>1.8622377839060514E-2</v>
      </c>
      <c r="O13" s="82">
        <f t="shared" si="4"/>
        <v>0.30458647219201668</v>
      </c>
      <c r="P13" s="76">
        <f>分析係数表!C16</f>
        <v>1.8867924528301883E-2</v>
      </c>
      <c r="Q13" s="82">
        <f t="shared" si="5"/>
        <v>5.7469145696606907E-3</v>
      </c>
      <c r="R13" s="83">
        <v>6.2250635103021134E-3</v>
      </c>
      <c r="S13" s="84">
        <f t="shared" si="6"/>
        <v>1.83467835494085E-2</v>
      </c>
      <c r="T13" s="85">
        <f>分析係数表!F16</f>
        <v>0.28888888888888886</v>
      </c>
      <c r="U13" s="86">
        <f t="shared" si="7"/>
        <v>5.3001819142735659E-3</v>
      </c>
      <c r="V13" s="87">
        <f>分析係数表!D16</f>
        <v>0</v>
      </c>
      <c r="W13" s="167">
        <f t="shared" si="8"/>
        <v>0</v>
      </c>
      <c r="X13" s="76">
        <f>分析係数表!E16</f>
        <v>0</v>
      </c>
      <c r="Y13" s="166">
        <f t="shared" si="9"/>
        <v>0</v>
      </c>
    </row>
    <row r="14" spans="1:25" x14ac:dyDescent="0.2">
      <c r="A14" s="6" t="s">
        <v>2</v>
      </c>
      <c r="B14" s="5" t="s">
        <v>364</v>
      </c>
      <c r="C14" s="90"/>
      <c r="D14" s="76">
        <f>投入係数表!H14</f>
        <v>1.2195121951219513E-2</v>
      </c>
      <c r="E14" s="77">
        <f t="shared" si="0"/>
        <v>1.2195121951219512</v>
      </c>
      <c r="F14" s="76">
        <f>分析係数表!C17</f>
        <v>0.10356731875719216</v>
      </c>
      <c r="G14" s="77">
        <f t="shared" si="1"/>
        <v>0.12630160824047823</v>
      </c>
      <c r="H14" s="77">
        <v>0.13474359318002899</v>
      </c>
      <c r="I14" s="77">
        <f t="shared" si="2"/>
        <v>0.13474359318002899</v>
      </c>
      <c r="J14" s="76">
        <f>分析係数表!G17</f>
        <v>0.21292775665399238</v>
      </c>
      <c r="K14" s="78">
        <f t="shared" si="3"/>
        <v>2.8690651019321761E-2</v>
      </c>
      <c r="L14" s="79"/>
      <c r="M14" s="80"/>
      <c r="N14" s="81">
        <f>分析係数表!H17</f>
        <v>3.0056084033092678E-3</v>
      </c>
      <c r="O14" s="82">
        <f t="shared" si="4"/>
        <v>4.9159547092555107E-2</v>
      </c>
      <c r="P14" s="76">
        <f>分析係数表!C17</f>
        <v>0.10356731875719216</v>
      </c>
      <c r="Q14" s="82">
        <f t="shared" si="5"/>
        <v>5.0913224836938538E-3</v>
      </c>
      <c r="R14" s="83">
        <v>8.7960635220592151E-3</v>
      </c>
      <c r="S14" s="84">
        <f t="shared" si="6"/>
        <v>0.14353965670208821</v>
      </c>
      <c r="T14" s="85">
        <f>分析係数表!F17</f>
        <v>0.32509505703422054</v>
      </c>
      <c r="U14" s="86">
        <f t="shared" si="7"/>
        <v>4.6664032882237805E-2</v>
      </c>
      <c r="V14" s="87">
        <f>分析係数表!D17</f>
        <v>7.2243346007604556E-2</v>
      </c>
      <c r="W14" s="167">
        <f t="shared" si="8"/>
        <v>0</v>
      </c>
      <c r="X14" s="76">
        <f>分析係数表!E17</f>
        <v>6.8441064638783272E-2</v>
      </c>
      <c r="Y14" s="166">
        <f t="shared" si="9"/>
        <v>0</v>
      </c>
    </row>
    <row r="15" spans="1:25" x14ac:dyDescent="0.2">
      <c r="A15" s="6" t="s">
        <v>3</v>
      </c>
      <c r="B15" s="5" t="s">
        <v>31</v>
      </c>
      <c r="C15" s="90"/>
      <c r="D15" s="76">
        <f>投入係数表!H15</f>
        <v>0</v>
      </c>
      <c r="E15" s="77">
        <f t="shared" si="0"/>
        <v>0</v>
      </c>
      <c r="F15" s="76">
        <f>分析係数表!C18</f>
        <v>0.44289970208540219</v>
      </c>
      <c r="G15" s="77">
        <f t="shared" si="1"/>
        <v>0</v>
      </c>
      <c r="H15" s="77">
        <v>1.9483214727778499E-2</v>
      </c>
      <c r="I15" s="77">
        <f t="shared" si="2"/>
        <v>1.9483214727778499E-2</v>
      </c>
      <c r="J15" s="76">
        <f>分析係数表!G18</f>
        <v>0.21558441558441557</v>
      </c>
      <c r="K15" s="78">
        <f t="shared" si="3"/>
        <v>4.2002774607938064E-3</v>
      </c>
      <c r="L15" s="79"/>
      <c r="M15" s="80"/>
      <c r="N15" s="81">
        <f>分析係数表!H18</f>
        <v>4.9577045827781737E-4</v>
      </c>
      <c r="O15" s="82">
        <f t="shared" si="4"/>
        <v>8.1087912729987804E-3</v>
      </c>
      <c r="P15" s="76">
        <f>分析係数表!C18</f>
        <v>0.44289970208540219</v>
      </c>
      <c r="Q15" s="82">
        <f t="shared" si="5"/>
        <v>3.5913812390838688E-3</v>
      </c>
      <c r="R15" s="83">
        <v>7.5705336123453332E-3</v>
      </c>
      <c r="S15" s="84">
        <f t="shared" si="6"/>
        <v>2.7053748340123834E-2</v>
      </c>
      <c r="T15" s="85">
        <f>分析係数表!F18</f>
        <v>0.45974025974025973</v>
      </c>
      <c r="U15" s="86">
        <f t="shared" si="7"/>
        <v>1.2437697288836152E-2</v>
      </c>
      <c r="V15" s="87">
        <f>分析係数表!D18</f>
        <v>4.0445269016697587E-2</v>
      </c>
      <c r="W15" s="167">
        <f t="shared" si="8"/>
        <v>0</v>
      </c>
      <c r="X15" s="76">
        <f>分析係数表!E18</f>
        <v>3.896103896103896E-2</v>
      </c>
      <c r="Y15" s="166">
        <f t="shared" si="9"/>
        <v>0</v>
      </c>
    </row>
    <row r="16" spans="1:25" x14ac:dyDescent="0.2">
      <c r="A16" s="6" t="s">
        <v>4</v>
      </c>
      <c r="B16" s="5" t="s">
        <v>32</v>
      </c>
      <c r="C16" s="90"/>
      <c r="D16" s="76">
        <f>投入係数表!H16</f>
        <v>0</v>
      </c>
      <c r="E16" s="77">
        <f t="shared" si="0"/>
        <v>0</v>
      </c>
      <c r="F16" s="76">
        <f>分析係数表!C19</f>
        <v>0.30545876887340306</v>
      </c>
      <c r="G16" s="77">
        <f t="shared" si="1"/>
        <v>0</v>
      </c>
      <c r="H16" s="77">
        <v>1.6786174607664968E-2</v>
      </c>
      <c r="I16" s="77">
        <f t="shared" si="2"/>
        <v>1.6786174607664968E-2</v>
      </c>
      <c r="J16" s="76">
        <f>分析係数表!G19</f>
        <v>5.7468790357296601E-2</v>
      </c>
      <c r="K16" s="78">
        <f t="shared" si="3"/>
        <v>9.6468114942887357E-4</v>
      </c>
      <c r="L16" s="79"/>
      <c r="M16" s="80"/>
      <c r="N16" s="81">
        <f>分析係数表!H19</f>
        <v>-1.2394261456945434E-4</v>
      </c>
      <c r="O16" s="82">
        <f t="shared" si="4"/>
        <v>-2.0271978182496951E-3</v>
      </c>
      <c r="P16" s="76">
        <f>分析係数表!C19</f>
        <v>0.30545876887340306</v>
      </c>
      <c r="Q16" s="82">
        <f t="shared" si="5"/>
        <v>-6.1922534982540058E-4</v>
      </c>
      <c r="R16" s="83">
        <v>1.4602082360924899E-3</v>
      </c>
      <c r="S16" s="84">
        <f t="shared" si="6"/>
        <v>1.8246382843757458E-2</v>
      </c>
      <c r="T16" s="85">
        <f>分析係数表!F19</f>
        <v>0.23999139044339216</v>
      </c>
      <c r="U16" s="86">
        <f t="shared" si="7"/>
        <v>4.3789747892358085E-3</v>
      </c>
      <c r="V16" s="87">
        <f>分析係数表!D19</f>
        <v>1.8941024537236333E-2</v>
      </c>
      <c r="W16" s="167">
        <f t="shared" si="8"/>
        <v>0</v>
      </c>
      <c r="X16" s="76">
        <f>分析係数表!E19</f>
        <v>1.9156263452432199E-2</v>
      </c>
      <c r="Y16" s="166">
        <f t="shared" si="9"/>
        <v>0</v>
      </c>
    </row>
    <row r="17" spans="1:25" x14ac:dyDescent="0.2">
      <c r="A17" s="6" t="s">
        <v>5</v>
      </c>
      <c r="B17" s="5" t="s">
        <v>33</v>
      </c>
      <c r="C17" s="90"/>
      <c r="D17" s="76">
        <f>投入係数表!H17</f>
        <v>0</v>
      </c>
      <c r="E17" s="77">
        <f t="shared" si="0"/>
        <v>0</v>
      </c>
      <c r="F17" s="76">
        <f>分析係数表!C20</f>
        <v>9.5808383233532912E-2</v>
      </c>
      <c r="G17" s="77">
        <f t="shared" si="1"/>
        <v>0</v>
      </c>
      <c r="H17" s="77">
        <v>1.633482413597347E-3</v>
      </c>
      <c r="I17" s="77">
        <f t="shared" si="2"/>
        <v>1.633482413597347E-3</v>
      </c>
      <c r="J17" s="76">
        <f>分析係数表!G20</f>
        <v>0.10049019607843138</v>
      </c>
      <c r="K17" s="78">
        <f t="shared" si="3"/>
        <v>1.6414896803306674E-4</v>
      </c>
      <c r="L17" s="79"/>
      <c r="M17" s="80"/>
      <c r="N17" s="81">
        <f>分析係数表!H20</f>
        <v>6.1971307284727176E-4</v>
      </c>
      <c r="O17" s="82">
        <f t="shared" si="4"/>
        <v>1.0135989091248477E-2</v>
      </c>
      <c r="P17" s="76">
        <f>分析係数表!C20</f>
        <v>9.5808383233532912E-2</v>
      </c>
      <c r="Q17" s="82">
        <f t="shared" si="5"/>
        <v>9.7111272730524315E-4</v>
      </c>
      <c r="R17" s="83">
        <v>1.8359880040280598E-3</v>
      </c>
      <c r="S17" s="84">
        <f t="shared" si="6"/>
        <v>3.469470417625407E-3</v>
      </c>
      <c r="T17" s="85">
        <f>分析係数表!F20</f>
        <v>0.22303921568627452</v>
      </c>
      <c r="U17" s="86">
        <f t="shared" si="7"/>
        <v>7.7382796079390206E-4</v>
      </c>
      <c r="V17" s="87">
        <f>分析係数表!D20</f>
        <v>8.5784313725490197E-2</v>
      </c>
      <c r="W17" s="167">
        <f t="shared" si="8"/>
        <v>0</v>
      </c>
      <c r="X17" s="76">
        <f>分析係数表!E20</f>
        <v>9.3137254901960786E-2</v>
      </c>
      <c r="Y17" s="166">
        <f t="shared" si="9"/>
        <v>0</v>
      </c>
    </row>
    <row r="18" spans="1:25" x14ac:dyDescent="0.2">
      <c r="A18" s="6" t="s">
        <v>6</v>
      </c>
      <c r="B18" s="5" t="s">
        <v>34</v>
      </c>
      <c r="C18" s="90"/>
      <c r="D18" s="76">
        <f>投入係数表!H18</f>
        <v>6.0975609756097563E-3</v>
      </c>
      <c r="E18" s="77">
        <f t="shared" si="0"/>
        <v>0.6097560975609756</v>
      </c>
      <c r="F18" s="76">
        <f>分析係数表!C21</f>
        <v>0.17321313586606568</v>
      </c>
      <c r="G18" s="77">
        <f t="shared" si="1"/>
        <v>0.10561776577199126</v>
      </c>
      <c r="H18" s="77">
        <v>0.12020340033902806</v>
      </c>
      <c r="I18" s="77">
        <f t="shared" si="2"/>
        <v>0.12020340033902806</v>
      </c>
      <c r="J18" s="76">
        <f>分析係数表!G21</f>
        <v>0.28424304840370751</v>
      </c>
      <c r="K18" s="78">
        <f t="shared" si="3"/>
        <v>3.4166980940856587E-2</v>
      </c>
      <c r="L18" s="79"/>
      <c r="M18" s="80"/>
      <c r="N18" s="81">
        <f>分析係数表!H21</f>
        <v>1.0225265701979984E-3</v>
      </c>
      <c r="O18" s="82">
        <f t="shared" si="4"/>
        <v>1.6724382000559986E-2</v>
      </c>
      <c r="P18" s="76">
        <f>分析係数表!C21</f>
        <v>0.17321313586606568</v>
      </c>
      <c r="Q18" s="82">
        <f t="shared" si="5"/>
        <v>2.89688265173898E-3</v>
      </c>
      <c r="R18" s="83">
        <v>5.3492761930540702E-3</v>
      </c>
      <c r="S18" s="84">
        <f t="shared" si="6"/>
        <v>0.12555267653208213</v>
      </c>
      <c r="T18" s="85">
        <f>分析係数表!F21</f>
        <v>0.42481977342945415</v>
      </c>
      <c r="U18" s="86">
        <f t="shared" si="7"/>
        <v>5.3337259597820673E-2</v>
      </c>
      <c r="V18" s="87">
        <f>分析係数表!D21</f>
        <v>8.2389289392378995E-2</v>
      </c>
      <c r="W18" s="167">
        <f t="shared" si="8"/>
        <v>0</v>
      </c>
      <c r="X18" s="76">
        <f>分析係数表!E21</f>
        <v>7.7239958805355308E-2</v>
      </c>
      <c r="Y18" s="166">
        <f t="shared" si="9"/>
        <v>0</v>
      </c>
    </row>
    <row r="19" spans="1:25" x14ac:dyDescent="0.2">
      <c r="A19" s="6" t="s">
        <v>7</v>
      </c>
      <c r="B19" s="5" t="s">
        <v>268</v>
      </c>
      <c r="C19" s="90"/>
      <c r="D19" s="76">
        <f>投入係数表!H19</f>
        <v>0</v>
      </c>
      <c r="E19" s="77">
        <f t="shared" si="0"/>
        <v>0</v>
      </c>
      <c r="F19" s="76">
        <f>分析係数表!C22</f>
        <v>5.7692307692307709E-2</v>
      </c>
      <c r="G19" s="77">
        <f t="shared" si="1"/>
        <v>0</v>
      </c>
      <c r="H19" s="77">
        <v>8.3205695011823264E-4</v>
      </c>
      <c r="I19" s="77">
        <f t="shared" si="2"/>
        <v>8.3205695011823264E-4</v>
      </c>
      <c r="J19" s="76">
        <f>分析係数表!G22</f>
        <v>0.19427890345649582</v>
      </c>
      <c r="K19" s="78">
        <f t="shared" si="3"/>
        <v>1.6165111188232647E-4</v>
      </c>
      <c r="L19" s="79"/>
      <c r="M19" s="80"/>
      <c r="N19" s="81">
        <f>分析係数表!H22</f>
        <v>6.1971307284727171E-5</v>
      </c>
      <c r="O19" s="82">
        <f t="shared" si="4"/>
        <v>1.0135989091248476E-3</v>
      </c>
      <c r="P19" s="76">
        <f>分析係数表!C22</f>
        <v>5.7692307692307709E-2</v>
      </c>
      <c r="Q19" s="82">
        <f t="shared" si="5"/>
        <v>5.8476860141818143E-5</v>
      </c>
      <c r="R19" s="83">
        <v>3.8937908424858519E-4</v>
      </c>
      <c r="S19" s="84">
        <f t="shared" si="6"/>
        <v>1.2214360343668178E-3</v>
      </c>
      <c r="T19" s="85">
        <f>分析係数表!F22</f>
        <v>0.41239570917759238</v>
      </c>
      <c r="U19" s="86">
        <f t="shared" si="7"/>
        <v>5.0371497960776995E-4</v>
      </c>
      <c r="V19" s="87">
        <f>分析係数表!D22</f>
        <v>9.5351609058402856E-3</v>
      </c>
      <c r="W19" s="167">
        <f t="shared" si="8"/>
        <v>0</v>
      </c>
      <c r="X19" s="76">
        <f>分析係数表!E22</f>
        <v>8.3432657926102508E-3</v>
      </c>
      <c r="Y19" s="166">
        <f t="shared" si="9"/>
        <v>0</v>
      </c>
    </row>
    <row r="20" spans="1:25" x14ac:dyDescent="0.2">
      <c r="A20" s="6" t="s">
        <v>8</v>
      </c>
      <c r="B20" s="5" t="s">
        <v>269</v>
      </c>
      <c r="C20" s="90"/>
      <c r="D20" s="76">
        <f>投入係数表!H20</f>
        <v>0</v>
      </c>
      <c r="E20" s="77">
        <f t="shared" si="0"/>
        <v>0</v>
      </c>
      <c r="F20" s="76">
        <f>分析係数表!C23</f>
        <v>0</v>
      </c>
      <c r="G20" s="77">
        <f t="shared" si="1"/>
        <v>0</v>
      </c>
      <c r="H20" s="77">
        <v>0</v>
      </c>
      <c r="I20" s="77">
        <f t="shared" si="2"/>
        <v>0</v>
      </c>
      <c r="J20" s="76">
        <f>分析係数表!G23</f>
        <v>0.21608040201005024</v>
      </c>
      <c r="K20" s="78">
        <f t="shared" si="3"/>
        <v>0</v>
      </c>
      <c r="L20" s="79"/>
      <c r="M20" s="80"/>
      <c r="N20" s="81">
        <f>分析係数表!H23</f>
        <v>3.0985653642363585E-5</v>
      </c>
      <c r="O20" s="82">
        <f t="shared" si="4"/>
        <v>5.0679945456242378E-4</v>
      </c>
      <c r="P20" s="76">
        <f>分析係数表!C23</f>
        <v>0</v>
      </c>
      <c r="Q20" s="82">
        <f t="shared" si="5"/>
        <v>0</v>
      </c>
      <c r="R20" s="83">
        <v>0</v>
      </c>
      <c r="S20" s="84">
        <f t="shared" si="6"/>
        <v>0</v>
      </c>
      <c r="T20" s="85">
        <f>分析係数表!F23</f>
        <v>0.44723618090452261</v>
      </c>
      <c r="U20" s="86">
        <f t="shared" si="7"/>
        <v>0</v>
      </c>
      <c r="V20" s="87">
        <f>分析係数表!D23</f>
        <v>5.0251256281407038E-2</v>
      </c>
      <c r="W20" s="167">
        <f t="shared" si="8"/>
        <v>0</v>
      </c>
      <c r="X20" s="76">
        <f>分析係数表!E23</f>
        <v>3.5175879396984924E-2</v>
      </c>
      <c r="Y20" s="166">
        <f t="shared" si="9"/>
        <v>0</v>
      </c>
    </row>
    <row r="21" spans="1:25" x14ac:dyDescent="0.2">
      <c r="A21" s="6" t="s">
        <v>9</v>
      </c>
      <c r="B21" s="5" t="s">
        <v>270</v>
      </c>
      <c r="C21" s="90"/>
      <c r="D21" s="76">
        <f>投入係数表!H21</f>
        <v>0</v>
      </c>
      <c r="E21" s="77">
        <f t="shared" si="0"/>
        <v>0</v>
      </c>
      <c r="F21" s="76">
        <f>分析係数表!C24</f>
        <v>1</v>
      </c>
      <c r="G21" s="77">
        <f t="shared" si="1"/>
        <v>0</v>
      </c>
      <c r="H21" s="77">
        <v>7.6945103816598503E-3</v>
      </c>
      <c r="I21" s="77">
        <f t="shared" si="2"/>
        <v>7.6945103816598503E-3</v>
      </c>
      <c r="J21" s="76">
        <f>分析係数表!G24</f>
        <v>0.20751761942051683</v>
      </c>
      <c r="K21" s="78">
        <f t="shared" si="3"/>
        <v>1.5967464770085045E-3</v>
      </c>
      <c r="L21" s="79"/>
      <c r="M21" s="80"/>
      <c r="N21" s="81">
        <f>分析係数表!H24</f>
        <v>4.3379915099309022E-4</v>
      </c>
      <c r="O21" s="82">
        <f t="shared" si="4"/>
        <v>7.0951923638739329E-3</v>
      </c>
      <c r="P21" s="76">
        <f>分析係数表!C24</f>
        <v>1</v>
      </c>
      <c r="Q21" s="82">
        <f t="shared" si="5"/>
        <v>7.0951923638739329E-3</v>
      </c>
      <c r="R21" s="83">
        <v>2.2168468341221763E-2</v>
      </c>
      <c r="S21" s="84">
        <f t="shared" si="6"/>
        <v>2.9862978722881614E-2</v>
      </c>
      <c r="T21" s="85">
        <f>分析係数表!F24</f>
        <v>0.3923257635082224</v>
      </c>
      <c r="U21" s="86">
        <f t="shared" si="7"/>
        <v>1.171601592808433E-2</v>
      </c>
      <c r="V21" s="87">
        <f>分析係数表!D24</f>
        <v>7.9874706342991389E-2</v>
      </c>
      <c r="W21" s="167">
        <f t="shared" si="8"/>
        <v>0</v>
      </c>
      <c r="X21" s="76">
        <f>分析係数表!E24</f>
        <v>8.1440877055599062E-2</v>
      </c>
      <c r="Y21" s="166">
        <f t="shared" si="9"/>
        <v>0</v>
      </c>
    </row>
    <row r="22" spans="1:25" x14ac:dyDescent="0.2">
      <c r="A22" s="6" t="s">
        <v>10</v>
      </c>
      <c r="B22" s="5" t="s">
        <v>271</v>
      </c>
      <c r="C22" s="90"/>
      <c r="D22" s="76">
        <f>投入係数表!H22</f>
        <v>0</v>
      </c>
      <c r="E22" s="77">
        <f t="shared" si="0"/>
        <v>0</v>
      </c>
      <c r="F22" s="76">
        <f>分析係数表!C25</f>
        <v>0.15636042402826855</v>
      </c>
      <c r="G22" s="77">
        <f t="shared" si="1"/>
        <v>0</v>
      </c>
      <c r="H22" s="77">
        <v>2.9450672463104295E-3</v>
      </c>
      <c r="I22" s="77">
        <f t="shared" si="2"/>
        <v>2.9450672463104295E-3</v>
      </c>
      <c r="J22" s="76">
        <f>分析係数表!G25</f>
        <v>0.19674295774647887</v>
      </c>
      <c r="K22" s="78">
        <f t="shared" si="3"/>
        <v>5.7942124080139173E-4</v>
      </c>
      <c r="L22" s="79"/>
      <c r="M22" s="80"/>
      <c r="N22" s="81">
        <f>分析係数表!H25</f>
        <v>5.8872741920490813E-4</v>
      </c>
      <c r="O22" s="82">
        <f t="shared" si="4"/>
        <v>9.6291896366860526E-3</v>
      </c>
      <c r="P22" s="76">
        <f>分析係数表!C25</f>
        <v>0.15636042402826855</v>
      </c>
      <c r="Q22" s="82">
        <f t="shared" si="5"/>
        <v>1.5056241746408403E-3</v>
      </c>
      <c r="R22" s="83">
        <v>4.9030726380832942E-3</v>
      </c>
      <c r="S22" s="84">
        <f t="shared" si="6"/>
        <v>7.8481398843937237E-3</v>
      </c>
      <c r="T22" s="85">
        <f>分析係数表!F25</f>
        <v>0.35079225352112675</v>
      </c>
      <c r="U22" s="86">
        <f t="shared" si="7"/>
        <v>2.7530666759955093E-3</v>
      </c>
      <c r="V22" s="87">
        <f>分析係数表!D25</f>
        <v>7.2183098591549297E-2</v>
      </c>
      <c r="W22" s="167">
        <f t="shared" si="8"/>
        <v>0</v>
      </c>
      <c r="X22" s="76">
        <f>分析係数表!E25</f>
        <v>6.8661971830985921E-2</v>
      </c>
      <c r="Y22" s="166">
        <f t="shared" si="9"/>
        <v>0</v>
      </c>
    </row>
    <row r="23" spans="1:25" x14ac:dyDescent="0.2">
      <c r="A23" s="6" t="s">
        <v>11</v>
      </c>
      <c r="B23" s="5" t="s">
        <v>35</v>
      </c>
      <c r="C23" s="90"/>
      <c r="D23" s="76">
        <f>投入係数表!H23</f>
        <v>0</v>
      </c>
      <c r="E23" s="77">
        <f t="shared" si="0"/>
        <v>0</v>
      </c>
      <c r="F23" s="76">
        <f>分析係数表!C26</f>
        <v>0.2968369829683698</v>
      </c>
      <c r="G23" s="77">
        <f t="shared" si="1"/>
        <v>0</v>
      </c>
      <c r="H23" s="77">
        <v>4.2050013398311605E-3</v>
      </c>
      <c r="I23" s="77">
        <f t="shared" si="2"/>
        <v>4.2050013398311605E-3</v>
      </c>
      <c r="J23" s="76">
        <f>分析係数表!G26</f>
        <v>0.19691119691119691</v>
      </c>
      <c r="K23" s="78">
        <f t="shared" si="3"/>
        <v>8.2801184683934043E-4</v>
      </c>
      <c r="L23" s="79"/>
      <c r="M23" s="80"/>
      <c r="N23" s="81">
        <f>分析係数表!H26</f>
        <v>1.2859046261580888E-2</v>
      </c>
      <c r="O23" s="82">
        <f t="shared" si="4"/>
        <v>0.21032177364340587</v>
      </c>
      <c r="P23" s="76">
        <f>分析係数表!C26</f>
        <v>0.2968369829683698</v>
      </c>
      <c r="Q23" s="82">
        <f t="shared" si="5"/>
        <v>6.2431280740865E-2</v>
      </c>
      <c r="R23" s="83">
        <v>6.5815472962120217E-2</v>
      </c>
      <c r="S23" s="84">
        <f t="shared" si="6"/>
        <v>7.002047430195138E-2</v>
      </c>
      <c r="T23" s="85">
        <f>分析係数表!F26</f>
        <v>0.33687258687258687</v>
      </c>
      <c r="U23" s="86">
        <f t="shared" si="7"/>
        <v>2.3587978312143851E-2</v>
      </c>
      <c r="V23" s="87">
        <f>分析係数表!D26</f>
        <v>8.7355212355212361E-2</v>
      </c>
      <c r="W23" s="167">
        <f t="shared" si="8"/>
        <v>0</v>
      </c>
      <c r="X23" s="76">
        <f>分析係数表!E26</f>
        <v>9.2664092664092659E-2</v>
      </c>
      <c r="Y23" s="166">
        <f t="shared" si="9"/>
        <v>0</v>
      </c>
    </row>
    <row r="24" spans="1:25" x14ac:dyDescent="0.2">
      <c r="A24" s="6" t="s">
        <v>12</v>
      </c>
      <c r="B24" s="5" t="s">
        <v>365</v>
      </c>
      <c r="C24" s="90"/>
      <c r="D24" s="76">
        <f>投入係数表!H24</f>
        <v>0</v>
      </c>
      <c r="E24" s="77">
        <f t="shared" si="0"/>
        <v>0</v>
      </c>
      <c r="F24" s="76">
        <f>分析係数表!C27</f>
        <v>2.7090694935217874E-2</v>
      </c>
      <c r="G24" s="77">
        <f t="shared" si="1"/>
        <v>0</v>
      </c>
      <c r="H24" s="77">
        <v>9.9830181474216105E-5</v>
      </c>
      <c r="I24" s="77">
        <f t="shared" si="2"/>
        <v>9.9830181474216105E-5</v>
      </c>
      <c r="J24" s="76">
        <f>分析係数表!G27</f>
        <v>0.18333333333333332</v>
      </c>
      <c r="K24" s="78">
        <f t="shared" si="3"/>
        <v>1.8302199936939619E-5</v>
      </c>
      <c r="L24" s="79"/>
      <c r="M24" s="80"/>
      <c r="N24" s="81">
        <f>分析係数表!H27</f>
        <v>1.2053419266879434E-2</v>
      </c>
      <c r="O24" s="82">
        <f t="shared" si="4"/>
        <v>0.19714498782478285</v>
      </c>
      <c r="P24" s="76">
        <f>分析係数表!C27</f>
        <v>2.7090694935217874E-2</v>
      </c>
      <c r="Q24" s="82">
        <f t="shared" si="5"/>
        <v>5.3407947231684343E-3</v>
      </c>
      <c r="R24" s="83">
        <v>5.3715116782561759E-3</v>
      </c>
      <c r="S24" s="84">
        <f t="shared" si="6"/>
        <v>5.4713418597303921E-3</v>
      </c>
      <c r="T24" s="85">
        <f>分析係数表!F27</f>
        <v>0.33333333333333331</v>
      </c>
      <c r="U24" s="86">
        <f t="shared" si="7"/>
        <v>1.8237806199101307E-3</v>
      </c>
      <c r="V24" s="87">
        <f>分析係数表!D27</f>
        <v>0</v>
      </c>
      <c r="W24" s="167">
        <f t="shared" si="8"/>
        <v>0</v>
      </c>
      <c r="X24" s="76">
        <f>分析係数表!E27</f>
        <v>0</v>
      </c>
      <c r="Y24" s="166">
        <f t="shared" si="9"/>
        <v>0</v>
      </c>
    </row>
    <row r="25" spans="1:25" x14ac:dyDescent="0.2">
      <c r="A25" s="6" t="s">
        <v>13</v>
      </c>
      <c r="B25" s="5" t="s">
        <v>191</v>
      </c>
      <c r="C25" s="90"/>
      <c r="D25" s="76">
        <f>投入係数表!H25</f>
        <v>0</v>
      </c>
      <c r="E25" s="77">
        <f t="shared" si="0"/>
        <v>0</v>
      </c>
      <c r="F25" s="76">
        <f>分析係数表!C28</f>
        <v>5.9347181008901906E-3</v>
      </c>
      <c r="G25" s="77">
        <f t="shared" si="1"/>
        <v>0</v>
      </c>
      <c r="H25" s="77">
        <v>2.0395975973053638E-4</v>
      </c>
      <c r="I25" s="77">
        <f t="shared" si="2"/>
        <v>2.0395975973053638E-4</v>
      </c>
      <c r="J25" s="76">
        <f>分析係数表!G28</f>
        <v>0.12222222222222222</v>
      </c>
      <c r="K25" s="78">
        <f t="shared" si="3"/>
        <v>2.4928415078176666E-5</v>
      </c>
      <c r="L25" s="79"/>
      <c r="M25" s="80"/>
      <c r="N25" s="81">
        <f>分析係数表!H28</f>
        <v>2.299135500263378E-2</v>
      </c>
      <c r="O25" s="82">
        <f t="shared" si="4"/>
        <v>0.37604519528531843</v>
      </c>
      <c r="P25" s="76">
        <f>分析係数表!C28</f>
        <v>5.9347181008901906E-3</v>
      </c>
      <c r="Q25" s="82">
        <f t="shared" si="5"/>
        <v>2.2317222272125658E-3</v>
      </c>
      <c r="R25" s="83">
        <v>2.2918202419148328E-3</v>
      </c>
      <c r="S25" s="84">
        <f t="shared" si="6"/>
        <v>2.4957800016453691E-3</v>
      </c>
      <c r="T25" s="85">
        <f>分析係数表!F28</f>
        <v>0.21111111111111111</v>
      </c>
      <c r="U25" s="86">
        <f t="shared" si="7"/>
        <v>5.268868892362446E-4</v>
      </c>
      <c r="V25" s="87">
        <f>分析係数表!D28</f>
        <v>0.82222222222222219</v>
      </c>
      <c r="W25" s="167">
        <f t="shared" si="8"/>
        <v>0</v>
      </c>
      <c r="X25" s="76">
        <f>分析係数表!E28</f>
        <v>0.82222222222222219</v>
      </c>
      <c r="Y25" s="166">
        <f t="shared" si="9"/>
        <v>0</v>
      </c>
    </row>
    <row r="26" spans="1:25" x14ac:dyDescent="0.2">
      <c r="A26" s="6" t="s">
        <v>14</v>
      </c>
      <c r="B26" s="5" t="s">
        <v>50</v>
      </c>
      <c r="C26" s="90"/>
      <c r="D26" s="76">
        <f>投入係数表!H26</f>
        <v>1.8292682926829267E-2</v>
      </c>
      <c r="E26" s="77">
        <f t="shared" si="0"/>
        <v>1.8292682926829267</v>
      </c>
      <c r="F26" s="76">
        <f>分析係数表!C29</f>
        <v>2.9045643153526979E-2</v>
      </c>
      <c r="G26" s="77">
        <f t="shared" si="1"/>
        <v>5.3132274061329837E-2</v>
      </c>
      <c r="H26" s="77">
        <v>5.4168389584037531E-2</v>
      </c>
      <c r="I26" s="77">
        <f t="shared" si="2"/>
        <v>5.4168389584037531E-2</v>
      </c>
      <c r="J26" s="76">
        <f>分析係数表!G29</f>
        <v>0.27966101694915252</v>
      </c>
      <c r="K26" s="78">
        <f t="shared" si="3"/>
        <v>1.5148786917569816E-2</v>
      </c>
      <c r="L26" s="79"/>
      <c r="M26" s="80"/>
      <c r="N26" s="81">
        <f>分析係数表!H29</f>
        <v>1.0659064852973073E-2</v>
      </c>
      <c r="O26" s="82">
        <f t="shared" si="4"/>
        <v>0.17433901236947377</v>
      </c>
      <c r="P26" s="76">
        <f>分析係数表!C29</f>
        <v>2.9045643153526979E-2</v>
      </c>
      <c r="Q26" s="82">
        <f t="shared" si="5"/>
        <v>5.063788741022061E-3</v>
      </c>
      <c r="R26" s="83">
        <v>6.3588957809745756E-3</v>
      </c>
      <c r="S26" s="84">
        <f t="shared" si="6"/>
        <v>6.0527285365012104E-2</v>
      </c>
      <c r="T26" s="85">
        <f>分析係数表!F29</f>
        <v>0.4576271186440678</v>
      </c>
      <c r="U26" s="86">
        <f t="shared" si="7"/>
        <v>2.7698927200937744E-2</v>
      </c>
      <c r="V26" s="87">
        <f>分析係数表!D29</f>
        <v>0.38983050847457629</v>
      </c>
      <c r="W26" s="167">
        <f t="shared" si="8"/>
        <v>0</v>
      </c>
      <c r="X26" s="76">
        <f>分析係数表!E29</f>
        <v>0.16101694915254236</v>
      </c>
      <c r="Y26" s="166">
        <f t="shared" si="9"/>
        <v>0</v>
      </c>
    </row>
    <row r="27" spans="1:25" x14ac:dyDescent="0.2">
      <c r="A27" s="6" t="s">
        <v>15</v>
      </c>
      <c r="B27" s="5" t="s">
        <v>36</v>
      </c>
      <c r="C27" s="90"/>
      <c r="D27" s="76">
        <f>投入係数表!H27</f>
        <v>6.0975609756097563E-3</v>
      </c>
      <c r="E27" s="77">
        <f t="shared" si="0"/>
        <v>0.6097560975609756</v>
      </c>
      <c r="F27" s="76">
        <f>分析係数表!C30</f>
        <v>1</v>
      </c>
      <c r="G27" s="77">
        <f t="shared" si="1"/>
        <v>0.6097560975609756</v>
      </c>
      <c r="H27" s="77">
        <v>0.62433078142928855</v>
      </c>
      <c r="I27" s="77">
        <f t="shared" si="2"/>
        <v>0.62433078142928855</v>
      </c>
      <c r="J27" s="76">
        <f>分析係数表!G30</f>
        <v>0.3445689235265465</v>
      </c>
      <c r="K27" s="78">
        <f t="shared" si="3"/>
        <v>0.21512498528157756</v>
      </c>
      <c r="L27" s="79"/>
      <c r="M27" s="80"/>
      <c r="N27" s="81">
        <f>分析係数表!H30</f>
        <v>0</v>
      </c>
      <c r="O27" s="82">
        <f t="shared" si="4"/>
        <v>0</v>
      </c>
      <c r="P27" s="76">
        <f>分析係数表!C30</f>
        <v>1</v>
      </c>
      <c r="Q27" s="82">
        <f t="shared" si="5"/>
        <v>0</v>
      </c>
      <c r="R27" s="83">
        <v>2.230434513881218E-2</v>
      </c>
      <c r="S27" s="84">
        <f t="shared" si="6"/>
        <v>0.64663512656810074</v>
      </c>
      <c r="T27" s="85">
        <f>分析係数表!F30</f>
        <v>0.44101315148563081</v>
      </c>
      <c r="U27" s="86">
        <f t="shared" si="7"/>
        <v>0.28517459502910786</v>
      </c>
      <c r="V27" s="87">
        <f>分析係数表!D30</f>
        <v>8.7579152459814902E-2</v>
      </c>
      <c r="W27" s="167">
        <f t="shared" si="8"/>
        <v>0</v>
      </c>
      <c r="X27" s="76">
        <f>分析係数表!E30</f>
        <v>6.0009741841207991E-2</v>
      </c>
      <c r="Y27" s="166">
        <f t="shared" si="9"/>
        <v>0</v>
      </c>
    </row>
    <row r="28" spans="1:25" x14ac:dyDescent="0.2">
      <c r="A28" s="6" t="s">
        <v>16</v>
      </c>
      <c r="B28" s="5" t="s">
        <v>192</v>
      </c>
      <c r="C28" s="90"/>
      <c r="D28" s="76">
        <f>投入係数表!H28</f>
        <v>3.048780487804878E-2</v>
      </c>
      <c r="E28" s="77">
        <f t="shared" si="0"/>
        <v>3.0487804878048781</v>
      </c>
      <c r="F28" s="76">
        <f>分析係数表!C31</f>
        <v>3.5033259423503327E-2</v>
      </c>
      <c r="G28" s="77">
        <f t="shared" si="1"/>
        <v>0.10680871775458331</v>
      </c>
      <c r="H28" s="77">
        <v>0.10968643849473274</v>
      </c>
      <c r="I28" s="77">
        <f t="shared" si="2"/>
        <v>0.10968643849473274</v>
      </c>
      <c r="J28" s="76">
        <f>分析係数表!G31</f>
        <v>6.3291139240506333E-2</v>
      </c>
      <c r="K28" s="78">
        <f t="shared" si="3"/>
        <v>6.9421796515653639E-3</v>
      </c>
      <c r="L28" s="79"/>
      <c r="M28" s="80"/>
      <c r="N28" s="81">
        <f>分析係数表!H31</f>
        <v>2.636879124965141E-2</v>
      </c>
      <c r="O28" s="82">
        <f t="shared" si="4"/>
        <v>0.4312863358326226</v>
      </c>
      <c r="P28" s="76">
        <f>分析係数表!C31</f>
        <v>3.5033259423503327E-2</v>
      </c>
      <c r="Q28" s="82">
        <f t="shared" si="5"/>
        <v>1.5109366089036446E-2</v>
      </c>
      <c r="R28" s="83">
        <v>1.8361078417390868E-2</v>
      </c>
      <c r="S28" s="84">
        <f t="shared" si="6"/>
        <v>0.1280475169121236</v>
      </c>
      <c r="T28" s="85">
        <f>分析係数表!F31</f>
        <v>0.34177215189873417</v>
      </c>
      <c r="U28" s="86">
        <f t="shared" si="7"/>
        <v>4.376307540034604E-2</v>
      </c>
      <c r="V28" s="87">
        <f>分析係数表!D31</f>
        <v>0</v>
      </c>
      <c r="W28" s="167">
        <f t="shared" si="8"/>
        <v>0</v>
      </c>
      <c r="X28" s="76">
        <f>分析係数表!E31</f>
        <v>0</v>
      </c>
      <c r="Y28" s="166">
        <f t="shared" si="9"/>
        <v>0</v>
      </c>
    </row>
    <row r="29" spans="1:25" x14ac:dyDescent="0.2">
      <c r="A29" s="6" t="s">
        <v>17</v>
      </c>
      <c r="B29" s="5" t="s">
        <v>272</v>
      </c>
      <c r="C29" s="90"/>
      <c r="D29" s="76">
        <f>投入係数表!H29</f>
        <v>0</v>
      </c>
      <c r="E29" s="77">
        <f t="shared" si="0"/>
        <v>0</v>
      </c>
      <c r="F29" s="76">
        <f>分析係数表!C32</f>
        <v>1</v>
      </c>
      <c r="G29" s="77">
        <f t="shared" si="1"/>
        <v>0</v>
      </c>
      <c r="H29" s="77">
        <v>7.6376823451322906E-3</v>
      </c>
      <c r="I29" s="77">
        <f t="shared" si="2"/>
        <v>7.6376823451322906E-3</v>
      </c>
      <c r="J29" s="76">
        <f>分析係数表!G32</f>
        <v>0.13994910941475827</v>
      </c>
      <c r="K29" s="78">
        <f t="shared" si="3"/>
        <v>1.0688868421940864E-3</v>
      </c>
      <c r="L29" s="79"/>
      <c r="M29" s="80"/>
      <c r="N29" s="81">
        <f>分析係数表!H32</f>
        <v>7.5295138350943511E-3</v>
      </c>
      <c r="O29" s="82">
        <f t="shared" si="4"/>
        <v>0.12315226745866897</v>
      </c>
      <c r="P29" s="76">
        <f>分析係数表!C32</f>
        <v>1</v>
      </c>
      <c r="Q29" s="82">
        <f t="shared" si="5"/>
        <v>0.12315226745866897</v>
      </c>
      <c r="R29" s="83">
        <v>0.15768548213312802</v>
      </c>
      <c r="S29" s="84">
        <f t="shared" si="6"/>
        <v>0.16532316447826031</v>
      </c>
      <c r="T29" s="85">
        <f>分析係数表!F32</f>
        <v>0.48346055979643765</v>
      </c>
      <c r="U29" s="86">
        <f t="shared" si="7"/>
        <v>7.9927229645978273E-2</v>
      </c>
      <c r="V29" s="87">
        <f>分析係数表!D32</f>
        <v>1.0178117048346057E-2</v>
      </c>
      <c r="W29" s="167">
        <f t="shared" si="8"/>
        <v>0</v>
      </c>
      <c r="X29" s="76">
        <f>分析係数表!E32</f>
        <v>1.5267175572519083E-2</v>
      </c>
      <c r="Y29" s="166">
        <f t="shared" si="9"/>
        <v>0</v>
      </c>
    </row>
    <row r="30" spans="1:25" x14ac:dyDescent="0.2">
      <c r="A30" s="6" t="s">
        <v>18</v>
      </c>
      <c r="B30" s="5" t="s">
        <v>273</v>
      </c>
      <c r="C30" s="90"/>
      <c r="D30" s="76">
        <f>投入係数表!H30</f>
        <v>0</v>
      </c>
      <c r="E30" s="77">
        <f t="shared" si="0"/>
        <v>0</v>
      </c>
      <c r="F30" s="76">
        <f>分析係数表!C33</f>
        <v>1</v>
      </c>
      <c r="G30" s="77">
        <f t="shared" si="1"/>
        <v>0</v>
      </c>
      <c r="H30" s="77">
        <v>8.3383199955103741E-3</v>
      </c>
      <c r="I30" s="77">
        <f t="shared" si="2"/>
        <v>8.3383199955103741E-3</v>
      </c>
      <c r="J30" s="76">
        <f>分析係数表!G33</f>
        <v>0.50525087514585765</v>
      </c>
      <c r="K30" s="78">
        <f t="shared" si="3"/>
        <v>4.2129434749778203E-3</v>
      </c>
      <c r="L30" s="79"/>
      <c r="M30" s="80"/>
      <c r="N30" s="81">
        <f>分析係数表!H33</f>
        <v>1.0844978774827254E-3</v>
      </c>
      <c r="O30" s="82">
        <f t="shared" si="4"/>
        <v>1.7737980909684831E-2</v>
      </c>
      <c r="P30" s="76">
        <f>分析係数表!C33</f>
        <v>1</v>
      </c>
      <c r="Q30" s="82">
        <f t="shared" si="5"/>
        <v>1.7737980909684831E-2</v>
      </c>
      <c r="R30" s="83">
        <v>4.3926301848358912E-2</v>
      </c>
      <c r="S30" s="84">
        <f t="shared" si="6"/>
        <v>5.2264621843869284E-2</v>
      </c>
      <c r="T30" s="85">
        <f>分析係数表!F33</f>
        <v>0.64410735122520424</v>
      </c>
      <c r="U30" s="86">
        <f t="shared" si="7"/>
        <v>3.3664027138641597E-2</v>
      </c>
      <c r="V30" s="87">
        <f>分析係数表!D33</f>
        <v>4.7841306884480746E-2</v>
      </c>
      <c r="W30" s="167">
        <f t="shared" si="8"/>
        <v>0</v>
      </c>
      <c r="X30" s="76">
        <f>分析係数表!E33</f>
        <v>4.3173862310385065E-2</v>
      </c>
      <c r="Y30" s="166">
        <f t="shared" si="9"/>
        <v>0</v>
      </c>
    </row>
    <row r="31" spans="1:25" x14ac:dyDescent="0.2">
      <c r="A31" s="6" t="s">
        <v>19</v>
      </c>
      <c r="B31" s="5" t="s">
        <v>274</v>
      </c>
      <c r="C31" s="90"/>
      <c r="D31" s="76">
        <f>投入係数表!H31</f>
        <v>7.926829268292683E-2</v>
      </c>
      <c r="E31" s="77">
        <f t="shared" si="0"/>
        <v>7.9268292682926829</v>
      </c>
      <c r="F31" s="76">
        <f>分析係数表!C34</f>
        <v>0.19949759263135858</v>
      </c>
      <c r="G31" s="77">
        <f t="shared" si="1"/>
        <v>1.5813833562241839</v>
      </c>
      <c r="H31" s="77">
        <v>1.6157982364456911</v>
      </c>
      <c r="I31" s="77">
        <f t="shared" si="2"/>
        <v>1.6157982364456911</v>
      </c>
      <c r="J31" s="76">
        <f>分析係数表!G34</f>
        <v>0.4244650271478761</v>
      </c>
      <c r="K31" s="78">
        <f t="shared" si="3"/>
        <v>0.68584984229841062</v>
      </c>
      <c r="L31" s="79"/>
      <c r="M31" s="80"/>
      <c r="N31" s="81">
        <f>分析係数表!H34</f>
        <v>0.18489139528398352</v>
      </c>
      <c r="O31" s="82">
        <f t="shared" si="4"/>
        <v>3.0240723453739826</v>
      </c>
      <c r="P31" s="76">
        <f>分析係数表!C34</f>
        <v>0.19949759263135858</v>
      </c>
      <c r="Q31" s="82">
        <f t="shared" si="5"/>
        <v>0.60329515284517587</v>
      </c>
      <c r="R31" s="83">
        <v>0.6430349480565859</v>
      </c>
      <c r="S31" s="84">
        <f t="shared" si="6"/>
        <v>2.2588331845022771</v>
      </c>
      <c r="T31" s="85">
        <f>分析係数表!F34</f>
        <v>0.70105397636537847</v>
      </c>
      <c r="U31" s="86">
        <f t="shared" si="7"/>
        <v>1.5835639859413919</v>
      </c>
      <c r="V31" s="87">
        <f>分析係数表!D34</f>
        <v>0.39061002874480999</v>
      </c>
      <c r="W31" s="167">
        <f t="shared" si="8"/>
        <v>1</v>
      </c>
      <c r="X31" s="76">
        <f>分析係数表!E34</f>
        <v>0.23634621526668795</v>
      </c>
      <c r="Y31" s="166">
        <f t="shared" si="9"/>
        <v>1</v>
      </c>
    </row>
    <row r="32" spans="1:25" x14ac:dyDescent="0.2">
      <c r="A32" s="6" t="s">
        <v>20</v>
      </c>
      <c r="B32" s="5" t="s">
        <v>37</v>
      </c>
      <c r="C32" s="90"/>
      <c r="D32" s="76">
        <f>投入係数表!H32</f>
        <v>1.8292682926829267E-2</v>
      </c>
      <c r="E32" s="77">
        <f t="shared" si="0"/>
        <v>1.8292682926829267</v>
      </c>
      <c r="F32" s="76">
        <f>分析係数表!C35</f>
        <v>0.22275795564127288</v>
      </c>
      <c r="G32" s="77">
        <f t="shared" si="1"/>
        <v>0.40748406519745034</v>
      </c>
      <c r="H32" s="77">
        <v>0.42871753692513204</v>
      </c>
      <c r="I32" s="77">
        <f t="shared" si="2"/>
        <v>0.42871753692513204</v>
      </c>
      <c r="J32" s="76">
        <f>分析係数表!G35</f>
        <v>0.31756756756756754</v>
      </c>
      <c r="K32" s="78">
        <f t="shared" si="3"/>
        <v>0.13614678537487301</v>
      </c>
      <c r="L32" s="79"/>
      <c r="M32" s="80"/>
      <c r="N32" s="81">
        <f>分析係数表!H35</f>
        <v>6.990363461717225E-2</v>
      </c>
      <c r="O32" s="82">
        <f t="shared" si="4"/>
        <v>1.1433395694928281</v>
      </c>
      <c r="P32" s="76">
        <f>分析係数表!C35</f>
        <v>0.22275795564127288</v>
      </c>
      <c r="Q32" s="82">
        <f t="shared" si="5"/>
        <v>0.25468798510399543</v>
      </c>
      <c r="R32" s="83">
        <v>0.27809420634107196</v>
      </c>
      <c r="S32" s="84">
        <f t="shared" si="6"/>
        <v>0.706811743266204</v>
      </c>
      <c r="T32" s="85">
        <f>分析係数表!F35</f>
        <v>0.6527027027027027</v>
      </c>
      <c r="U32" s="86">
        <f t="shared" si="7"/>
        <v>0.46133793513186017</v>
      </c>
      <c r="V32" s="87">
        <f>分析係数表!D35</f>
        <v>0.11351351351351352</v>
      </c>
      <c r="W32" s="167">
        <f t="shared" si="8"/>
        <v>0</v>
      </c>
      <c r="X32" s="76">
        <f>分析係数表!E35</f>
        <v>8.9189189189189194E-2</v>
      </c>
      <c r="Y32" s="166">
        <f t="shared" si="9"/>
        <v>0</v>
      </c>
    </row>
    <row r="33" spans="1:25" x14ac:dyDescent="0.2">
      <c r="A33" s="6" t="s">
        <v>21</v>
      </c>
      <c r="B33" s="5" t="s">
        <v>38</v>
      </c>
      <c r="C33" s="90"/>
      <c r="D33" s="76">
        <f>投入係数表!H33</f>
        <v>6.0975609756097563E-3</v>
      </c>
      <c r="E33" s="77">
        <f t="shared" si="0"/>
        <v>0.6097560975609756</v>
      </c>
      <c r="F33" s="76">
        <f>分析係数表!C36</f>
        <v>0.43622860833064259</v>
      </c>
      <c r="G33" s="77">
        <f t="shared" si="1"/>
        <v>0.26599305386014793</v>
      </c>
      <c r="H33" s="77">
        <v>0.29446582241519387</v>
      </c>
      <c r="I33" s="77">
        <f t="shared" si="2"/>
        <v>0.29446582241519387</v>
      </c>
      <c r="J33" s="76">
        <f>分析係数表!G36</f>
        <v>3.6982248520710057E-3</v>
      </c>
      <c r="K33" s="78">
        <f t="shared" si="3"/>
        <v>1.0890008225413973E-3</v>
      </c>
      <c r="L33" s="79"/>
      <c r="M33" s="80"/>
      <c r="N33" s="81">
        <f>分析係数表!H36</f>
        <v>7.7743004988690231E-2</v>
      </c>
      <c r="O33" s="82">
        <f t="shared" si="4"/>
        <v>1.2715598314971213</v>
      </c>
      <c r="P33" s="76">
        <f>分析係数表!C36</f>
        <v>0.43622860833064259</v>
      </c>
      <c r="Q33" s="82">
        <f t="shared" si="5"/>
        <v>0.55469077570313563</v>
      </c>
      <c r="R33" s="83">
        <v>0.58114187386342042</v>
      </c>
      <c r="S33" s="84">
        <f t="shared" si="6"/>
        <v>0.87560769627861434</v>
      </c>
      <c r="T33" s="85">
        <f>分析係数表!F36</f>
        <v>0.90162721893491127</v>
      </c>
      <c r="U33" s="86">
        <f t="shared" si="7"/>
        <v>0.78947173207369148</v>
      </c>
      <c r="V33" s="87">
        <f>分析係数表!D36</f>
        <v>2.1449704142011833E-2</v>
      </c>
      <c r="W33" s="167">
        <f t="shared" si="8"/>
        <v>0</v>
      </c>
      <c r="X33" s="76">
        <f>分析係数表!E36</f>
        <v>1.4792899408284023E-3</v>
      </c>
      <c r="Y33" s="166">
        <f t="shared" si="9"/>
        <v>0</v>
      </c>
    </row>
    <row r="34" spans="1:25" x14ac:dyDescent="0.2">
      <c r="A34" s="6" t="s">
        <v>22</v>
      </c>
      <c r="B34" s="5" t="s">
        <v>377</v>
      </c>
      <c r="C34" s="90"/>
      <c r="D34" s="76">
        <f>投入係数表!H34</f>
        <v>6.0975609756097563E-3</v>
      </c>
      <c r="E34" s="77">
        <f t="shared" si="0"/>
        <v>0.6097560975609756</v>
      </c>
      <c r="F34" s="76">
        <f>分析係数表!C37</f>
        <v>0.12537048014226437</v>
      </c>
      <c r="G34" s="77">
        <f t="shared" si="1"/>
        <v>7.6445414720892904E-2</v>
      </c>
      <c r="H34" s="77">
        <v>9.1556093795860369E-2</v>
      </c>
      <c r="I34" s="77">
        <f t="shared" si="2"/>
        <v>9.1556093795860369E-2</v>
      </c>
      <c r="J34" s="76">
        <f>分析係数表!G37</f>
        <v>0.54441260744985676</v>
      </c>
      <c r="K34" s="78">
        <f t="shared" si="3"/>
        <v>4.9844291751327999E-2</v>
      </c>
      <c r="L34" s="79"/>
      <c r="M34" s="80"/>
      <c r="N34" s="81">
        <f>分析係数表!H37</f>
        <v>5.4441793449632819E-2</v>
      </c>
      <c r="O34" s="82">
        <f t="shared" si="4"/>
        <v>0.8904466416661786</v>
      </c>
      <c r="P34" s="76">
        <f>分析係数表!C37</f>
        <v>0.12537048014226437</v>
      </c>
      <c r="Q34" s="82">
        <f t="shared" si="5"/>
        <v>0.11163572300675564</v>
      </c>
      <c r="R34" s="83">
        <v>0.12439441485722291</v>
      </c>
      <c r="S34" s="84">
        <f t="shared" si="6"/>
        <v>0.2159505086530833</v>
      </c>
      <c r="T34" s="85">
        <f>分析係数表!F37</f>
        <v>0.7435530085959885</v>
      </c>
      <c r="U34" s="86">
        <f t="shared" si="7"/>
        <v>0.16057065041683413</v>
      </c>
      <c r="V34" s="87">
        <f>分析係数表!D37</f>
        <v>0.23782234957020057</v>
      </c>
      <c r="W34" s="167">
        <f t="shared" si="8"/>
        <v>0</v>
      </c>
      <c r="X34" s="76">
        <f>分析係数表!E37</f>
        <v>0.19484240687679083</v>
      </c>
      <c r="Y34" s="166">
        <f t="shared" si="9"/>
        <v>0</v>
      </c>
    </row>
    <row r="35" spans="1:25" x14ac:dyDescent="0.2">
      <c r="A35" s="6" t="s">
        <v>23</v>
      </c>
      <c r="B35" s="5" t="s">
        <v>193</v>
      </c>
      <c r="C35" s="90"/>
      <c r="D35" s="76">
        <f>投入係数表!H35</f>
        <v>6.0975609756097563E-3</v>
      </c>
      <c r="E35" s="77">
        <f t="shared" si="0"/>
        <v>0.6097560975609756</v>
      </c>
      <c r="F35" s="76">
        <f>分析係数表!C38</f>
        <v>2.2876841115637703E-2</v>
      </c>
      <c r="G35" s="77">
        <f t="shared" si="1"/>
        <v>1.3949293363193721E-2</v>
      </c>
      <c r="H35" s="77">
        <v>1.6903390577074379E-2</v>
      </c>
      <c r="I35" s="77">
        <f t="shared" si="2"/>
        <v>1.6903390577074379E-2</v>
      </c>
      <c r="J35" s="76">
        <f>分析係数表!G38</f>
        <v>0.33663366336633666</v>
      </c>
      <c r="K35" s="78">
        <f t="shared" si="3"/>
        <v>5.6902502932725633E-3</v>
      </c>
      <c r="L35" s="79"/>
      <c r="M35" s="80"/>
      <c r="N35" s="81">
        <f>分析係数表!H38</f>
        <v>4.7129179190035016E-2</v>
      </c>
      <c r="O35" s="82">
        <f t="shared" si="4"/>
        <v>0.77084197038944657</v>
      </c>
      <c r="P35" s="76">
        <f>分析係数表!C38</f>
        <v>2.2876841115637703E-2</v>
      </c>
      <c r="Q35" s="82">
        <f t="shared" si="5"/>
        <v>1.7634429281864473E-2</v>
      </c>
      <c r="R35" s="83">
        <v>2.0339851788879416E-2</v>
      </c>
      <c r="S35" s="84">
        <f t="shared" si="6"/>
        <v>3.7243242365953791E-2</v>
      </c>
      <c r="T35" s="85">
        <f>分析係数表!F38</f>
        <v>0.54455445544554459</v>
      </c>
      <c r="U35" s="86">
        <f t="shared" si="7"/>
        <v>2.0280973565618404E-2</v>
      </c>
      <c r="V35" s="87">
        <f>分析係数表!D38</f>
        <v>0.17821782178217821</v>
      </c>
      <c r="W35" s="167">
        <f t="shared" si="8"/>
        <v>0</v>
      </c>
      <c r="X35" s="76">
        <f>分析係数表!E38</f>
        <v>0.21782178217821782</v>
      </c>
      <c r="Y35" s="166">
        <f t="shared" si="9"/>
        <v>0</v>
      </c>
    </row>
    <row r="36" spans="1:25" x14ac:dyDescent="0.2">
      <c r="A36" s="6" t="s">
        <v>24</v>
      </c>
      <c r="B36" s="5" t="s">
        <v>39</v>
      </c>
      <c r="C36" s="90"/>
      <c r="D36" s="76">
        <f>投入係数表!H36</f>
        <v>0</v>
      </c>
      <c r="E36" s="77">
        <f t="shared" si="0"/>
        <v>0</v>
      </c>
      <c r="F36" s="76">
        <f>分析係数表!C39</f>
        <v>1</v>
      </c>
      <c r="G36" s="77">
        <f t="shared" si="1"/>
        <v>0</v>
      </c>
      <c r="H36" s="77">
        <v>8.7591970640237844E-3</v>
      </c>
      <c r="I36" s="77">
        <f t="shared" si="2"/>
        <v>8.7591970640237844E-3</v>
      </c>
      <c r="J36" s="76">
        <f>分析係数表!G39</f>
        <v>0.3546086320409656</v>
      </c>
      <c r="K36" s="78">
        <f t="shared" si="3"/>
        <v>3.1060868886507165E-3</v>
      </c>
      <c r="L36" s="79"/>
      <c r="M36" s="80"/>
      <c r="N36" s="81">
        <f>分析係数表!H39</f>
        <v>4.3379915099309016E-3</v>
      </c>
      <c r="O36" s="82">
        <f t="shared" si="4"/>
        <v>7.0951923638739325E-2</v>
      </c>
      <c r="P36" s="76">
        <f>分析係数表!C39</f>
        <v>1</v>
      </c>
      <c r="Q36" s="82">
        <f t="shared" si="5"/>
        <v>7.0951923638739325E-2</v>
      </c>
      <c r="R36" s="83">
        <v>7.700570231181611E-2</v>
      </c>
      <c r="S36" s="84">
        <f t="shared" si="6"/>
        <v>8.5764899375839893E-2</v>
      </c>
      <c r="T36" s="85">
        <f>分析係数表!F39</f>
        <v>0.70537673738112661</v>
      </c>
      <c r="U36" s="86">
        <f t="shared" si="7"/>
        <v>6.0496564903550563E-2</v>
      </c>
      <c r="V36" s="87">
        <f>分析係数表!D39</f>
        <v>5.5779078273591805E-2</v>
      </c>
      <c r="W36" s="167">
        <f t="shared" si="8"/>
        <v>0</v>
      </c>
      <c r="X36" s="76">
        <f>分析係数表!E39</f>
        <v>7.0592538405267011E-2</v>
      </c>
      <c r="Y36" s="166">
        <f t="shared" si="9"/>
        <v>0</v>
      </c>
    </row>
    <row r="37" spans="1:25" x14ac:dyDescent="0.2">
      <c r="A37" s="6" t="s">
        <v>25</v>
      </c>
      <c r="B37" s="5" t="s">
        <v>40</v>
      </c>
      <c r="C37" s="90"/>
      <c r="D37" s="76">
        <f>投入係数表!H37</f>
        <v>0</v>
      </c>
      <c r="E37" s="77">
        <f t="shared" si="0"/>
        <v>0</v>
      </c>
      <c r="F37" s="76">
        <f>分析係数表!C40</f>
        <v>1</v>
      </c>
      <c r="G37" s="77">
        <f t="shared" si="1"/>
        <v>0</v>
      </c>
      <c r="H37" s="77">
        <v>1.9906510266063258E-4</v>
      </c>
      <c r="I37" s="77">
        <f t="shared" si="2"/>
        <v>1.9906510266063258E-4</v>
      </c>
      <c r="J37" s="76">
        <f>分析係数表!G40</f>
        <v>0.56581344070558914</v>
      </c>
      <c r="K37" s="78">
        <f t="shared" si="3"/>
        <v>1.1263371066082385E-4</v>
      </c>
      <c r="L37" s="79"/>
      <c r="M37" s="80"/>
      <c r="N37" s="81">
        <f>分析係数表!H40</f>
        <v>2.8909614848325226E-2</v>
      </c>
      <c r="O37" s="82">
        <f t="shared" si="4"/>
        <v>0.47284389110674141</v>
      </c>
      <c r="P37" s="76">
        <f>分析係数表!C40</f>
        <v>1</v>
      </c>
      <c r="Q37" s="82">
        <f t="shared" si="5"/>
        <v>0.47284389110674141</v>
      </c>
      <c r="R37" s="83">
        <v>0.47302694422289537</v>
      </c>
      <c r="S37" s="84">
        <f t="shared" si="6"/>
        <v>0.47322600932555603</v>
      </c>
      <c r="T37" s="85">
        <f>分析係数表!F40</f>
        <v>0.76416450963474258</v>
      </c>
      <c r="U37" s="86">
        <f t="shared" si="7"/>
        <v>0.36162252136266965</v>
      </c>
      <c r="V37" s="87">
        <f>分析係数表!D40</f>
        <v>3.8155498034704249E-2</v>
      </c>
      <c r="W37" s="167">
        <f t="shared" si="8"/>
        <v>0</v>
      </c>
      <c r="X37" s="76">
        <f>分析係数表!E40</f>
        <v>2.4733966062697729E-2</v>
      </c>
      <c r="Y37" s="166">
        <f t="shared" si="9"/>
        <v>0</v>
      </c>
    </row>
    <row r="38" spans="1:25" x14ac:dyDescent="0.2">
      <c r="A38" s="6" t="s">
        <v>26</v>
      </c>
      <c r="B38" s="5" t="s">
        <v>276</v>
      </c>
      <c r="C38" s="90"/>
      <c r="D38" s="76">
        <f>投入係数表!H38</f>
        <v>0</v>
      </c>
      <c r="E38" s="77">
        <f t="shared" si="0"/>
        <v>0</v>
      </c>
      <c r="F38" s="76">
        <f>分析係数表!C41</f>
        <v>0.80737001514386675</v>
      </c>
      <c r="G38" s="77">
        <f t="shared" si="1"/>
        <v>0</v>
      </c>
      <c r="H38" s="77">
        <v>3.504114809801019E-4</v>
      </c>
      <c r="I38" s="77">
        <f t="shared" si="2"/>
        <v>3.504114809801019E-4</v>
      </c>
      <c r="J38" s="76">
        <f>分析係数表!G41</f>
        <v>0.46438676343953744</v>
      </c>
      <c r="K38" s="78">
        <f t="shared" si="3"/>
        <v>1.6272645352440455E-4</v>
      </c>
      <c r="L38" s="79"/>
      <c r="M38" s="80"/>
      <c r="N38" s="81">
        <f>分析係数表!H41</f>
        <v>5.5247420444334276E-2</v>
      </c>
      <c r="O38" s="82">
        <f t="shared" si="4"/>
        <v>0.90362342748480162</v>
      </c>
      <c r="P38" s="76">
        <f>分析係数表!C41</f>
        <v>0.80737001514386675</v>
      </c>
      <c r="Q38" s="82">
        <f t="shared" si="5"/>
        <v>0.72955846033275706</v>
      </c>
      <c r="R38" s="83">
        <v>0.74149712294530989</v>
      </c>
      <c r="S38" s="84">
        <f t="shared" si="6"/>
        <v>0.74184753442629003</v>
      </c>
      <c r="T38" s="85">
        <f>分析係数表!F41</f>
        <v>0.56759749046623198</v>
      </c>
      <c r="U38" s="86">
        <f t="shared" si="7"/>
        <v>0.42107079884892384</v>
      </c>
      <c r="V38" s="87">
        <f>分析係数表!D41</f>
        <v>0.17788165826054866</v>
      </c>
      <c r="W38" s="167">
        <f t="shared" si="8"/>
        <v>0</v>
      </c>
      <c r="X38" s="76">
        <f>分析係数表!E41</f>
        <v>0.18021896912289334</v>
      </c>
      <c r="Y38" s="166">
        <f t="shared" si="9"/>
        <v>0</v>
      </c>
    </row>
    <row r="39" spans="1:25" x14ac:dyDescent="0.2">
      <c r="A39" s="6" t="s">
        <v>51</v>
      </c>
      <c r="B39" s="5" t="s">
        <v>367</v>
      </c>
      <c r="C39" s="90"/>
      <c r="D39" s="76">
        <f>投入係数表!H39</f>
        <v>0</v>
      </c>
      <c r="E39" s="77">
        <f>$C$10*D39</f>
        <v>0</v>
      </c>
      <c r="F39" s="76">
        <f>分析係数表!C42</f>
        <v>0.96683250414593702</v>
      </c>
      <c r="G39" s="77">
        <f>E39*F39</f>
        <v>0</v>
      </c>
      <c r="H39" s="77">
        <v>3.5778818256004493E-3</v>
      </c>
      <c r="I39" s="77">
        <f>C39+H39</f>
        <v>3.5778818256004493E-3</v>
      </c>
      <c r="J39" s="76">
        <f>分析係数表!G42</f>
        <v>0.48211243611584326</v>
      </c>
      <c r="K39" s="78">
        <f>I39*J39</f>
        <v>1.7249413230748332E-3</v>
      </c>
      <c r="L39" s="79"/>
      <c r="M39" s="80"/>
      <c r="N39" s="81">
        <f>分析係数表!H42</f>
        <v>1.6732252966876335E-2</v>
      </c>
      <c r="O39" s="82">
        <f t="shared" si="4"/>
        <v>0.27367170546370884</v>
      </c>
      <c r="P39" s="76">
        <f>分析係数表!C42</f>
        <v>0.96683250414593702</v>
      </c>
      <c r="Q39" s="82">
        <f>O39*P39</f>
        <v>0.26459470030736693</v>
      </c>
      <c r="R39" s="83">
        <v>0.27099894736593444</v>
      </c>
      <c r="S39" s="84">
        <f>I39+R39</f>
        <v>0.27457682919153487</v>
      </c>
      <c r="T39" s="85">
        <f>分析係数表!F42</f>
        <v>0.55877342419080067</v>
      </c>
      <c r="U39" s="86">
        <f t="shared" si="7"/>
        <v>0.15342623505080652</v>
      </c>
      <c r="V39" s="87">
        <f>分析係数表!D42</f>
        <v>0.25383304940374785</v>
      </c>
      <c r="W39" s="167">
        <f t="shared" si="8"/>
        <v>0</v>
      </c>
      <c r="X39" s="76">
        <f>分析係数表!E42</f>
        <v>0.17717206132879046</v>
      </c>
      <c r="Y39" s="166">
        <f t="shared" si="9"/>
        <v>0</v>
      </c>
    </row>
    <row r="40" spans="1:25" x14ac:dyDescent="0.2">
      <c r="A40" s="6" t="s">
        <v>194</v>
      </c>
      <c r="B40" s="5" t="s">
        <v>41</v>
      </c>
      <c r="C40" s="90"/>
      <c r="D40" s="76">
        <f>投入係数表!H40</f>
        <v>3.6585365853658534E-2</v>
      </c>
      <c r="E40" s="77">
        <f>$C$10*D40</f>
        <v>3.6585365853658534</v>
      </c>
      <c r="F40" s="76">
        <f>分析係数表!C43</f>
        <v>0.23747353563867324</v>
      </c>
      <c r="G40" s="77">
        <f>E40*F40</f>
        <v>0.86880561819026791</v>
      </c>
      <c r="H40" s="77">
        <v>0.97251619284551138</v>
      </c>
      <c r="I40" s="77">
        <f>C40+H40</f>
        <v>0.97251619284551138</v>
      </c>
      <c r="J40" s="76">
        <f>分析係数表!G43</f>
        <v>0.3947923997185081</v>
      </c>
      <c r="K40" s="78">
        <f>I40*J40</f>
        <v>0.38394200153858682</v>
      </c>
      <c r="L40" s="79"/>
      <c r="M40" s="80"/>
      <c r="N40" s="81">
        <f>分析係数表!H43</f>
        <v>4.4340470362222294E-2</v>
      </c>
      <c r="O40" s="82">
        <f t="shared" si="4"/>
        <v>0.72523001947882848</v>
      </c>
      <c r="P40" s="76">
        <f>分析係数表!C43</f>
        <v>0.23747353563867324</v>
      </c>
      <c r="Q40" s="82">
        <f>O40*P40</f>
        <v>0.17222293687694126</v>
      </c>
      <c r="R40" s="83">
        <v>0.24265657093413259</v>
      </c>
      <c r="S40" s="84">
        <f>I40+R40</f>
        <v>1.2151727637796439</v>
      </c>
      <c r="T40" s="85">
        <f>分析係数表!F43</f>
        <v>0.64109781843771996</v>
      </c>
      <c r="U40" s="86">
        <f t="shared" si="7"/>
        <v>0.77904460788406449</v>
      </c>
      <c r="V40" s="87">
        <f>分析係数表!D43</f>
        <v>1.4700914848698099</v>
      </c>
      <c r="W40" s="167">
        <f t="shared" si="8"/>
        <v>2</v>
      </c>
      <c r="X40" s="76">
        <f>分析係数表!E43</f>
        <v>1.0415200562983815</v>
      </c>
      <c r="Y40" s="166">
        <f t="shared" si="9"/>
        <v>1</v>
      </c>
    </row>
    <row r="41" spans="1:25" x14ac:dyDescent="0.2">
      <c r="A41" s="6" t="s">
        <v>340</v>
      </c>
      <c r="B41" s="5" t="s">
        <v>42</v>
      </c>
      <c r="C41" s="90"/>
      <c r="D41" s="76">
        <f>投入係数表!H41</f>
        <v>0</v>
      </c>
      <c r="E41" s="77">
        <f>$C$10*D41</f>
        <v>0</v>
      </c>
      <c r="F41" s="76">
        <f>分析係数表!C44</f>
        <v>0.41273100616016423</v>
      </c>
      <c r="G41" s="77">
        <f>E41*F41</f>
        <v>0</v>
      </c>
      <c r="H41" s="77">
        <v>7.7336543488502787E-4</v>
      </c>
      <c r="I41" s="77">
        <f>C41+H41</f>
        <v>7.7336543488502787E-4</v>
      </c>
      <c r="J41" s="76">
        <f>分析係数表!G44</f>
        <v>0.27032077234506385</v>
      </c>
      <c r="K41" s="78">
        <f>I41*J41</f>
        <v>2.0905674166309693E-4</v>
      </c>
      <c r="L41" s="79"/>
      <c r="M41" s="80"/>
      <c r="N41" s="81">
        <f>分析係数表!H44</f>
        <v>0.12437641372044743</v>
      </c>
      <c r="O41" s="82">
        <f t="shared" si="4"/>
        <v>2.034293010613569</v>
      </c>
      <c r="P41" s="76">
        <f>分析係数表!C44</f>
        <v>0.41273100616016423</v>
      </c>
      <c r="Q41" s="82">
        <f>O41*P41</f>
        <v>0.83961580109512801</v>
      </c>
      <c r="R41" s="83">
        <v>0.85093292337438609</v>
      </c>
      <c r="S41" s="84">
        <f>I41+R41</f>
        <v>0.85170628880927113</v>
      </c>
      <c r="T41" s="85">
        <f>分析係数表!F44</f>
        <v>0.52382435378386794</v>
      </c>
      <c r="U41" s="86">
        <f t="shared" si="7"/>
        <v>0.44614449634917286</v>
      </c>
      <c r="V41" s="87">
        <f>分析係数表!D44</f>
        <v>0.30302086577390219</v>
      </c>
      <c r="W41" s="167">
        <f t="shared" si="8"/>
        <v>0</v>
      </c>
      <c r="X41" s="76">
        <f>分析係数表!E44</f>
        <v>0.1999377141077546</v>
      </c>
      <c r="Y41" s="166">
        <f t="shared" si="9"/>
        <v>0</v>
      </c>
    </row>
    <row r="42" spans="1:25" x14ac:dyDescent="0.2">
      <c r="A42" s="6" t="s">
        <v>341</v>
      </c>
      <c r="B42" s="5" t="s">
        <v>278</v>
      </c>
      <c r="C42" s="90"/>
      <c r="D42" s="76">
        <f>投入係数表!H42</f>
        <v>0</v>
      </c>
      <c r="E42" s="77">
        <f>$C$10*D42</f>
        <v>0</v>
      </c>
      <c r="F42" s="76">
        <f>分析係数表!C45</f>
        <v>1</v>
      </c>
      <c r="G42" s="77">
        <f>E42*F42</f>
        <v>0</v>
      </c>
      <c r="H42" s="77">
        <v>3.3434236283125117E-3</v>
      </c>
      <c r="I42" s="77">
        <f>C42+H42</f>
        <v>3.3434236283125117E-3</v>
      </c>
      <c r="J42" s="76">
        <f>分析係数表!G45</f>
        <v>0</v>
      </c>
      <c r="K42" s="78">
        <f>I42*J42</f>
        <v>0</v>
      </c>
      <c r="L42" s="79"/>
      <c r="M42" s="80"/>
      <c r="N42" s="81">
        <f>分析係数表!H45</f>
        <v>0</v>
      </c>
      <c r="O42" s="82">
        <f t="shared" si="4"/>
        <v>0</v>
      </c>
      <c r="P42" s="76">
        <f>分析係数表!C45</f>
        <v>1</v>
      </c>
      <c r="Q42" s="82">
        <f>O42*P42</f>
        <v>0</v>
      </c>
      <c r="R42" s="83">
        <v>3.5542210241786549E-3</v>
      </c>
      <c r="S42" s="84">
        <f>I42+R42</f>
        <v>6.8976446524911667E-3</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投入係数表!H43</f>
        <v>6.0975609756097563E-3</v>
      </c>
      <c r="E43" s="77">
        <f>$C$10*D43</f>
        <v>0.6097560975609756</v>
      </c>
      <c r="F43" s="76">
        <f>分析係数表!C46</f>
        <v>7.03125E-2</v>
      </c>
      <c r="G43" s="77">
        <f>E43*F43</f>
        <v>4.2873475609756094E-2</v>
      </c>
      <c r="H43" s="77">
        <v>4.5640026807281839E-2</v>
      </c>
      <c r="I43" s="77">
        <f>C43+H43</f>
        <v>4.5640026807281839E-2</v>
      </c>
      <c r="J43" s="76">
        <f>分析係数表!G46</f>
        <v>1.0101010101010102E-2</v>
      </c>
      <c r="K43" s="78">
        <f>I43*J43</f>
        <v>4.6101037179072568E-4</v>
      </c>
      <c r="L43" s="79"/>
      <c r="M43" s="80"/>
      <c r="N43" s="81">
        <f>分析係数表!H46</f>
        <v>2.5315279025811051E-2</v>
      </c>
      <c r="O43" s="82">
        <f t="shared" si="4"/>
        <v>0.41405515437750023</v>
      </c>
      <c r="P43" s="76">
        <f>分析係数表!C46</f>
        <v>7.03125E-2</v>
      </c>
      <c r="Q43" s="82">
        <f>O43*P43</f>
        <v>2.9113253042167987E-2</v>
      </c>
      <c r="R43" s="83">
        <v>3.154337308603157E-2</v>
      </c>
      <c r="S43" s="84">
        <f>I43+R43</f>
        <v>7.7183399893313409E-2</v>
      </c>
      <c r="T43" s="85">
        <f>分析係数表!F46</f>
        <v>0.30303030303030304</v>
      </c>
      <c r="U43" s="86">
        <f t="shared" si="7"/>
        <v>2.3388909058579821E-2</v>
      </c>
      <c r="V43" s="87">
        <f>分析係数表!D46</f>
        <v>1.0101010101010102E-2</v>
      </c>
      <c r="W43" s="167">
        <f t="shared" si="8"/>
        <v>0</v>
      </c>
      <c r="X43" s="76">
        <f>分析係数表!E46</f>
        <v>3.0303030303030304E-2</v>
      </c>
      <c r="Y43" s="166">
        <f t="shared" si="9"/>
        <v>0</v>
      </c>
    </row>
    <row r="44" spans="1:25" x14ac:dyDescent="0.2">
      <c r="A44" s="192">
        <v>40</v>
      </c>
      <c r="B44" s="14" t="s">
        <v>150</v>
      </c>
      <c r="C44" s="197">
        <f>SUM(C5:C43)</f>
        <v>100</v>
      </c>
      <c r="D44" s="92">
        <f>投入係数表!H44</f>
        <v>0.6097560975609756</v>
      </c>
      <c r="E44" s="91">
        <f>SUM(E5:E43)</f>
        <v>60.975609756097555</v>
      </c>
      <c r="F44" s="92">
        <f>分析係数表!C47</f>
        <v>0.45593014645384233</v>
      </c>
      <c r="G44" s="91">
        <f>SUM(G5:G43)</f>
        <v>5.000076461626314</v>
      </c>
      <c r="H44" s="91">
        <f>SUM(H5:H43)</f>
        <v>5.4855551052896301</v>
      </c>
      <c r="I44" s="91">
        <f>SUM(I5:I43)</f>
        <v>105.48555510528961</v>
      </c>
      <c r="J44" s="92">
        <f>分析係数表!G47</f>
        <v>0.32612291818538663</v>
      </c>
      <c r="K44" s="93">
        <f>SUM(K5:K43)</f>
        <v>26.086026789622174</v>
      </c>
      <c r="L44" s="94">
        <f>最終需要_まとめ!$L$33</f>
        <v>0.627</v>
      </c>
      <c r="M44" s="91">
        <f>K44*L44</f>
        <v>16.355938797093103</v>
      </c>
      <c r="N44" s="95">
        <f>分析係数表!H47</f>
        <v>1</v>
      </c>
      <c r="O44" s="96">
        <f>SUM(O5:O43)</f>
        <v>16.355938797093099</v>
      </c>
      <c r="P44" s="92">
        <f>分析係数表!C47</f>
        <v>0.45593014645384233</v>
      </c>
      <c r="Q44" s="96">
        <f>SUM(Q5:Q43)</f>
        <v>4.7561040329490716</v>
      </c>
      <c r="R44" s="96">
        <f>SUM(R5:R43)</f>
        <v>5.2154548824595963</v>
      </c>
      <c r="S44" s="97">
        <f>SUM(S5:S43)</f>
        <v>110.70100998774926</v>
      </c>
      <c r="T44" s="98">
        <f>分析係数表!F47</f>
        <v>0.53227163124544385</v>
      </c>
      <c r="U44" s="99">
        <f>SUM(U5:U43)</f>
        <v>44.29038546639454</v>
      </c>
      <c r="V44" s="100">
        <f>分析係数表!D47</f>
        <v>0.14068019962989961</v>
      </c>
      <c r="W44" s="164">
        <f>SUM(W5:W43)</f>
        <v>48</v>
      </c>
      <c r="X44" s="92">
        <f>分析係数表!E47</f>
        <v>0.11066561991812932</v>
      </c>
      <c r="Y44" s="165">
        <f>SUM(Y5:Y43)</f>
        <v>42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2015年佐用町産業連関表</v>
      </c>
      <c r="H1" s="401"/>
      <c r="I1" s="401"/>
    </row>
    <row r="2" spans="1:25" x14ac:dyDescent="0.2">
      <c r="B2" s="3" t="s">
        <v>284</v>
      </c>
      <c r="S2" s="3" t="s">
        <v>152</v>
      </c>
      <c r="U2" s="64" t="s">
        <v>209</v>
      </c>
      <c r="W2" s="3" t="s">
        <v>130</v>
      </c>
      <c r="Y2" s="3" t="s">
        <v>153</v>
      </c>
    </row>
    <row r="3" spans="1:25" ht="44" x14ac:dyDescent="0.2">
      <c r="B3" s="65"/>
      <c r="C3" s="66" t="s">
        <v>227</v>
      </c>
      <c r="D3" s="66" t="s">
        <v>309</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投入係数表!I5</f>
        <v>0</v>
      </c>
      <c r="E5" s="77">
        <f t="shared" ref="E5:E38" si="0">$C$11*D5</f>
        <v>0</v>
      </c>
      <c r="F5" s="76">
        <f>分析係数表!C8</f>
        <v>1</v>
      </c>
      <c r="G5" s="77">
        <f t="shared" ref="G5:G38" si="1">E5*F5</f>
        <v>0</v>
      </c>
      <c r="H5" s="77">
        <f t="array" ref="H5:H43">MMULT(逆行列係数!C5:AO43,'7'!G5:G43)</f>
        <v>8.3017998966754408E-3</v>
      </c>
      <c r="I5" s="77">
        <f t="shared" ref="I5:I38" si="2">C5+H5</f>
        <v>8.3017998966754408E-3</v>
      </c>
      <c r="J5" s="76">
        <f>分析係数表!G8</f>
        <v>0.11979935084095604</v>
      </c>
      <c r="K5" s="78">
        <f t="shared" ref="K5:K38" si="3">I5*J5</f>
        <v>9.9455023843323374E-4</v>
      </c>
      <c r="L5" s="79" t="s">
        <v>182</v>
      </c>
      <c r="M5" s="80" t="s">
        <v>182</v>
      </c>
      <c r="N5" s="81">
        <f>分析係数表!H8</f>
        <v>1.4191429368202522E-2</v>
      </c>
      <c r="O5" s="82">
        <f t="shared" ref="O5:O43" si="4">$M$44*N5</f>
        <v>0.20562816336959863</v>
      </c>
      <c r="P5" s="76">
        <f>分析係数表!C8</f>
        <v>1</v>
      </c>
      <c r="Q5" s="82">
        <f t="shared" ref="Q5:Q38" si="5">O5*P5</f>
        <v>0.20562816336959863</v>
      </c>
      <c r="R5" s="83">
        <f t="array" ref="R5:R43">MMULT(逆行列係数!C5:AO43,'7'!Q5:Q43)</f>
        <v>0.28896637137625147</v>
      </c>
      <c r="S5" s="84">
        <f t="shared" ref="S5:S38" si="6">I5+R5</f>
        <v>0.29726817127292693</v>
      </c>
      <c r="T5" s="85">
        <f>分析係数表!F8</f>
        <v>0.45234582472705814</v>
      </c>
      <c r="U5" s="86">
        <f t="shared" ref="U5:U43" si="7">S5*T5</f>
        <v>0.1344680160995565</v>
      </c>
      <c r="V5" s="87">
        <f>分析係数表!D8</f>
        <v>0.25140159339038065</v>
      </c>
      <c r="W5" s="167">
        <f t="shared" ref="W5:W43" si="8">ROUND(S5*V5,0)</f>
        <v>0</v>
      </c>
      <c r="X5" s="76">
        <f>分析係数表!E8</f>
        <v>0.19799350840956034</v>
      </c>
      <c r="Y5" s="166">
        <f t="shared" ref="Y5:Y43" si="9">ROUND(S5*X5,0)</f>
        <v>0</v>
      </c>
    </row>
    <row r="6" spans="1:25" x14ac:dyDescent="0.2">
      <c r="A6" s="6" t="s">
        <v>219</v>
      </c>
      <c r="B6" s="5" t="s">
        <v>265</v>
      </c>
      <c r="C6" s="90"/>
      <c r="D6" s="76">
        <f>投入係数表!I6</f>
        <v>0.13017751479289941</v>
      </c>
      <c r="E6" s="77">
        <f t="shared" si="0"/>
        <v>13.017751479289942</v>
      </c>
      <c r="F6" s="76">
        <f>分析係数表!C9</f>
        <v>1</v>
      </c>
      <c r="G6" s="77">
        <f t="shared" si="1"/>
        <v>13.017751479289942</v>
      </c>
      <c r="H6" s="77">
        <v>15.315187999400889</v>
      </c>
      <c r="I6" s="77">
        <f t="shared" si="2"/>
        <v>15.315187999400889</v>
      </c>
      <c r="J6" s="76">
        <f>分析係数表!G9</f>
        <v>0.2441860465116279</v>
      </c>
      <c r="K6" s="78">
        <f t="shared" si="3"/>
        <v>3.7397552091560309</v>
      </c>
      <c r="L6" s="79"/>
      <c r="M6" s="80"/>
      <c r="N6" s="81">
        <f>分析係数表!H9</f>
        <v>7.4365568741672605E-4</v>
      </c>
      <c r="O6" s="82">
        <f t="shared" si="4"/>
        <v>1.0775274936398181E-2</v>
      </c>
      <c r="P6" s="76">
        <f>分析係数表!C9</f>
        <v>1</v>
      </c>
      <c r="Q6" s="82">
        <f t="shared" si="5"/>
        <v>1.0775274936398181E-2</v>
      </c>
      <c r="R6" s="83">
        <v>1.4386744508274032E-2</v>
      </c>
      <c r="S6" s="84">
        <f t="shared" si="6"/>
        <v>15.329574743909163</v>
      </c>
      <c r="T6" s="85">
        <f>分析係数表!F9</f>
        <v>0.66860465116279066</v>
      </c>
      <c r="U6" s="86">
        <f t="shared" si="7"/>
        <v>10.249424974125311</v>
      </c>
      <c r="V6" s="87">
        <f>分析係数表!D9</f>
        <v>0.14534883720930233</v>
      </c>
      <c r="W6" s="167">
        <f t="shared" si="8"/>
        <v>2</v>
      </c>
      <c r="X6" s="76">
        <f>分析係数表!E9</f>
        <v>4.0697674418604654E-2</v>
      </c>
      <c r="Y6" s="166">
        <f t="shared" si="9"/>
        <v>1</v>
      </c>
    </row>
    <row r="7" spans="1:25" x14ac:dyDescent="0.2">
      <c r="A7" s="6" t="s">
        <v>220</v>
      </c>
      <c r="B7" s="5" t="s">
        <v>266</v>
      </c>
      <c r="C7" s="90"/>
      <c r="D7" s="76">
        <f>投入係数表!I7</f>
        <v>0</v>
      </c>
      <c r="E7" s="77">
        <f t="shared" si="0"/>
        <v>0</v>
      </c>
      <c r="F7" s="76">
        <f>分析係数表!C10</f>
        <v>0</v>
      </c>
      <c r="G7" s="77">
        <f t="shared" si="1"/>
        <v>0</v>
      </c>
      <c r="H7" s="77">
        <v>0</v>
      </c>
      <c r="I7" s="77">
        <f t="shared" si="2"/>
        <v>0</v>
      </c>
      <c r="J7" s="76">
        <f>分析係数表!G10</f>
        <v>0</v>
      </c>
      <c r="K7" s="78">
        <f t="shared" si="3"/>
        <v>0</v>
      </c>
      <c r="L7" s="79"/>
      <c r="M7" s="80"/>
      <c r="N7" s="81">
        <f>分析係数表!H10</f>
        <v>1.4563257211910885E-3</v>
      </c>
      <c r="O7" s="82">
        <f t="shared" si="4"/>
        <v>2.110158008377977E-2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投入係数表!I8</f>
        <v>0</v>
      </c>
      <c r="E8" s="77">
        <f t="shared" si="0"/>
        <v>0</v>
      </c>
      <c r="F8" s="76">
        <f>分析係数表!C11</f>
        <v>1.4950166112956853E-2</v>
      </c>
      <c r="G8" s="77">
        <f t="shared" si="1"/>
        <v>0</v>
      </c>
      <c r="H8" s="77">
        <v>9.5063364383194131E-4</v>
      </c>
      <c r="I8" s="77">
        <f t="shared" si="2"/>
        <v>9.5063364383194131E-4</v>
      </c>
      <c r="J8" s="76">
        <f>分析係数表!G11</f>
        <v>0.5</v>
      </c>
      <c r="K8" s="78">
        <f t="shared" si="3"/>
        <v>4.7531682191597065E-4</v>
      </c>
      <c r="L8" s="79"/>
      <c r="M8" s="80"/>
      <c r="N8" s="81">
        <f>分析係数表!H11</f>
        <v>-3.0985653642363585E-5</v>
      </c>
      <c r="O8" s="82">
        <f t="shared" si="4"/>
        <v>-4.489697890165909E-4</v>
      </c>
      <c r="P8" s="76">
        <f>分析係数表!C11</f>
        <v>1.4950166112956853E-2</v>
      </c>
      <c r="Q8" s="82">
        <f t="shared" si="5"/>
        <v>-6.7121729254972251E-6</v>
      </c>
      <c r="R8" s="83">
        <v>1.2415923074778803E-4</v>
      </c>
      <c r="S8" s="84">
        <f t="shared" si="6"/>
        <v>1.0747928745797294E-3</v>
      </c>
      <c r="T8" s="85">
        <f>分析係数表!F11</f>
        <v>0.8125</v>
      </c>
      <c r="U8" s="86">
        <f t="shared" si="7"/>
        <v>8.7326921059603007E-4</v>
      </c>
      <c r="V8" s="87">
        <f>分析係数表!D11</f>
        <v>0.3125</v>
      </c>
      <c r="W8" s="167">
        <f t="shared" si="8"/>
        <v>0</v>
      </c>
      <c r="X8" s="76">
        <f>分析係数表!E11</f>
        <v>0</v>
      </c>
      <c r="Y8" s="166">
        <f t="shared" si="9"/>
        <v>0</v>
      </c>
    </row>
    <row r="9" spans="1:25" x14ac:dyDescent="0.2">
      <c r="A9" s="6" t="s">
        <v>222</v>
      </c>
      <c r="B9" s="5" t="s">
        <v>190</v>
      </c>
      <c r="C9" s="90"/>
      <c r="D9" s="76">
        <f>投入係数表!I9</f>
        <v>0</v>
      </c>
      <c r="E9" s="77">
        <f t="shared" si="0"/>
        <v>0</v>
      </c>
      <c r="F9" s="76">
        <f>分析係数表!C12</f>
        <v>7.6050169221580699E-2</v>
      </c>
      <c r="G9" s="77">
        <f t="shared" si="1"/>
        <v>0</v>
      </c>
      <c r="H9" s="77">
        <v>3.4527184001983E-2</v>
      </c>
      <c r="I9" s="77">
        <f t="shared" si="2"/>
        <v>3.4527184001983E-2</v>
      </c>
      <c r="J9" s="76">
        <f>分析係数表!G12</f>
        <v>0.1430260047281324</v>
      </c>
      <c r="K9" s="78">
        <f t="shared" si="3"/>
        <v>4.9382851823167179E-3</v>
      </c>
      <c r="L9" s="79"/>
      <c r="M9" s="80"/>
      <c r="N9" s="81">
        <f>分析係数表!H12</f>
        <v>0.10532023673039383</v>
      </c>
      <c r="O9" s="82">
        <f t="shared" si="4"/>
        <v>1.5260483128673925</v>
      </c>
      <c r="P9" s="76">
        <f>分析係数表!C12</f>
        <v>7.6050169221580699E-2</v>
      </c>
      <c r="Q9" s="82">
        <f t="shared" si="5"/>
        <v>0.11605623243387293</v>
      </c>
      <c r="R9" s="83">
        <v>0.12945705512004646</v>
      </c>
      <c r="S9" s="84">
        <f t="shared" si="6"/>
        <v>0.16398423912202947</v>
      </c>
      <c r="T9" s="85">
        <f>分析係数表!F12</f>
        <v>0.29432624113475175</v>
      </c>
      <c r="U9" s="86">
        <f t="shared" si="7"/>
        <v>4.8264864706129236E-2</v>
      </c>
      <c r="V9" s="87">
        <f>分析係数表!D12</f>
        <v>7.407407407407407E-2</v>
      </c>
      <c r="W9" s="167">
        <f t="shared" si="8"/>
        <v>0</v>
      </c>
      <c r="X9" s="76">
        <f>分析係数表!E12</f>
        <v>6.6587864460204885E-2</v>
      </c>
      <c r="Y9" s="166">
        <f t="shared" si="9"/>
        <v>0</v>
      </c>
    </row>
    <row r="10" spans="1:25" x14ac:dyDescent="0.2">
      <c r="A10" s="6" t="s">
        <v>223</v>
      </c>
      <c r="B10" s="5" t="s">
        <v>28</v>
      </c>
      <c r="C10" s="90"/>
      <c r="D10" s="76">
        <f>投入係数表!I10</f>
        <v>5.9171597633136093E-3</v>
      </c>
      <c r="E10" s="77">
        <f t="shared" si="0"/>
        <v>0.59171597633136097</v>
      </c>
      <c r="F10" s="76">
        <f>分析係数表!C13</f>
        <v>0</v>
      </c>
      <c r="G10" s="77">
        <f t="shared" si="1"/>
        <v>0</v>
      </c>
      <c r="H10" s="77">
        <v>0</v>
      </c>
      <c r="I10" s="77">
        <f t="shared" si="2"/>
        <v>0</v>
      </c>
      <c r="J10" s="76">
        <f>分析係数表!G13</f>
        <v>0.24390243902439024</v>
      </c>
      <c r="K10" s="78">
        <f t="shared" si="3"/>
        <v>0</v>
      </c>
      <c r="L10" s="79"/>
      <c r="M10" s="80"/>
      <c r="N10" s="81">
        <f>分析係数表!H13</f>
        <v>1.555479812846652E-2</v>
      </c>
      <c r="O10" s="82">
        <f t="shared" si="4"/>
        <v>0.22538283408632864</v>
      </c>
      <c r="P10" s="76">
        <f>分析係数表!C13</f>
        <v>0</v>
      </c>
      <c r="Q10" s="82">
        <f t="shared" si="5"/>
        <v>0</v>
      </c>
      <c r="R10" s="83">
        <v>0</v>
      </c>
      <c r="S10" s="84">
        <f t="shared" si="6"/>
        <v>0</v>
      </c>
      <c r="T10" s="85">
        <f>分析係数表!F13</f>
        <v>0.37804878048780488</v>
      </c>
      <c r="U10" s="86">
        <f t="shared" si="7"/>
        <v>0</v>
      </c>
      <c r="V10" s="87">
        <f>分析係数表!D13</f>
        <v>0.4451219512195122</v>
      </c>
      <c r="W10" s="167">
        <f t="shared" si="8"/>
        <v>0</v>
      </c>
      <c r="X10" s="76">
        <f>分析係数表!E13</f>
        <v>0.39634146341463417</v>
      </c>
      <c r="Y10" s="166">
        <f t="shared" si="9"/>
        <v>0</v>
      </c>
    </row>
    <row r="11" spans="1:25" x14ac:dyDescent="0.2">
      <c r="A11" s="6" t="s">
        <v>224</v>
      </c>
      <c r="B11" s="5" t="s">
        <v>267</v>
      </c>
      <c r="C11" s="75">
        <f>最終需要_まとめ!C12</f>
        <v>100</v>
      </c>
      <c r="D11" s="76">
        <f>投入係数表!I11</f>
        <v>0.20710059171597633</v>
      </c>
      <c r="E11" s="77">
        <f t="shared" si="0"/>
        <v>20.710059171597635</v>
      </c>
      <c r="F11" s="76">
        <f>分析係数表!C14</f>
        <v>0.12118408880666054</v>
      </c>
      <c r="G11" s="77">
        <f t="shared" si="1"/>
        <v>2.5097296498420825</v>
      </c>
      <c r="H11" s="77">
        <v>2.6002991277377525</v>
      </c>
      <c r="I11" s="77">
        <f t="shared" si="2"/>
        <v>102.60029912773776</v>
      </c>
      <c r="J11" s="76">
        <f>分析係数表!G14</f>
        <v>0.17455621301775148</v>
      </c>
      <c r="K11" s="78">
        <f t="shared" si="3"/>
        <v>17.909519670226413</v>
      </c>
      <c r="L11" s="79"/>
      <c r="M11" s="80"/>
      <c r="N11" s="81">
        <f>分析係数表!H14</f>
        <v>1.3013974529792706E-3</v>
      </c>
      <c r="O11" s="82">
        <f t="shared" si="4"/>
        <v>1.8856731138696816E-2</v>
      </c>
      <c r="P11" s="76">
        <f>分析係数表!C14</f>
        <v>0.12118408880666054</v>
      </c>
      <c r="Q11" s="82">
        <f t="shared" si="5"/>
        <v>2.2851357809151561E-3</v>
      </c>
      <c r="R11" s="83">
        <v>6.8411060577360048E-3</v>
      </c>
      <c r="S11" s="84">
        <f t="shared" si="6"/>
        <v>102.60714023379549</v>
      </c>
      <c r="T11" s="85">
        <f>分析係数表!F14</f>
        <v>0.39349112426035504</v>
      </c>
      <c r="U11" s="86">
        <f t="shared" si="7"/>
        <v>40.374998967736097</v>
      </c>
      <c r="V11" s="87">
        <f>分析係数表!D14</f>
        <v>0.13905325443786981</v>
      </c>
      <c r="W11" s="167">
        <f t="shared" si="8"/>
        <v>14</v>
      </c>
      <c r="X11" s="76">
        <f>分析係数表!E14</f>
        <v>0.10650887573964497</v>
      </c>
      <c r="Y11" s="166">
        <f t="shared" si="9"/>
        <v>11</v>
      </c>
    </row>
    <row r="12" spans="1:25" x14ac:dyDescent="0.2">
      <c r="A12" s="6" t="s">
        <v>225</v>
      </c>
      <c r="B12" s="5" t="s">
        <v>29</v>
      </c>
      <c r="C12" s="90"/>
      <c r="D12" s="76">
        <f>投入係数表!I12</f>
        <v>3.8461538461538464E-2</v>
      </c>
      <c r="E12" s="77">
        <f t="shared" si="0"/>
        <v>3.8461538461538463</v>
      </c>
      <c r="F12" s="76">
        <f>分析係数表!C15</f>
        <v>0</v>
      </c>
      <c r="G12" s="77">
        <f t="shared" si="1"/>
        <v>0</v>
      </c>
      <c r="H12" s="77">
        <v>0</v>
      </c>
      <c r="I12" s="77">
        <f t="shared" si="2"/>
        <v>0</v>
      </c>
      <c r="J12" s="76">
        <f>分析係数表!G15</f>
        <v>0.1</v>
      </c>
      <c r="K12" s="78">
        <f t="shared" si="3"/>
        <v>0</v>
      </c>
      <c r="L12" s="79"/>
      <c r="M12" s="80"/>
      <c r="N12" s="81">
        <f>分析係数表!H15</f>
        <v>9.7914665509868937E-3</v>
      </c>
      <c r="O12" s="82">
        <f t="shared" si="4"/>
        <v>0.14187445332924273</v>
      </c>
      <c r="P12" s="76">
        <f>分析係数表!C15</f>
        <v>0</v>
      </c>
      <c r="Q12" s="82">
        <f t="shared" si="5"/>
        <v>0</v>
      </c>
      <c r="R12" s="83">
        <v>0</v>
      </c>
      <c r="S12" s="84">
        <f t="shared" si="6"/>
        <v>0</v>
      </c>
      <c r="T12" s="85">
        <f>分析係数表!F15</f>
        <v>0.30833333333333335</v>
      </c>
      <c r="U12" s="86">
        <f t="shared" si="7"/>
        <v>0</v>
      </c>
      <c r="V12" s="87">
        <f>分析係数表!D15</f>
        <v>8.3333333333333332E-3</v>
      </c>
      <c r="W12" s="167">
        <f t="shared" si="8"/>
        <v>0</v>
      </c>
      <c r="X12" s="76">
        <f>分析係数表!E15</f>
        <v>0</v>
      </c>
      <c r="Y12" s="166">
        <f t="shared" si="9"/>
        <v>0</v>
      </c>
    </row>
    <row r="13" spans="1:25" x14ac:dyDescent="0.2">
      <c r="A13" s="6" t="s">
        <v>226</v>
      </c>
      <c r="B13" s="5" t="s">
        <v>30</v>
      </c>
      <c r="C13" s="90"/>
      <c r="D13" s="76">
        <f>投入係数表!I13</f>
        <v>2.9585798816568047E-3</v>
      </c>
      <c r="E13" s="77">
        <f t="shared" si="0"/>
        <v>0.29585798816568049</v>
      </c>
      <c r="F13" s="76">
        <f>分析係数表!C16</f>
        <v>1.8867924528301883E-2</v>
      </c>
      <c r="G13" s="77">
        <f t="shared" si="1"/>
        <v>5.5822261918052913E-3</v>
      </c>
      <c r="H13" s="77">
        <v>9.9510450473435045E-3</v>
      </c>
      <c r="I13" s="77">
        <f t="shared" si="2"/>
        <v>9.9510450473435045E-3</v>
      </c>
      <c r="J13" s="76">
        <f>分析係数表!G16</f>
        <v>4.4444444444444446E-2</v>
      </c>
      <c r="K13" s="78">
        <f t="shared" si="3"/>
        <v>4.4226866877082241E-4</v>
      </c>
      <c r="L13" s="79"/>
      <c r="M13" s="80"/>
      <c r="N13" s="81">
        <f>分析係数表!H16</f>
        <v>1.8622377839060514E-2</v>
      </c>
      <c r="O13" s="82">
        <f t="shared" si="4"/>
        <v>0.2698308431989711</v>
      </c>
      <c r="P13" s="76">
        <f>分析係数表!C16</f>
        <v>1.8867924528301883E-2</v>
      </c>
      <c r="Q13" s="82">
        <f t="shared" si="5"/>
        <v>5.0911479848862462E-3</v>
      </c>
      <c r="R13" s="83">
        <v>5.5147365011439008E-3</v>
      </c>
      <c r="S13" s="84">
        <f t="shared" si="6"/>
        <v>1.5465781548487406E-2</v>
      </c>
      <c r="T13" s="85">
        <f>分析係数表!F16</f>
        <v>0.28888888888888886</v>
      </c>
      <c r="U13" s="86">
        <f t="shared" si="7"/>
        <v>4.4678924473408061E-3</v>
      </c>
      <c r="V13" s="87">
        <f>分析係数表!D16</f>
        <v>0</v>
      </c>
      <c r="W13" s="167">
        <f t="shared" si="8"/>
        <v>0</v>
      </c>
      <c r="X13" s="76">
        <f>分析係数表!E16</f>
        <v>0</v>
      </c>
      <c r="Y13" s="166">
        <f t="shared" si="9"/>
        <v>0</v>
      </c>
    </row>
    <row r="14" spans="1:25" x14ac:dyDescent="0.2">
      <c r="A14" s="6" t="s">
        <v>2</v>
      </c>
      <c r="B14" s="5" t="s">
        <v>364</v>
      </c>
      <c r="C14" s="90"/>
      <c r="D14" s="76">
        <f>投入係数表!I14</f>
        <v>8.8757396449704144E-3</v>
      </c>
      <c r="E14" s="77">
        <f t="shared" si="0"/>
        <v>0.8875739644970414</v>
      </c>
      <c r="F14" s="76">
        <f>分析係数表!C17</f>
        <v>0.10356731875719216</v>
      </c>
      <c r="G14" s="77">
        <f t="shared" si="1"/>
        <v>9.1923655701649842E-2</v>
      </c>
      <c r="H14" s="77">
        <v>0.12818881733372722</v>
      </c>
      <c r="I14" s="77">
        <f t="shared" si="2"/>
        <v>0.12818881733372722</v>
      </c>
      <c r="J14" s="76">
        <f>分析係数表!G17</f>
        <v>0.21292775665399238</v>
      </c>
      <c r="K14" s="78">
        <f t="shared" si="3"/>
        <v>2.729495730299895E-2</v>
      </c>
      <c r="L14" s="79"/>
      <c r="M14" s="80"/>
      <c r="N14" s="81">
        <f>分析係数表!H17</f>
        <v>3.0056084033092678E-3</v>
      </c>
      <c r="O14" s="82">
        <f t="shared" si="4"/>
        <v>4.3550069534609319E-2</v>
      </c>
      <c r="P14" s="76">
        <f>分析係数表!C17</f>
        <v>0.10356731875719216</v>
      </c>
      <c r="Q14" s="82">
        <f t="shared" si="5"/>
        <v>4.5103639333887663E-3</v>
      </c>
      <c r="R14" s="83">
        <v>7.7923658917218265E-3</v>
      </c>
      <c r="S14" s="84">
        <f t="shared" si="6"/>
        <v>0.13598118322544905</v>
      </c>
      <c r="T14" s="85">
        <f>分析係数表!F17</f>
        <v>0.32509505703422054</v>
      </c>
      <c r="U14" s="86">
        <f t="shared" si="7"/>
        <v>4.4206810516258153E-2</v>
      </c>
      <c r="V14" s="87">
        <f>分析係数表!D17</f>
        <v>7.2243346007604556E-2</v>
      </c>
      <c r="W14" s="167">
        <f t="shared" si="8"/>
        <v>0</v>
      </c>
      <c r="X14" s="76">
        <f>分析係数表!E17</f>
        <v>6.8441064638783272E-2</v>
      </c>
      <c r="Y14" s="166">
        <f t="shared" si="9"/>
        <v>0</v>
      </c>
    </row>
    <row r="15" spans="1:25" x14ac:dyDescent="0.2">
      <c r="A15" s="6" t="s">
        <v>3</v>
      </c>
      <c r="B15" s="5" t="s">
        <v>31</v>
      </c>
      <c r="C15" s="90"/>
      <c r="D15" s="76">
        <f>投入係数表!I15</f>
        <v>2.9585798816568047E-3</v>
      </c>
      <c r="E15" s="77">
        <f t="shared" si="0"/>
        <v>0.29585798816568049</v>
      </c>
      <c r="F15" s="76">
        <f>分析係数表!C18</f>
        <v>0.44289970208540219</v>
      </c>
      <c r="G15" s="77">
        <f t="shared" si="1"/>
        <v>0.13103541481816633</v>
      </c>
      <c r="H15" s="77">
        <v>0.14313685294705097</v>
      </c>
      <c r="I15" s="77">
        <f t="shared" si="2"/>
        <v>0.14313685294705097</v>
      </c>
      <c r="J15" s="76">
        <f>分析係数表!G18</f>
        <v>0.21558441558441557</v>
      </c>
      <c r="K15" s="78">
        <f t="shared" si="3"/>
        <v>3.0858074791182417E-2</v>
      </c>
      <c r="L15" s="79"/>
      <c r="M15" s="80"/>
      <c r="N15" s="81">
        <f>分析係数表!H18</f>
        <v>4.9577045827781737E-4</v>
      </c>
      <c r="O15" s="82">
        <f t="shared" si="4"/>
        <v>7.1835166242654545E-3</v>
      </c>
      <c r="P15" s="76">
        <f>分析係数表!C18</f>
        <v>0.44289970208540219</v>
      </c>
      <c r="Q15" s="82">
        <f t="shared" si="5"/>
        <v>3.181577372812704E-3</v>
      </c>
      <c r="R15" s="83">
        <v>6.7066782493133813E-3</v>
      </c>
      <c r="S15" s="84">
        <f t="shared" si="6"/>
        <v>0.14984353119636434</v>
      </c>
      <c r="T15" s="85">
        <f>分析係数表!F18</f>
        <v>0.45974025974025973</v>
      </c>
      <c r="U15" s="86">
        <f t="shared" si="7"/>
        <v>6.8889103952614258E-2</v>
      </c>
      <c r="V15" s="87">
        <f>分析係数表!D18</f>
        <v>4.0445269016697587E-2</v>
      </c>
      <c r="W15" s="167">
        <f t="shared" si="8"/>
        <v>0</v>
      </c>
      <c r="X15" s="76">
        <f>分析係数表!E18</f>
        <v>3.896103896103896E-2</v>
      </c>
      <c r="Y15" s="166">
        <f t="shared" si="9"/>
        <v>0</v>
      </c>
    </row>
    <row r="16" spans="1:25" x14ac:dyDescent="0.2">
      <c r="A16" s="6" t="s">
        <v>4</v>
      </c>
      <c r="B16" s="5" t="s">
        <v>32</v>
      </c>
      <c r="C16" s="90"/>
      <c r="D16" s="76">
        <f>投入係数表!I16</f>
        <v>8.8757396449704144E-3</v>
      </c>
      <c r="E16" s="77">
        <f t="shared" si="0"/>
        <v>0.8875739644970414</v>
      </c>
      <c r="F16" s="76">
        <f>分析係数表!C19</f>
        <v>0.30545876887340306</v>
      </c>
      <c r="G16" s="77">
        <f t="shared" si="1"/>
        <v>0.27111725047935181</v>
      </c>
      <c r="H16" s="77">
        <v>0.36132973677884245</v>
      </c>
      <c r="I16" s="77">
        <f t="shared" si="2"/>
        <v>0.36132973677884245</v>
      </c>
      <c r="J16" s="76">
        <f>分析係数表!G19</f>
        <v>5.7468790357296601E-2</v>
      </c>
      <c r="K16" s="78">
        <f t="shared" si="3"/>
        <v>2.0765182892800459E-2</v>
      </c>
      <c r="L16" s="79"/>
      <c r="M16" s="80"/>
      <c r="N16" s="81">
        <f>分析係数表!H19</f>
        <v>-1.2394261456945434E-4</v>
      </c>
      <c r="O16" s="82">
        <f t="shared" si="4"/>
        <v>-1.7958791560663636E-3</v>
      </c>
      <c r="P16" s="76">
        <f>分析係数表!C19</f>
        <v>0.30545876887340306</v>
      </c>
      <c r="Q16" s="82">
        <f t="shared" si="5"/>
        <v>-5.4856703605743755E-4</v>
      </c>
      <c r="R16" s="83">
        <v>1.2935873899958639E-3</v>
      </c>
      <c r="S16" s="84">
        <f t="shared" si="6"/>
        <v>0.3626233241688383</v>
      </c>
      <c r="T16" s="85">
        <f>分析係数表!F19</f>
        <v>0.23999139044339216</v>
      </c>
      <c r="U16" s="86">
        <f t="shared" si="7"/>
        <v>8.7026475774484441E-2</v>
      </c>
      <c r="V16" s="87">
        <f>分析係数表!D19</f>
        <v>1.8941024537236333E-2</v>
      </c>
      <c r="W16" s="167">
        <f t="shared" si="8"/>
        <v>0</v>
      </c>
      <c r="X16" s="76">
        <f>分析係数表!E19</f>
        <v>1.9156263452432199E-2</v>
      </c>
      <c r="Y16" s="166">
        <f t="shared" si="9"/>
        <v>0</v>
      </c>
    </row>
    <row r="17" spans="1:25" x14ac:dyDescent="0.2">
      <c r="A17" s="6" t="s">
        <v>5</v>
      </c>
      <c r="B17" s="5" t="s">
        <v>33</v>
      </c>
      <c r="C17" s="90"/>
      <c r="D17" s="76">
        <f>投入係数表!I17</f>
        <v>2.9585798816568047E-3</v>
      </c>
      <c r="E17" s="77">
        <f t="shared" si="0"/>
        <v>0.29585798816568049</v>
      </c>
      <c r="F17" s="76">
        <f>分析係数表!C20</f>
        <v>9.5808383233532912E-2</v>
      </c>
      <c r="G17" s="77">
        <f t="shared" si="1"/>
        <v>2.8345675512879562E-2</v>
      </c>
      <c r="H17" s="77">
        <v>3.3071599149248607E-2</v>
      </c>
      <c r="I17" s="77">
        <f t="shared" si="2"/>
        <v>3.3071599149248607E-2</v>
      </c>
      <c r="J17" s="76">
        <f>分析係数表!G20</f>
        <v>0.10049019607843138</v>
      </c>
      <c r="K17" s="78">
        <f t="shared" si="3"/>
        <v>3.3233714831352769E-3</v>
      </c>
      <c r="L17" s="79"/>
      <c r="M17" s="80"/>
      <c r="N17" s="81">
        <f>分析係数表!H20</f>
        <v>6.1971307284727176E-4</v>
      </c>
      <c r="O17" s="82">
        <f t="shared" si="4"/>
        <v>8.9793957803318177E-3</v>
      </c>
      <c r="P17" s="76">
        <f>分析係数表!C20</f>
        <v>9.5808383233532912E-2</v>
      </c>
      <c r="Q17" s="82">
        <f t="shared" si="5"/>
        <v>8.6030139212759911E-4</v>
      </c>
      <c r="R17" s="83">
        <v>1.6264878333722404E-3</v>
      </c>
      <c r="S17" s="84">
        <f t="shared" si="6"/>
        <v>3.4698086982620849E-2</v>
      </c>
      <c r="T17" s="85">
        <f>分析係数表!F20</f>
        <v>0.22303921568627452</v>
      </c>
      <c r="U17" s="86">
        <f t="shared" si="7"/>
        <v>7.7390341064178855E-3</v>
      </c>
      <c r="V17" s="87">
        <f>分析係数表!D20</f>
        <v>8.5784313725490197E-2</v>
      </c>
      <c r="W17" s="167">
        <f t="shared" si="8"/>
        <v>0</v>
      </c>
      <c r="X17" s="76">
        <f>分析係数表!E20</f>
        <v>9.3137254901960786E-2</v>
      </c>
      <c r="Y17" s="166">
        <f t="shared" si="9"/>
        <v>0</v>
      </c>
    </row>
    <row r="18" spans="1:25" x14ac:dyDescent="0.2">
      <c r="A18" s="6" t="s">
        <v>6</v>
      </c>
      <c r="B18" s="5" t="s">
        <v>34</v>
      </c>
      <c r="C18" s="90"/>
      <c r="D18" s="76">
        <f>投入係数表!I18</f>
        <v>1.7751479289940829E-2</v>
      </c>
      <c r="E18" s="77">
        <f t="shared" si="0"/>
        <v>1.7751479289940828</v>
      </c>
      <c r="F18" s="76">
        <f>分析係数表!C21</f>
        <v>0.17321313586606568</v>
      </c>
      <c r="G18" s="77">
        <f t="shared" si="1"/>
        <v>0.30747893940721716</v>
      </c>
      <c r="H18" s="77">
        <v>0.32153247526515855</v>
      </c>
      <c r="I18" s="77">
        <f t="shared" si="2"/>
        <v>0.32153247526515855</v>
      </c>
      <c r="J18" s="76">
        <f>分析係数表!G21</f>
        <v>0.28424304840370751</v>
      </c>
      <c r="K18" s="78">
        <f t="shared" si="3"/>
        <v>9.1393370930158355E-2</v>
      </c>
      <c r="L18" s="79"/>
      <c r="M18" s="80"/>
      <c r="N18" s="81">
        <f>分析係数表!H21</f>
        <v>1.0225265701979984E-3</v>
      </c>
      <c r="O18" s="82">
        <f t="shared" si="4"/>
        <v>1.4816003037547499E-2</v>
      </c>
      <c r="P18" s="76">
        <f>分析係数表!C21</f>
        <v>0.17321313586606568</v>
      </c>
      <c r="Q18" s="82">
        <f t="shared" si="5"/>
        <v>2.566326347134757E-3</v>
      </c>
      <c r="R18" s="83">
        <v>4.7388831660455924E-3</v>
      </c>
      <c r="S18" s="84">
        <f t="shared" si="6"/>
        <v>0.32627135843120414</v>
      </c>
      <c r="T18" s="85">
        <f>分析係数表!F21</f>
        <v>0.42481977342945415</v>
      </c>
      <c r="U18" s="86">
        <f t="shared" si="7"/>
        <v>0.13860652456526437</v>
      </c>
      <c r="V18" s="87">
        <f>分析係数表!D21</f>
        <v>8.2389289392378995E-2</v>
      </c>
      <c r="W18" s="167">
        <f t="shared" si="8"/>
        <v>0</v>
      </c>
      <c r="X18" s="76">
        <f>分析係数表!E21</f>
        <v>7.7239958805355308E-2</v>
      </c>
      <c r="Y18" s="166">
        <f t="shared" si="9"/>
        <v>0</v>
      </c>
    </row>
    <row r="19" spans="1:25" x14ac:dyDescent="0.2">
      <c r="A19" s="6" t="s">
        <v>7</v>
      </c>
      <c r="B19" s="5" t="s">
        <v>268</v>
      </c>
      <c r="C19" s="90"/>
      <c r="D19" s="76">
        <f>投入係数表!I19</f>
        <v>0</v>
      </c>
      <c r="E19" s="77">
        <f t="shared" si="0"/>
        <v>0</v>
      </c>
      <c r="F19" s="76">
        <f>分析係数表!C22</f>
        <v>5.7692307692307709E-2</v>
      </c>
      <c r="G19" s="77">
        <f t="shared" si="1"/>
        <v>0</v>
      </c>
      <c r="H19" s="77">
        <v>4.2822533145641468E-4</v>
      </c>
      <c r="I19" s="77">
        <f t="shared" si="2"/>
        <v>4.2822533145641468E-4</v>
      </c>
      <c r="J19" s="76">
        <f>分析係数表!G22</f>
        <v>0.19427890345649582</v>
      </c>
      <c r="K19" s="78">
        <f t="shared" si="3"/>
        <v>8.3195147827646709E-5</v>
      </c>
      <c r="L19" s="79"/>
      <c r="M19" s="80"/>
      <c r="N19" s="81">
        <f>分析係数表!H22</f>
        <v>6.1971307284727171E-5</v>
      </c>
      <c r="O19" s="82">
        <f t="shared" si="4"/>
        <v>8.9793957803318181E-4</v>
      </c>
      <c r="P19" s="76">
        <f>分析係数表!C22</f>
        <v>5.7692307692307709E-2</v>
      </c>
      <c r="Q19" s="82">
        <f t="shared" si="5"/>
        <v>5.1804206424991271E-5</v>
      </c>
      <c r="R19" s="83">
        <v>3.4494797444780539E-4</v>
      </c>
      <c r="S19" s="84">
        <f t="shared" si="6"/>
        <v>7.7317330590422008E-4</v>
      </c>
      <c r="T19" s="85">
        <f>分析係数表!F22</f>
        <v>0.41239570917759238</v>
      </c>
      <c r="U19" s="86">
        <f t="shared" si="7"/>
        <v>3.1885335380555443E-4</v>
      </c>
      <c r="V19" s="87">
        <f>分析係数表!D22</f>
        <v>9.5351609058402856E-3</v>
      </c>
      <c r="W19" s="167">
        <f t="shared" si="8"/>
        <v>0</v>
      </c>
      <c r="X19" s="76">
        <f>分析係数表!E22</f>
        <v>8.3432657926102508E-3</v>
      </c>
      <c r="Y19" s="166">
        <f t="shared" si="9"/>
        <v>0</v>
      </c>
    </row>
    <row r="20" spans="1:25" x14ac:dyDescent="0.2">
      <c r="A20" s="6" t="s">
        <v>8</v>
      </c>
      <c r="B20" s="5" t="s">
        <v>269</v>
      </c>
      <c r="C20" s="90"/>
      <c r="D20" s="76">
        <f>投入係数表!I20</f>
        <v>0</v>
      </c>
      <c r="E20" s="77">
        <f t="shared" si="0"/>
        <v>0</v>
      </c>
      <c r="F20" s="76">
        <f>分析係数表!C23</f>
        <v>0</v>
      </c>
      <c r="G20" s="77">
        <f t="shared" si="1"/>
        <v>0</v>
      </c>
      <c r="H20" s="77">
        <v>0</v>
      </c>
      <c r="I20" s="77">
        <f t="shared" si="2"/>
        <v>0</v>
      </c>
      <c r="J20" s="76">
        <f>分析係数表!G23</f>
        <v>0.21608040201005024</v>
      </c>
      <c r="K20" s="78">
        <f t="shared" si="3"/>
        <v>0</v>
      </c>
      <c r="L20" s="79"/>
      <c r="M20" s="80"/>
      <c r="N20" s="81">
        <f>分析係数表!H23</f>
        <v>3.0985653642363585E-5</v>
      </c>
      <c r="O20" s="82">
        <f t="shared" si="4"/>
        <v>4.489697890165909E-4</v>
      </c>
      <c r="P20" s="76">
        <f>分析係数表!C23</f>
        <v>0</v>
      </c>
      <c r="Q20" s="82">
        <f t="shared" si="5"/>
        <v>0</v>
      </c>
      <c r="R20" s="83">
        <v>0</v>
      </c>
      <c r="S20" s="84">
        <f t="shared" si="6"/>
        <v>0</v>
      </c>
      <c r="T20" s="85">
        <f>分析係数表!F23</f>
        <v>0.44723618090452261</v>
      </c>
      <c r="U20" s="86">
        <f t="shared" si="7"/>
        <v>0</v>
      </c>
      <c r="V20" s="87">
        <f>分析係数表!D23</f>
        <v>5.0251256281407038E-2</v>
      </c>
      <c r="W20" s="167">
        <f t="shared" si="8"/>
        <v>0</v>
      </c>
      <c r="X20" s="76">
        <f>分析係数表!E23</f>
        <v>3.5175879396984924E-2</v>
      </c>
      <c r="Y20" s="166">
        <f t="shared" si="9"/>
        <v>0</v>
      </c>
    </row>
    <row r="21" spans="1:25" x14ac:dyDescent="0.2">
      <c r="A21" s="6" t="s">
        <v>9</v>
      </c>
      <c r="B21" s="5" t="s">
        <v>270</v>
      </c>
      <c r="C21" s="90"/>
      <c r="D21" s="76">
        <f>投入係数表!I21</f>
        <v>0</v>
      </c>
      <c r="E21" s="77">
        <f t="shared" si="0"/>
        <v>0</v>
      </c>
      <c r="F21" s="76">
        <f>分析係数表!C24</f>
        <v>1</v>
      </c>
      <c r="G21" s="77">
        <f t="shared" si="1"/>
        <v>0</v>
      </c>
      <c r="H21" s="77">
        <v>5.7282869825618487E-3</v>
      </c>
      <c r="I21" s="77">
        <f t="shared" si="2"/>
        <v>5.7282869825618487E-3</v>
      </c>
      <c r="J21" s="76">
        <f>分析係数表!G24</f>
        <v>0.20751761942051683</v>
      </c>
      <c r="K21" s="78">
        <f t="shared" si="3"/>
        <v>1.1887204779787704E-3</v>
      </c>
      <c r="L21" s="79"/>
      <c r="M21" s="80"/>
      <c r="N21" s="81">
        <f>分析係数表!H24</f>
        <v>4.3379915099309022E-4</v>
      </c>
      <c r="O21" s="82">
        <f t="shared" si="4"/>
        <v>6.2855770462322729E-3</v>
      </c>
      <c r="P21" s="76">
        <f>分析係数表!C24</f>
        <v>1</v>
      </c>
      <c r="Q21" s="82">
        <f t="shared" si="5"/>
        <v>6.2855770462322729E-3</v>
      </c>
      <c r="R21" s="83">
        <v>1.9638877793530414E-2</v>
      </c>
      <c r="S21" s="84">
        <f t="shared" si="6"/>
        <v>2.5367164776092264E-2</v>
      </c>
      <c r="T21" s="85">
        <f>分析係数表!F24</f>
        <v>0.3923257635082224</v>
      </c>
      <c r="U21" s="86">
        <f t="shared" si="7"/>
        <v>9.9521922888192831E-3</v>
      </c>
      <c r="V21" s="87">
        <f>分析係数表!D24</f>
        <v>7.9874706342991389E-2</v>
      </c>
      <c r="W21" s="167">
        <f t="shared" si="8"/>
        <v>0</v>
      </c>
      <c r="X21" s="76">
        <f>分析係数表!E24</f>
        <v>8.1440877055599062E-2</v>
      </c>
      <c r="Y21" s="166">
        <f t="shared" si="9"/>
        <v>0</v>
      </c>
    </row>
    <row r="22" spans="1:25" x14ac:dyDescent="0.2">
      <c r="A22" s="6" t="s">
        <v>10</v>
      </c>
      <c r="B22" s="5" t="s">
        <v>271</v>
      </c>
      <c r="C22" s="90"/>
      <c r="D22" s="76">
        <f>投入係数表!I22</f>
        <v>0</v>
      </c>
      <c r="E22" s="77">
        <f t="shared" si="0"/>
        <v>0</v>
      </c>
      <c r="F22" s="76">
        <f>分析係数表!C25</f>
        <v>0.15636042402826855</v>
      </c>
      <c r="G22" s="77">
        <f t="shared" si="1"/>
        <v>0</v>
      </c>
      <c r="H22" s="77">
        <v>2.0993159946777456E-3</v>
      </c>
      <c r="I22" s="77">
        <f t="shared" si="2"/>
        <v>2.0993159946777456E-3</v>
      </c>
      <c r="J22" s="76">
        <f>分析係数表!G25</f>
        <v>0.19674295774647887</v>
      </c>
      <c r="K22" s="78">
        <f t="shared" si="3"/>
        <v>4.1302563803739096E-4</v>
      </c>
      <c r="L22" s="79"/>
      <c r="M22" s="80"/>
      <c r="N22" s="81">
        <f>分析係数表!H25</f>
        <v>5.8872741920490813E-4</v>
      </c>
      <c r="O22" s="82">
        <f t="shared" si="4"/>
        <v>8.5304259913152273E-3</v>
      </c>
      <c r="P22" s="76">
        <f>分析係数表!C25</f>
        <v>0.15636042402826855</v>
      </c>
      <c r="Q22" s="82">
        <f t="shared" si="5"/>
        <v>1.333821025143812E-3</v>
      </c>
      <c r="R22" s="83">
        <v>4.3435948244141855E-3</v>
      </c>
      <c r="S22" s="84">
        <f t="shared" si="6"/>
        <v>6.442910819091931E-3</v>
      </c>
      <c r="T22" s="85">
        <f>分析係数表!F25</f>
        <v>0.35079225352112675</v>
      </c>
      <c r="U22" s="86">
        <f t="shared" si="7"/>
        <v>2.260123205464907E-3</v>
      </c>
      <c r="V22" s="87">
        <f>分析係数表!D25</f>
        <v>7.2183098591549297E-2</v>
      </c>
      <c r="W22" s="167">
        <f t="shared" si="8"/>
        <v>0</v>
      </c>
      <c r="X22" s="76">
        <f>分析係数表!E25</f>
        <v>6.8661971830985921E-2</v>
      </c>
      <c r="Y22" s="166">
        <f t="shared" si="9"/>
        <v>0</v>
      </c>
    </row>
    <row r="23" spans="1:25" x14ac:dyDescent="0.2">
      <c r="A23" s="6" t="s">
        <v>11</v>
      </c>
      <c r="B23" s="5" t="s">
        <v>35</v>
      </c>
      <c r="C23" s="90"/>
      <c r="D23" s="76">
        <f>投入係数表!I23</f>
        <v>0</v>
      </c>
      <c r="E23" s="77">
        <f t="shared" si="0"/>
        <v>0</v>
      </c>
      <c r="F23" s="76">
        <f>分析係数表!C26</f>
        <v>0.2968369829683698</v>
      </c>
      <c r="G23" s="77">
        <f t="shared" si="1"/>
        <v>0</v>
      </c>
      <c r="H23" s="77">
        <v>1.8802694848267971E-3</v>
      </c>
      <c r="I23" s="77">
        <f t="shared" si="2"/>
        <v>1.8802694848267971E-3</v>
      </c>
      <c r="J23" s="76">
        <f>分析係数表!G26</f>
        <v>0.19691119691119691</v>
      </c>
      <c r="K23" s="78">
        <f t="shared" si="3"/>
        <v>3.7024611477284424E-4</v>
      </c>
      <c r="L23" s="79"/>
      <c r="M23" s="80"/>
      <c r="N23" s="81">
        <f>分析係数表!H26</f>
        <v>1.2859046261580888E-2</v>
      </c>
      <c r="O23" s="82">
        <f t="shared" si="4"/>
        <v>0.18632246244188522</v>
      </c>
      <c r="P23" s="76">
        <f>分析係数表!C26</f>
        <v>0.2968369829683698</v>
      </c>
      <c r="Q23" s="82">
        <f t="shared" si="5"/>
        <v>5.5307397610486607E-2</v>
      </c>
      <c r="R23" s="83">
        <v>5.830542780544884E-2</v>
      </c>
      <c r="S23" s="84">
        <f t="shared" si="6"/>
        <v>6.0185697290275633E-2</v>
      </c>
      <c r="T23" s="85">
        <f>分析係数表!F26</f>
        <v>0.33687258687258687</v>
      </c>
      <c r="U23" s="86">
        <f t="shared" si="7"/>
        <v>2.0274911538905593E-2</v>
      </c>
      <c r="V23" s="87">
        <f>分析係数表!D26</f>
        <v>8.7355212355212361E-2</v>
      </c>
      <c r="W23" s="167">
        <f t="shared" si="8"/>
        <v>0</v>
      </c>
      <c r="X23" s="76">
        <f>分析係数表!E26</f>
        <v>9.2664092664092659E-2</v>
      </c>
      <c r="Y23" s="166">
        <f t="shared" si="9"/>
        <v>0</v>
      </c>
    </row>
    <row r="24" spans="1:25" x14ac:dyDescent="0.2">
      <c r="A24" s="6" t="s">
        <v>12</v>
      </c>
      <c r="B24" s="5" t="s">
        <v>365</v>
      </c>
      <c r="C24" s="90"/>
      <c r="D24" s="76">
        <f>投入係数表!I24</f>
        <v>0</v>
      </c>
      <c r="E24" s="77">
        <f t="shared" si="0"/>
        <v>0</v>
      </c>
      <c r="F24" s="76">
        <f>分析係数表!C27</f>
        <v>2.7090694935217874E-2</v>
      </c>
      <c r="G24" s="77">
        <f t="shared" si="1"/>
        <v>0</v>
      </c>
      <c r="H24" s="77">
        <v>5.1477558778086209E-5</v>
      </c>
      <c r="I24" s="77">
        <f t="shared" si="2"/>
        <v>5.1477558778086209E-5</v>
      </c>
      <c r="J24" s="76">
        <f>分析係数表!G27</f>
        <v>0.18333333333333332</v>
      </c>
      <c r="K24" s="78">
        <f t="shared" si="3"/>
        <v>9.4375524426491382E-6</v>
      </c>
      <c r="L24" s="79"/>
      <c r="M24" s="80"/>
      <c r="N24" s="81">
        <f>分析係数表!H27</f>
        <v>1.2053419266879434E-2</v>
      </c>
      <c r="O24" s="82">
        <f t="shared" si="4"/>
        <v>0.17464924792745384</v>
      </c>
      <c r="P24" s="76">
        <f>分析係数表!C27</f>
        <v>2.7090694935217874E-2</v>
      </c>
      <c r="Q24" s="82">
        <f t="shared" si="5"/>
        <v>4.7313694962678845E-3</v>
      </c>
      <c r="R24" s="83">
        <v>4.7585814135673666E-3</v>
      </c>
      <c r="S24" s="84">
        <f t="shared" si="6"/>
        <v>4.8100589723454532E-3</v>
      </c>
      <c r="T24" s="85">
        <f>分析係数表!F27</f>
        <v>0.33333333333333331</v>
      </c>
      <c r="U24" s="86">
        <f t="shared" si="7"/>
        <v>1.6033529907818176E-3</v>
      </c>
      <c r="V24" s="87">
        <f>分析係数表!D27</f>
        <v>0</v>
      </c>
      <c r="W24" s="167">
        <f t="shared" si="8"/>
        <v>0</v>
      </c>
      <c r="X24" s="76">
        <f>分析係数表!E27</f>
        <v>0</v>
      </c>
      <c r="Y24" s="166">
        <f t="shared" si="9"/>
        <v>0</v>
      </c>
    </row>
    <row r="25" spans="1:25" x14ac:dyDescent="0.2">
      <c r="A25" s="6" t="s">
        <v>13</v>
      </c>
      <c r="B25" s="5" t="s">
        <v>191</v>
      </c>
      <c r="C25" s="90"/>
      <c r="D25" s="76">
        <f>投入係数表!I25</f>
        <v>0</v>
      </c>
      <c r="E25" s="77">
        <f t="shared" si="0"/>
        <v>0</v>
      </c>
      <c r="F25" s="76">
        <f>分析係数表!C28</f>
        <v>5.9347181008901906E-3</v>
      </c>
      <c r="G25" s="77">
        <f t="shared" si="1"/>
        <v>0</v>
      </c>
      <c r="H25" s="77">
        <v>1.3522373491670547E-4</v>
      </c>
      <c r="I25" s="77">
        <f t="shared" si="2"/>
        <v>1.3522373491670547E-4</v>
      </c>
      <c r="J25" s="76">
        <f>分析係数表!G28</f>
        <v>0.12222222222222222</v>
      </c>
      <c r="K25" s="78">
        <f t="shared" si="3"/>
        <v>1.6527345378708444E-5</v>
      </c>
      <c r="L25" s="79"/>
      <c r="M25" s="80"/>
      <c r="N25" s="81">
        <f>分析係数表!H28</f>
        <v>2.299135500263378E-2</v>
      </c>
      <c r="O25" s="82">
        <f t="shared" si="4"/>
        <v>0.33313558345031041</v>
      </c>
      <c r="P25" s="76">
        <f>分析係数表!C28</f>
        <v>5.9347181008901906E-3</v>
      </c>
      <c r="Q25" s="82">
        <f t="shared" si="5"/>
        <v>1.9770657771531717E-3</v>
      </c>
      <c r="R25" s="83">
        <v>2.0303061520949503E-3</v>
      </c>
      <c r="S25" s="84">
        <f t="shared" si="6"/>
        <v>2.1655298870116558E-3</v>
      </c>
      <c r="T25" s="85">
        <f>分析係数表!F28</f>
        <v>0.21111111111111111</v>
      </c>
      <c r="U25" s="86">
        <f t="shared" si="7"/>
        <v>4.5716742059134953E-4</v>
      </c>
      <c r="V25" s="87">
        <f>分析係数表!D28</f>
        <v>0.82222222222222219</v>
      </c>
      <c r="W25" s="167">
        <f t="shared" si="8"/>
        <v>0</v>
      </c>
      <c r="X25" s="76">
        <f>分析係数表!E28</f>
        <v>0.82222222222222219</v>
      </c>
      <c r="Y25" s="166">
        <f t="shared" si="9"/>
        <v>0</v>
      </c>
    </row>
    <row r="26" spans="1:25" x14ac:dyDescent="0.2">
      <c r="A26" s="6" t="s">
        <v>14</v>
      </c>
      <c r="B26" s="5" t="s">
        <v>50</v>
      </c>
      <c r="C26" s="90"/>
      <c r="D26" s="76">
        <f>投入係数表!I26</f>
        <v>8.8757396449704144E-3</v>
      </c>
      <c r="E26" s="77">
        <f t="shared" si="0"/>
        <v>0.8875739644970414</v>
      </c>
      <c r="F26" s="76">
        <f>分析係数表!C29</f>
        <v>2.9045643153526979E-2</v>
      </c>
      <c r="G26" s="77">
        <f t="shared" si="1"/>
        <v>2.5780156645142289E-2</v>
      </c>
      <c r="H26" s="77">
        <v>3.2550206077358444E-2</v>
      </c>
      <c r="I26" s="77">
        <f t="shared" si="2"/>
        <v>3.2550206077358444E-2</v>
      </c>
      <c r="J26" s="76">
        <f>分析係数表!G29</f>
        <v>0.27966101694915252</v>
      </c>
      <c r="K26" s="78">
        <f t="shared" si="3"/>
        <v>9.1030237334985466E-3</v>
      </c>
      <c r="L26" s="79"/>
      <c r="M26" s="80"/>
      <c r="N26" s="81">
        <f>分析係数表!H29</f>
        <v>1.0659064852973073E-2</v>
      </c>
      <c r="O26" s="82">
        <f t="shared" si="4"/>
        <v>0.15444560742170726</v>
      </c>
      <c r="P26" s="76">
        <f>分析係数表!C29</f>
        <v>2.9045643153526979E-2</v>
      </c>
      <c r="Q26" s="82">
        <f t="shared" si="5"/>
        <v>4.4859719998006269E-3</v>
      </c>
      <c r="R26" s="83">
        <v>5.6332974936361005E-3</v>
      </c>
      <c r="S26" s="84">
        <f t="shared" si="6"/>
        <v>3.8183503570994544E-2</v>
      </c>
      <c r="T26" s="85">
        <f>分析係数表!F29</f>
        <v>0.4576271186440678</v>
      </c>
      <c r="U26" s="86">
        <f t="shared" si="7"/>
        <v>1.7473806718929705E-2</v>
      </c>
      <c r="V26" s="87">
        <f>分析係数表!D29</f>
        <v>0.38983050847457629</v>
      </c>
      <c r="W26" s="167">
        <f t="shared" si="8"/>
        <v>0</v>
      </c>
      <c r="X26" s="76">
        <f>分析係数表!E29</f>
        <v>0.16101694915254236</v>
      </c>
      <c r="Y26" s="166">
        <f t="shared" si="9"/>
        <v>0</v>
      </c>
    </row>
    <row r="27" spans="1:25" x14ac:dyDescent="0.2">
      <c r="A27" s="6" t="s">
        <v>15</v>
      </c>
      <c r="B27" s="5" t="s">
        <v>36</v>
      </c>
      <c r="C27" s="90"/>
      <c r="D27" s="76">
        <f>投入係数表!I27</f>
        <v>0</v>
      </c>
      <c r="E27" s="77">
        <f t="shared" si="0"/>
        <v>0</v>
      </c>
      <c r="F27" s="76">
        <f>分析係数表!C30</f>
        <v>1</v>
      </c>
      <c r="G27" s="77">
        <f t="shared" si="1"/>
        <v>0</v>
      </c>
      <c r="H27" s="77">
        <v>1.1653250423408153E-2</v>
      </c>
      <c r="I27" s="77">
        <f t="shared" si="2"/>
        <v>1.1653250423408153E-2</v>
      </c>
      <c r="J27" s="76">
        <f>分析係数表!G30</f>
        <v>0.3445689235265465</v>
      </c>
      <c r="K27" s="78">
        <f t="shared" si="3"/>
        <v>4.0153479539790198E-3</v>
      </c>
      <c r="L27" s="79"/>
      <c r="M27" s="80"/>
      <c r="N27" s="81">
        <f>分析係数表!H30</f>
        <v>0</v>
      </c>
      <c r="O27" s="82">
        <f t="shared" si="4"/>
        <v>0</v>
      </c>
      <c r="P27" s="76">
        <f>分析係数表!C30</f>
        <v>1</v>
      </c>
      <c r="Q27" s="82">
        <f t="shared" si="5"/>
        <v>0</v>
      </c>
      <c r="R27" s="83">
        <v>1.9759250016896539E-2</v>
      </c>
      <c r="S27" s="84">
        <f t="shared" si="6"/>
        <v>3.1412500440304691E-2</v>
      </c>
      <c r="T27" s="85">
        <f>分析係数表!F30</f>
        <v>0.44101315148563081</v>
      </c>
      <c r="U27" s="86">
        <f t="shared" si="7"/>
        <v>1.3853325815222537E-2</v>
      </c>
      <c r="V27" s="87">
        <f>分析係数表!D30</f>
        <v>8.7579152459814902E-2</v>
      </c>
      <c r="W27" s="167">
        <f t="shared" si="8"/>
        <v>0</v>
      </c>
      <c r="X27" s="76">
        <f>分析係数表!E30</f>
        <v>6.0009741841207991E-2</v>
      </c>
      <c r="Y27" s="166">
        <f t="shared" si="9"/>
        <v>0</v>
      </c>
    </row>
    <row r="28" spans="1:25" x14ac:dyDescent="0.2">
      <c r="A28" s="6" t="s">
        <v>16</v>
      </c>
      <c r="B28" s="5" t="s">
        <v>192</v>
      </c>
      <c r="C28" s="90"/>
      <c r="D28" s="76">
        <f>投入係数表!I28</f>
        <v>2.0710059171597635E-2</v>
      </c>
      <c r="E28" s="77">
        <f t="shared" si="0"/>
        <v>2.0710059171597637</v>
      </c>
      <c r="F28" s="76">
        <f>分析係数表!C31</f>
        <v>3.5033259423503327E-2</v>
      </c>
      <c r="G28" s="77">
        <f t="shared" si="1"/>
        <v>7.2554087563468442E-2</v>
      </c>
      <c r="H28" s="77">
        <v>8.3960828068932666E-2</v>
      </c>
      <c r="I28" s="77">
        <f t="shared" si="2"/>
        <v>8.3960828068932666E-2</v>
      </c>
      <c r="J28" s="76">
        <f>分析係数表!G31</f>
        <v>6.3291139240506333E-2</v>
      </c>
      <c r="K28" s="78">
        <f t="shared" si="3"/>
        <v>5.3139764600590297E-3</v>
      </c>
      <c r="L28" s="79"/>
      <c r="M28" s="80"/>
      <c r="N28" s="81">
        <f>分析係数表!H31</f>
        <v>2.636879124965141E-2</v>
      </c>
      <c r="O28" s="82">
        <f t="shared" si="4"/>
        <v>0.38207329045311883</v>
      </c>
      <c r="P28" s="76">
        <f>分析係数表!C31</f>
        <v>3.5033259423503327E-2</v>
      </c>
      <c r="Q28" s="82">
        <f t="shared" si="5"/>
        <v>1.3385272703235649E-2</v>
      </c>
      <c r="R28" s="83">
        <v>1.6265939966905941E-2</v>
      </c>
      <c r="S28" s="84">
        <f t="shared" si="6"/>
        <v>0.1002267680358386</v>
      </c>
      <c r="T28" s="85">
        <f>分析係数表!F31</f>
        <v>0.34177215189873417</v>
      </c>
      <c r="U28" s="86">
        <f t="shared" si="7"/>
        <v>3.4254718189463823E-2</v>
      </c>
      <c r="V28" s="87">
        <f>分析係数表!D31</f>
        <v>0</v>
      </c>
      <c r="W28" s="167">
        <f t="shared" si="8"/>
        <v>0</v>
      </c>
      <c r="X28" s="76">
        <f>分析係数表!E31</f>
        <v>0</v>
      </c>
      <c r="Y28" s="166">
        <f t="shared" si="9"/>
        <v>0</v>
      </c>
    </row>
    <row r="29" spans="1:25" x14ac:dyDescent="0.2">
      <c r="A29" s="6" t="s">
        <v>17</v>
      </c>
      <c r="B29" s="5" t="s">
        <v>272</v>
      </c>
      <c r="C29" s="90"/>
      <c r="D29" s="76">
        <f>投入係数表!I29</f>
        <v>0</v>
      </c>
      <c r="E29" s="77">
        <f t="shared" si="0"/>
        <v>0</v>
      </c>
      <c r="F29" s="76">
        <f>分析係数表!C32</f>
        <v>1</v>
      </c>
      <c r="G29" s="77">
        <f t="shared" si="1"/>
        <v>0</v>
      </c>
      <c r="H29" s="77">
        <v>6.6287429163501468E-3</v>
      </c>
      <c r="I29" s="77">
        <f t="shared" si="2"/>
        <v>6.6287429163501468E-3</v>
      </c>
      <c r="J29" s="76">
        <f>分析係数表!G32</f>
        <v>0.13994910941475827</v>
      </c>
      <c r="K29" s="78">
        <f t="shared" si="3"/>
        <v>9.2768666768259058E-4</v>
      </c>
      <c r="L29" s="79"/>
      <c r="M29" s="80"/>
      <c r="N29" s="81">
        <f>分析係数表!H32</f>
        <v>7.5295138350943511E-3</v>
      </c>
      <c r="O29" s="82">
        <f t="shared" si="4"/>
        <v>0.10909965873103158</v>
      </c>
      <c r="P29" s="76">
        <f>分析係数表!C32</f>
        <v>1</v>
      </c>
      <c r="Q29" s="82">
        <f t="shared" si="5"/>
        <v>0.10909965873103158</v>
      </c>
      <c r="R29" s="83">
        <v>0.13969237142414836</v>
      </c>
      <c r="S29" s="84">
        <f t="shared" si="6"/>
        <v>0.14632111434049852</v>
      </c>
      <c r="T29" s="85">
        <f>分析係数表!F32</f>
        <v>0.48346055979643765</v>
      </c>
      <c r="U29" s="86">
        <f t="shared" si="7"/>
        <v>7.0740487849095979E-2</v>
      </c>
      <c r="V29" s="87">
        <f>分析係数表!D32</f>
        <v>1.0178117048346057E-2</v>
      </c>
      <c r="W29" s="167">
        <f t="shared" si="8"/>
        <v>0</v>
      </c>
      <c r="X29" s="76">
        <f>分析係数表!E32</f>
        <v>1.5267175572519083E-2</v>
      </c>
      <c r="Y29" s="166">
        <f t="shared" si="9"/>
        <v>0</v>
      </c>
    </row>
    <row r="30" spans="1:25" x14ac:dyDescent="0.2">
      <c r="A30" s="6" t="s">
        <v>18</v>
      </c>
      <c r="B30" s="5" t="s">
        <v>273</v>
      </c>
      <c r="C30" s="90"/>
      <c r="D30" s="76">
        <f>投入係数表!I30</f>
        <v>0</v>
      </c>
      <c r="E30" s="77">
        <f t="shared" si="0"/>
        <v>0</v>
      </c>
      <c r="F30" s="76">
        <f>分析係数表!C33</f>
        <v>1</v>
      </c>
      <c r="G30" s="77">
        <f t="shared" si="1"/>
        <v>0</v>
      </c>
      <c r="H30" s="77">
        <v>6.6177036619691149E-3</v>
      </c>
      <c r="I30" s="77">
        <f t="shared" si="2"/>
        <v>6.6177036619691149E-3</v>
      </c>
      <c r="J30" s="76">
        <f>分析係数表!G33</f>
        <v>0.50525087514585765</v>
      </c>
      <c r="K30" s="78">
        <f t="shared" si="3"/>
        <v>3.3436005666658422E-3</v>
      </c>
      <c r="L30" s="79"/>
      <c r="M30" s="80"/>
      <c r="N30" s="81">
        <f>分析係数表!H33</f>
        <v>1.0844978774827254E-3</v>
      </c>
      <c r="O30" s="82">
        <f t="shared" si="4"/>
        <v>1.5713942615580678E-2</v>
      </c>
      <c r="P30" s="76">
        <f>分析係数表!C33</f>
        <v>1</v>
      </c>
      <c r="Q30" s="82">
        <f t="shared" si="5"/>
        <v>1.5713942615580678E-2</v>
      </c>
      <c r="R30" s="83">
        <v>3.8913977305213593E-2</v>
      </c>
      <c r="S30" s="84">
        <f t="shared" si="6"/>
        <v>4.5531680967182707E-2</v>
      </c>
      <c r="T30" s="85">
        <f>分析係数表!F33</f>
        <v>0.64410735122520424</v>
      </c>
      <c r="U30" s="86">
        <f t="shared" si="7"/>
        <v>2.9327290424603098E-2</v>
      </c>
      <c r="V30" s="87">
        <f>分析係数表!D33</f>
        <v>4.7841306884480746E-2</v>
      </c>
      <c r="W30" s="167">
        <f t="shared" si="8"/>
        <v>0</v>
      </c>
      <c r="X30" s="76">
        <f>分析係数表!E33</f>
        <v>4.3173862310385065E-2</v>
      </c>
      <c r="Y30" s="166">
        <f t="shared" si="9"/>
        <v>0</v>
      </c>
    </row>
    <row r="31" spans="1:25" x14ac:dyDescent="0.2">
      <c r="A31" s="6" t="s">
        <v>19</v>
      </c>
      <c r="B31" s="5" t="s">
        <v>274</v>
      </c>
      <c r="C31" s="90"/>
      <c r="D31" s="76">
        <f>投入係数表!I31</f>
        <v>7.1005917159763315E-2</v>
      </c>
      <c r="E31" s="77">
        <f t="shared" si="0"/>
        <v>7.1005917159763312</v>
      </c>
      <c r="F31" s="76">
        <f>分析係数表!C34</f>
        <v>0.19949759263135858</v>
      </c>
      <c r="G31" s="77">
        <f t="shared" si="1"/>
        <v>1.4165509535954455</v>
      </c>
      <c r="H31" s="77">
        <v>1.5603895523427933</v>
      </c>
      <c r="I31" s="77">
        <f t="shared" si="2"/>
        <v>1.5603895523427933</v>
      </c>
      <c r="J31" s="76">
        <f>分析係数表!G34</f>
        <v>0.4244650271478761</v>
      </c>
      <c r="K31" s="78">
        <f t="shared" si="3"/>
        <v>0.66233079369644599</v>
      </c>
      <c r="L31" s="79"/>
      <c r="M31" s="80"/>
      <c r="N31" s="81">
        <f>分析係数表!H34</f>
        <v>0.18489139528398352</v>
      </c>
      <c r="O31" s="82">
        <f t="shared" si="4"/>
        <v>2.6790027310619977</v>
      </c>
      <c r="P31" s="76">
        <f>分析係数表!C34</f>
        <v>0.19949759263135858</v>
      </c>
      <c r="Q31" s="82">
        <f t="shared" si="5"/>
        <v>0.53445459549970353</v>
      </c>
      <c r="R31" s="83">
        <v>0.56965977836051451</v>
      </c>
      <c r="S31" s="84">
        <f t="shared" si="6"/>
        <v>2.1300493307033079</v>
      </c>
      <c r="T31" s="85">
        <f>分析係数表!F34</f>
        <v>0.70105397636537847</v>
      </c>
      <c r="U31" s="86">
        <f t="shared" si="7"/>
        <v>1.4932795531439671</v>
      </c>
      <c r="V31" s="87">
        <f>分析係数表!D34</f>
        <v>0.39061002874480999</v>
      </c>
      <c r="W31" s="167">
        <f t="shared" si="8"/>
        <v>1</v>
      </c>
      <c r="X31" s="76">
        <f>分析係数表!E34</f>
        <v>0.23634621526668795</v>
      </c>
      <c r="Y31" s="166">
        <f t="shared" si="9"/>
        <v>1</v>
      </c>
    </row>
    <row r="32" spans="1:25" x14ac:dyDescent="0.2">
      <c r="A32" s="6" t="s">
        <v>20</v>
      </c>
      <c r="B32" s="5" t="s">
        <v>37</v>
      </c>
      <c r="C32" s="90"/>
      <c r="D32" s="76">
        <f>投入係数表!I32</f>
        <v>8.8757396449704144E-3</v>
      </c>
      <c r="E32" s="77">
        <f t="shared" si="0"/>
        <v>0.8875739644970414</v>
      </c>
      <c r="F32" s="76">
        <f>分析係数表!C35</f>
        <v>0.22275795564127288</v>
      </c>
      <c r="G32" s="77">
        <f t="shared" si="1"/>
        <v>0.19771416181178064</v>
      </c>
      <c r="H32" s="77">
        <v>0.25570581488666361</v>
      </c>
      <c r="I32" s="77">
        <f t="shared" si="2"/>
        <v>0.25570581488666361</v>
      </c>
      <c r="J32" s="76">
        <f>分析係数表!G35</f>
        <v>0.31756756756756754</v>
      </c>
      <c r="K32" s="78">
        <f t="shared" si="3"/>
        <v>8.1203873646440466E-2</v>
      </c>
      <c r="L32" s="79"/>
      <c r="M32" s="80"/>
      <c r="N32" s="81">
        <f>分析係数表!H35</f>
        <v>6.990363461717225E-2</v>
      </c>
      <c r="O32" s="82">
        <f t="shared" si="4"/>
        <v>1.0128758440214292</v>
      </c>
      <c r="P32" s="76">
        <f>分析係数表!C35</f>
        <v>0.22275795564127288</v>
      </c>
      <c r="Q32" s="82">
        <f t="shared" si="5"/>
        <v>0.22562615233264235</v>
      </c>
      <c r="R32" s="83">
        <v>0.24636154601920265</v>
      </c>
      <c r="S32" s="84">
        <f t="shared" si="6"/>
        <v>0.50206736090586623</v>
      </c>
      <c r="T32" s="85">
        <f>分析係数表!F35</f>
        <v>0.6527027027027027</v>
      </c>
      <c r="U32" s="86">
        <f t="shared" si="7"/>
        <v>0.32770072340207212</v>
      </c>
      <c r="V32" s="87">
        <f>分析係数表!D35</f>
        <v>0.11351351351351352</v>
      </c>
      <c r="W32" s="167">
        <f t="shared" si="8"/>
        <v>0</v>
      </c>
      <c r="X32" s="76">
        <f>分析係数表!E35</f>
        <v>8.9189189189189194E-2</v>
      </c>
      <c r="Y32" s="166">
        <f t="shared" si="9"/>
        <v>0</v>
      </c>
    </row>
    <row r="33" spans="1:25" x14ac:dyDescent="0.2">
      <c r="A33" s="6" t="s">
        <v>21</v>
      </c>
      <c r="B33" s="5" t="s">
        <v>38</v>
      </c>
      <c r="C33" s="90"/>
      <c r="D33" s="76">
        <f>投入係数表!I33</f>
        <v>0</v>
      </c>
      <c r="E33" s="77">
        <f t="shared" si="0"/>
        <v>0</v>
      </c>
      <c r="F33" s="76">
        <f>分析係数表!C36</f>
        <v>0.43622860833064259</v>
      </c>
      <c r="G33" s="77">
        <f t="shared" si="1"/>
        <v>0</v>
      </c>
      <c r="H33" s="77">
        <v>2.6380301491110442E-2</v>
      </c>
      <c r="I33" s="77">
        <f t="shared" si="2"/>
        <v>2.6380301491110442E-2</v>
      </c>
      <c r="J33" s="76">
        <f>分析係数表!G36</f>
        <v>3.6982248520710057E-3</v>
      </c>
      <c r="K33" s="78">
        <f t="shared" si="3"/>
        <v>9.7560286579550449E-5</v>
      </c>
      <c r="L33" s="79"/>
      <c r="M33" s="80"/>
      <c r="N33" s="81">
        <f>分析係数表!H36</f>
        <v>7.7743004988690231E-2</v>
      </c>
      <c r="O33" s="82">
        <f t="shared" si="4"/>
        <v>1.1264652006426266</v>
      </c>
      <c r="P33" s="76">
        <f>分析係数表!C36</f>
        <v>0.43622860833064259</v>
      </c>
      <c r="Q33" s="82">
        <f t="shared" si="5"/>
        <v>0.49139634680923105</v>
      </c>
      <c r="R33" s="83">
        <v>0.51482917384440197</v>
      </c>
      <c r="S33" s="84">
        <f t="shared" si="6"/>
        <v>0.54120947533551245</v>
      </c>
      <c r="T33" s="85">
        <f>分析係数表!F36</f>
        <v>0.90162721893491127</v>
      </c>
      <c r="U33" s="86">
        <f t="shared" si="7"/>
        <v>0.48796919410798056</v>
      </c>
      <c r="V33" s="87">
        <f>分析係数表!D36</f>
        <v>2.1449704142011833E-2</v>
      </c>
      <c r="W33" s="167">
        <f t="shared" si="8"/>
        <v>0</v>
      </c>
      <c r="X33" s="76">
        <f>分析係数表!E36</f>
        <v>1.4792899408284023E-3</v>
      </c>
      <c r="Y33" s="166">
        <f t="shared" si="9"/>
        <v>0</v>
      </c>
    </row>
    <row r="34" spans="1:25" x14ac:dyDescent="0.2">
      <c r="A34" s="6" t="s">
        <v>22</v>
      </c>
      <c r="B34" s="5" t="s">
        <v>377</v>
      </c>
      <c r="C34" s="90"/>
      <c r="D34" s="76">
        <f>投入係数表!I34</f>
        <v>2.9585798816568046E-2</v>
      </c>
      <c r="E34" s="77">
        <f t="shared" si="0"/>
        <v>2.9585798816568047</v>
      </c>
      <c r="F34" s="76">
        <f>分析係数表!C37</f>
        <v>0.12537048014226437</v>
      </c>
      <c r="G34" s="77">
        <f t="shared" si="1"/>
        <v>0.37091858030255731</v>
      </c>
      <c r="H34" s="77">
        <v>0.45017483685595366</v>
      </c>
      <c r="I34" s="77">
        <f t="shared" si="2"/>
        <v>0.45017483685595366</v>
      </c>
      <c r="J34" s="76">
        <f>分析係数表!G37</f>
        <v>0.54441260744985676</v>
      </c>
      <c r="K34" s="78">
        <f t="shared" si="3"/>
        <v>0.24508085674106361</v>
      </c>
      <c r="L34" s="79"/>
      <c r="M34" s="80"/>
      <c r="N34" s="81">
        <f>分析係数表!H37</f>
        <v>5.4441793449632819E-2</v>
      </c>
      <c r="O34" s="82">
        <f t="shared" si="4"/>
        <v>0.78883991930215014</v>
      </c>
      <c r="P34" s="76">
        <f>分析係数表!C37</f>
        <v>0.12537048014226437</v>
      </c>
      <c r="Q34" s="82">
        <f t="shared" si="5"/>
        <v>9.8897239438295648E-2</v>
      </c>
      <c r="R34" s="83">
        <v>0.11020006768063825</v>
      </c>
      <c r="S34" s="84">
        <f t="shared" si="6"/>
        <v>0.56037490453659189</v>
      </c>
      <c r="T34" s="85">
        <f>分析係数表!F37</f>
        <v>0.7435530085959885</v>
      </c>
      <c r="U34" s="86">
        <f t="shared" si="7"/>
        <v>0.41666844620987276</v>
      </c>
      <c r="V34" s="87">
        <f>分析係数表!D37</f>
        <v>0.23782234957020057</v>
      </c>
      <c r="W34" s="167">
        <f t="shared" si="8"/>
        <v>0</v>
      </c>
      <c r="X34" s="76">
        <f>分析係数表!E37</f>
        <v>0.19484240687679083</v>
      </c>
      <c r="Y34" s="166">
        <f t="shared" si="9"/>
        <v>0</v>
      </c>
    </row>
    <row r="35" spans="1:25" x14ac:dyDescent="0.2">
      <c r="A35" s="6" t="s">
        <v>23</v>
      </c>
      <c r="B35" s="5" t="s">
        <v>193</v>
      </c>
      <c r="C35" s="90"/>
      <c r="D35" s="76">
        <f>投入係数表!I35</f>
        <v>5.9171597633136093E-3</v>
      </c>
      <c r="E35" s="77">
        <f t="shared" si="0"/>
        <v>0.59171597633136097</v>
      </c>
      <c r="F35" s="76">
        <f>分析係数表!C38</f>
        <v>2.2876841115637703E-2</v>
      </c>
      <c r="G35" s="77">
        <f t="shared" si="1"/>
        <v>1.3536592376116985E-2</v>
      </c>
      <c r="H35" s="77">
        <v>1.6319254150829715E-2</v>
      </c>
      <c r="I35" s="77">
        <f t="shared" si="2"/>
        <v>1.6319254150829715E-2</v>
      </c>
      <c r="J35" s="76">
        <f>分析係数表!G38</f>
        <v>0.33663366336633666</v>
      </c>
      <c r="K35" s="78">
        <f t="shared" si="3"/>
        <v>5.4936103082001021E-3</v>
      </c>
      <c r="L35" s="79"/>
      <c r="M35" s="80"/>
      <c r="N35" s="81">
        <f>分析係数表!H38</f>
        <v>4.7129179190035016E-2</v>
      </c>
      <c r="O35" s="82">
        <f t="shared" si="4"/>
        <v>0.68288304909423481</v>
      </c>
      <c r="P35" s="76">
        <f>分析係数表!C38</f>
        <v>2.2876841115637703E-2</v>
      </c>
      <c r="Q35" s="82">
        <f t="shared" si="5"/>
        <v>1.562220701469103E-2</v>
      </c>
      <c r="R35" s="83">
        <v>1.8018920273240181E-2</v>
      </c>
      <c r="S35" s="84">
        <f t="shared" si="6"/>
        <v>3.4338174424069896E-2</v>
      </c>
      <c r="T35" s="85">
        <f>分析係数表!F38</f>
        <v>0.54455445544554459</v>
      </c>
      <c r="U35" s="86">
        <f t="shared" si="7"/>
        <v>1.869900587449351E-2</v>
      </c>
      <c r="V35" s="87">
        <f>分析係数表!D38</f>
        <v>0.17821782178217821</v>
      </c>
      <c r="W35" s="167">
        <f t="shared" si="8"/>
        <v>0</v>
      </c>
      <c r="X35" s="76">
        <f>分析係数表!E38</f>
        <v>0.21782178217821782</v>
      </c>
      <c r="Y35" s="166">
        <f t="shared" si="9"/>
        <v>0</v>
      </c>
    </row>
    <row r="36" spans="1:25" x14ac:dyDescent="0.2">
      <c r="A36" s="6" t="s">
        <v>24</v>
      </c>
      <c r="B36" s="5" t="s">
        <v>39</v>
      </c>
      <c r="C36" s="90"/>
      <c r="D36" s="76">
        <f>投入係数表!I36</f>
        <v>0</v>
      </c>
      <c r="E36" s="77">
        <f t="shared" si="0"/>
        <v>0</v>
      </c>
      <c r="F36" s="76">
        <f>分析係数表!C39</f>
        <v>1</v>
      </c>
      <c r="G36" s="77">
        <f t="shared" si="1"/>
        <v>0</v>
      </c>
      <c r="H36" s="77">
        <v>1.1009369865937967E-2</v>
      </c>
      <c r="I36" s="77">
        <f t="shared" si="2"/>
        <v>1.1009369865937967E-2</v>
      </c>
      <c r="J36" s="76">
        <f>分析係数表!G39</f>
        <v>0.3546086320409656</v>
      </c>
      <c r="K36" s="78">
        <f t="shared" si="3"/>
        <v>3.9040175877932911E-3</v>
      </c>
      <c r="L36" s="79"/>
      <c r="M36" s="80"/>
      <c r="N36" s="81">
        <f>分析係数表!H39</f>
        <v>4.3379915099309016E-3</v>
      </c>
      <c r="O36" s="82">
        <f t="shared" si="4"/>
        <v>6.2855770462322713E-2</v>
      </c>
      <c r="P36" s="76">
        <f>分析係数表!C39</f>
        <v>1</v>
      </c>
      <c r="Q36" s="82">
        <f t="shared" si="5"/>
        <v>6.2855770462322713E-2</v>
      </c>
      <c r="R36" s="83">
        <v>6.8218767026616833E-2</v>
      </c>
      <c r="S36" s="84">
        <f t="shared" si="6"/>
        <v>7.9228136892554799E-2</v>
      </c>
      <c r="T36" s="85">
        <f>分析係数表!F39</f>
        <v>0.70537673738112661</v>
      </c>
      <c r="U36" s="86">
        <f t="shared" si="7"/>
        <v>5.5885684710055575E-2</v>
      </c>
      <c r="V36" s="87">
        <f>分析係数表!D39</f>
        <v>5.5779078273591805E-2</v>
      </c>
      <c r="W36" s="167">
        <f t="shared" si="8"/>
        <v>0</v>
      </c>
      <c r="X36" s="76">
        <f>分析係数表!E39</f>
        <v>7.0592538405267011E-2</v>
      </c>
      <c r="Y36" s="166">
        <f t="shared" si="9"/>
        <v>0</v>
      </c>
    </row>
    <row r="37" spans="1:25" x14ac:dyDescent="0.2">
      <c r="A37" s="6" t="s">
        <v>25</v>
      </c>
      <c r="B37" s="5" t="s">
        <v>40</v>
      </c>
      <c r="C37" s="90"/>
      <c r="D37" s="76">
        <f>投入係数表!I37</f>
        <v>0</v>
      </c>
      <c r="E37" s="77">
        <f t="shared" si="0"/>
        <v>0</v>
      </c>
      <c r="F37" s="76">
        <f>分析係数表!C40</f>
        <v>1</v>
      </c>
      <c r="G37" s="77">
        <f t="shared" si="1"/>
        <v>0</v>
      </c>
      <c r="H37" s="77">
        <v>2.2662702193026573E-4</v>
      </c>
      <c r="I37" s="77">
        <f t="shared" si="2"/>
        <v>2.2662702193026573E-4</v>
      </c>
      <c r="J37" s="76">
        <f>分析係数表!G40</f>
        <v>0.56581344070558914</v>
      </c>
      <c r="K37" s="78">
        <f t="shared" si="3"/>
        <v>1.2822861503522466E-4</v>
      </c>
      <c r="L37" s="79"/>
      <c r="M37" s="80"/>
      <c r="N37" s="81">
        <f>分析係数表!H40</f>
        <v>2.8909614848325226E-2</v>
      </c>
      <c r="O37" s="82">
        <f t="shared" si="4"/>
        <v>0.41888881315247933</v>
      </c>
      <c r="P37" s="76">
        <f>分析係数表!C40</f>
        <v>1</v>
      </c>
      <c r="Q37" s="82">
        <f t="shared" si="5"/>
        <v>0.41888881315247933</v>
      </c>
      <c r="R37" s="83">
        <v>0.41905097851828366</v>
      </c>
      <c r="S37" s="84">
        <f t="shared" si="6"/>
        <v>0.41927760554021393</v>
      </c>
      <c r="T37" s="85">
        <f>分析係数表!F40</f>
        <v>0.76416450963474258</v>
      </c>
      <c r="U37" s="86">
        <f t="shared" si="7"/>
        <v>0.32039706583846661</v>
      </c>
      <c r="V37" s="87">
        <f>分析係数表!D40</f>
        <v>3.8155498034704249E-2</v>
      </c>
      <c r="W37" s="167">
        <f t="shared" si="8"/>
        <v>0</v>
      </c>
      <c r="X37" s="76">
        <f>分析係数表!E40</f>
        <v>2.4733966062697729E-2</v>
      </c>
      <c r="Y37" s="166">
        <f t="shared" si="9"/>
        <v>0</v>
      </c>
    </row>
    <row r="38" spans="1:25" x14ac:dyDescent="0.2">
      <c r="A38" s="6" t="s">
        <v>26</v>
      </c>
      <c r="B38" s="5" t="s">
        <v>276</v>
      </c>
      <c r="C38" s="90"/>
      <c r="D38" s="76">
        <f>投入係数表!I38</f>
        <v>0</v>
      </c>
      <c r="E38" s="77">
        <f t="shared" si="0"/>
        <v>0</v>
      </c>
      <c r="F38" s="76">
        <f>分析係数表!C41</f>
        <v>0.80737001514386675</v>
      </c>
      <c r="G38" s="77">
        <f t="shared" si="1"/>
        <v>0</v>
      </c>
      <c r="H38" s="77">
        <v>4.0193901980078251E-6</v>
      </c>
      <c r="I38" s="77">
        <f t="shared" si="2"/>
        <v>4.0193901980078251E-6</v>
      </c>
      <c r="J38" s="76">
        <f>分析係数表!G41</f>
        <v>0.46438676343953744</v>
      </c>
      <c r="K38" s="78">
        <f t="shared" si="3"/>
        <v>1.8665516050534553E-6</v>
      </c>
      <c r="L38" s="79"/>
      <c r="M38" s="80"/>
      <c r="N38" s="81">
        <f>分析係数表!H41</f>
        <v>5.5247420444334276E-2</v>
      </c>
      <c r="O38" s="82">
        <f t="shared" si="4"/>
        <v>0.80051313381658162</v>
      </c>
      <c r="P38" s="76">
        <f>分析係数表!C41</f>
        <v>0.80737001514386675</v>
      </c>
      <c r="Q38" s="82">
        <f t="shared" si="5"/>
        <v>0.64631030097235775</v>
      </c>
      <c r="R38" s="83">
        <v>0.6568866715387508</v>
      </c>
      <c r="S38" s="84">
        <f t="shared" si="6"/>
        <v>0.65689069092894881</v>
      </c>
      <c r="T38" s="85">
        <f>分析係数表!F41</f>
        <v>0.56759749046623198</v>
      </c>
      <c r="U38" s="86">
        <f t="shared" si="7"/>
        <v>0.37284950768190056</v>
      </c>
      <c r="V38" s="87">
        <f>分析係数表!D41</f>
        <v>0.17788165826054866</v>
      </c>
      <c r="W38" s="167">
        <f t="shared" si="8"/>
        <v>0</v>
      </c>
      <c r="X38" s="76">
        <f>分析係数表!E41</f>
        <v>0.18021896912289334</v>
      </c>
      <c r="Y38" s="166">
        <f t="shared" si="9"/>
        <v>0</v>
      </c>
    </row>
    <row r="39" spans="1:25" x14ac:dyDescent="0.2">
      <c r="A39" s="6" t="s">
        <v>51</v>
      </c>
      <c r="B39" s="5" t="s">
        <v>367</v>
      </c>
      <c r="C39" s="90"/>
      <c r="D39" s="76">
        <f>投入係数表!I39</f>
        <v>0</v>
      </c>
      <c r="E39" s="77">
        <f>$C$11*D39</f>
        <v>0</v>
      </c>
      <c r="F39" s="76">
        <f>分析係数表!C42</f>
        <v>0.96683250414593702</v>
      </c>
      <c r="G39" s="77">
        <f>E39*F39</f>
        <v>0</v>
      </c>
      <c r="H39" s="77">
        <v>3.4271746934474694E-3</v>
      </c>
      <c r="I39" s="77">
        <f>C39+H39</f>
        <v>3.4271746934474694E-3</v>
      </c>
      <c r="J39" s="76">
        <f>分析係数表!G42</f>
        <v>0.48211243611584326</v>
      </c>
      <c r="K39" s="78">
        <f>I39*J39</f>
        <v>1.6522835404525278E-3</v>
      </c>
      <c r="L39" s="79"/>
      <c r="M39" s="80"/>
      <c r="N39" s="81">
        <f>分析係数表!H42</f>
        <v>1.6732252966876335E-2</v>
      </c>
      <c r="O39" s="82">
        <f t="shared" si="4"/>
        <v>0.24244368606895908</v>
      </c>
      <c r="P39" s="76">
        <f>分析係数表!C42</f>
        <v>0.96683250414593702</v>
      </c>
      <c r="Q39" s="82">
        <f>O39*P39</f>
        <v>0.23440243611642314</v>
      </c>
      <c r="R39" s="83">
        <v>0.2400759099625577</v>
      </c>
      <c r="S39" s="84">
        <f>I39+R39</f>
        <v>0.24350308465600518</v>
      </c>
      <c r="T39" s="85">
        <f>分析係数表!F42</f>
        <v>0.55877342419080067</v>
      </c>
      <c r="U39" s="86">
        <f t="shared" si="7"/>
        <v>0.13606305241425842</v>
      </c>
      <c r="V39" s="87">
        <f>分析係数表!D42</f>
        <v>0.25383304940374785</v>
      </c>
      <c r="W39" s="167">
        <f t="shared" si="8"/>
        <v>0</v>
      </c>
      <c r="X39" s="76">
        <f>分析係数表!E42</f>
        <v>0.17717206132879046</v>
      </c>
      <c r="Y39" s="166">
        <f t="shared" si="9"/>
        <v>0</v>
      </c>
    </row>
    <row r="40" spans="1:25" x14ac:dyDescent="0.2">
      <c r="A40" s="6" t="s">
        <v>194</v>
      </c>
      <c r="B40" s="5" t="s">
        <v>41</v>
      </c>
      <c r="C40" s="90"/>
      <c r="D40" s="76">
        <f>投入係数表!I40</f>
        <v>2.0710059171597635E-2</v>
      </c>
      <c r="E40" s="77">
        <f>$C$11*D40</f>
        <v>2.0710059171597637</v>
      </c>
      <c r="F40" s="76">
        <f>分析係数表!C43</f>
        <v>0.23747353563867324</v>
      </c>
      <c r="G40" s="77">
        <f>E40*F40</f>
        <v>0.49180909747654228</v>
      </c>
      <c r="H40" s="77">
        <v>0.64395927874848791</v>
      </c>
      <c r="I40" s="77">
        <f>C40+H40</f>
        <v>0.64395927874848791</v>
      </c>
      <c r="J40" s="76">
        <f>分析係数表!G43</f>
        <v>0.3947923997185081</v>
      </c>
      <c r="K40" s="78">
        <f>I40*J40</f>
        <v>0.2542302289781152</v>
      </c>
      <c r="L40" s="79"/>
      <c r="M40" s="80"/>
      <c r="N40" s="81">
        <f>分析係数表!H43</f>
        <v>4.4340470362222294E-2</v>
      </c>
      <c r="O40" s="82">
        <f t="shared" si="4"/>
        <v>0.64247576808274165</v>
      </c>
      <c r="P40" s="76">
        <f>分析係数表!C43</f>
        <v>0.23747353563867324</v>
      </c>
      <c r="Q40" s="82">
        <f>O40*P40</f>
        <v>0.1525709922087809</v>
      </c>
      <c r="R40" s="83">
        <v>0.21496761386582716</v>
      </c>
      <c r="S40" s="84">
        <f>I40+R40</f>
        <v>0.8589268926143151</v>
      </c>
      <c r="T40" s="85">
        <f>分析係数表!F43</f>
        <v>0.64109781843771996</v>
      </c>
      <c r="U40" s="86">
        <f t="shared" si="7"/>
        <v>0.55065615705252713</v>
      </c>
      <c r="V40" s="87">
        <f>分析係数表!D43</f>
        <v>1.4700914848698099</v>
      </c>
      <c r="W40" s="167">
        <f t="shared" si="8"/>
        <v>1</v>
      </c>
      <c r="X40" s="76">
        <f>分析係数表!E43</f>
        <v>1.0415200562983815</v>
      </c>
      <c r="Y40" s="166">
        <f t="shared" si="9"/>
        <v>1</v>
      </c>
    </row>
    <row r="41" spans="1:25" x14ac:dyDescent="0.2">
      <c r="A41" s="6" t="s">
        <v>340</v>
      </c>
      <c r="B41" s="5" t="s">
        <v>42</v>
      </c>
      <c r="C41" s="90"/>
      <c r="D41" s="76">
        <f>投入係数表!I41</f>
        <v>0</v>
      </c>
      <c r="E41" s="77">
        <f>$C$11*D41</f>
        <v>0</v>
      </c>
      <c r="F41" s="76">
        <f>分析係数表!C44</f>
        <v>0.41273100616016423</v>
      </c>
      <c r="G41" s="77">
        <f>E41*F41</f>
        <v>0</v>
      </c>
      <c r="H41" s="77">
        <v>6.1139886569078618E-4</v>
      </c>
      <c r="I41" s="77">
        <f>C41+H41</f>
        <v>6.1139886569078618E-4</v>
      </c>
      <c r="J41" s="76">
        <f>分析係数表!G44</f>
        <v>0.27032077234506385</v>
      </c>
      <c r="K41" s="78">
        <f>I41*J41</f>
        <v>1.6527381358442928E-4</v>
      </c>
      <c r="L41" s="79"/>
      <c r="M41" s="80"/>
      <c r="N41" s="81">
        <f>分析係数表!H44</f>
        <v>0.12437641372044743</v>
      </c>
      <c r="O41" s="82">
        <f t="shared" si="4"/>
        <v>1.8021647331125958</v>
      </c>
      <c r="P41" s="76">
        <f>分析係数表!C44</f>
        <v>0.41273100616016423</v>
      </c>
      <c r="Q41" s="82">
        <f>O41*P41</f>
        <v>0.74380926356392552</v>
      </c>
      <c r="R41" s="83">
        <v>0.75383501626798188</v>
      </c>
      <c r="S41" s="84">
        <f>I41+R41</f>
        <v>0.75444641513367272</v>
      </c>
      <c r="T41" s="85">
        <f>分析係数表!F44</f>
        <v>0.52382435378386794</v>
      </c>
      <c r="U41" s="86">
        <f t="shared" si="7"/>
        <v>0.3951974058719519</v>
      </c>
      <c r="V41" s="87">
        <f>分析係数表!D44</f>
        <v>0.30302086577390219</v>
      </c>
      <c r="W41" s="167">
        <f t="shared" si="8"/>
        <v>0</v>
      </c>
      <c r="X41" s="76">
        <f>分析係数表!E44</f>
        <v>0.1999377141077546</v>
      </c>
      <c r="Y41" s="166">
        <f t="shared" si="9"/>
        <v>0</v>
      </c>
    </row>
    <row r="42" spans="1:25" x14ac:dyDescent="0.2">
      <c r="A42" s="6" t="s">
        <v>341</v>
      </c>
      <c r="B42" s="5" t="s">
        <v>278</v>
      </c>
      <c r="C42" s="90"/>
      <c r="D42" s="76">
        <f>投入係数表!I42</f>
        <v>0</v>
      </c>
      <c r="E42" s="77">
        <f>$C$11*D42</f>
        <v>0</v>
      </c>
      <c r="F42" s="76">
        <f>分析係数表!C45</f>
        <v>1</v>
      </c>
      <c r="G42" s="77">
        <f>E42*F42</f>
        <v>0</v>
      </c>
      <c r="H42" s="77">
        <v>2.4569807932423907E-3</v>
      </c>
      <c r="I42" s="77">
        <f>C42+H42</f>
        <v>2.4569807932423907E-3</v>
      </c>
      <c r="J42" s="76">
        <f>分析係数表!G45</f>
        <v>0</v>
      </c>
      <c r="K42" s="78">
        <f>I42*J42</f>
        <v>0</v>
      </c>
      <c r="L42" s="79"/>
      <c r="M42" s="80"/>
      <c r="N42" s="81">
        <f>分析係数表!H45</f>
        <v>0</v>
      </c>
      <c r="O42" s="82">
        <f t="shared" si="4"/>
        <v>0</v>
      </c>
      <c r="P42" s="76">
        <f>分析係数表!C45</f>
        <v>1</v>
      </c>
      <c r="Q42" s="82">
        <f>O42*P42</f>
        <v>0</v>
      </c>
      <c r="R42" s="83">
        <v>3.14865742056017E-3</v>
      </c>
      <c r="S42" s="84">
        <f>I42+R42</f>
        <v>5.6056382138025603E-3</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投入係数表!I43</f>
        <v>5.9171597633136093E-3</v>
      </c>
      <c r="E43" s="77">
        <f>$C$11*D43</f>
        <v>0.59171597633136097</v>
      </c>
      <c r="F43" s="76">
        <f>分析係数表!C46</f>
        <v>7.03125E-2</v>
      </c>
      <c r="G43" s="77">
        <f>E43*F43</f>
        <v>4.1605029585798821E-2</v>
      </c>
      <c r="H43" s="77">
        <v>5.736461140672941E-2</v>
      </c>
      <c r="I43" s="77">
        <f>C43+H43</f>
        <v>5.736461140672941E-2</v>
      </c>
      <c r="J43" s="76">
        <f>分析係数表!G46</f>
        <v>1.0101010101010102E-2</v>
      </c>
      <c r="K43" s="78">
        <f>I43*J43</f>
        <v>5.7944051925989308E-4</v>
      </c>
      <c r="L43" s="79"/>
      <c r="M43" s="80"/>
      <c r="N43" s="81">
        <f>分析係数表!H46</f>
        <v>2.5315279025811051E-2</v>
      </c>
      <c r="O43" s="82">
        <f t="shared" si="4"/>
        <v>0.3668083176265548</v>
      </c>
      <c r="P43" s="76">
        <f>分析係数表!C46</f>
        <v>7.03125E-2</v>
      </c>
      <c r="Q43" s="82">
        <f>O43*P43</f>
        <v>2.5791209833117133E-2</v>
      </c>
      <c r="R43" s="83">
        <v>2.7944034729743054E-2</v>
      </c>
      <c r="S43" s="84">
        <f>I43+R43</f>
        <v>8.530864613647246E-2</v>
      </c>
      <c r="T43" s="85">
        <f>分析係数表!F46</f>
        <v>0.30303030303030304</v>
      </c>
      <c r="U43" s="86">
        <f t="shared" si="7"/>
        <v>2.5851104889840139E-2</v>
      </c>
      <c r="V43" s="87">
        <f>分析係数表!D46</f>
        <v>1.0101010101010102E-2</v>
      </c>
      <c r="W43" s="167">
        <f t="shared" si="8"/>
        <v>0</v>
      </c>
      <c r="X43" s="76">
        <f>分析係数表!E46</f>
        <v>3.0303030303030304E-2</v>
      </c>
      <c r="Y43" s="166">
        <f t="shared" si="9"/>
        <v>0</v>
      </c>
    </row>
    <row r="44" spans="1:25" x14ac:dyDescent="0.2">
      <c r="A44" s="192">
        <v>40</v>
      </c>
      <c r="B44" s="14" t="s">
        <v>150</v>
      </c>
      <c r="C44" s="197">
        <f>SUM(C5:C43)</f>
        <v>100</v>
      </c>
      <c r="D44" s="92">
        <f>投入係数表!I44</f>
        <v>0.59763313609467461</v>
      </c>
      <c r="E44" s="91">
        <f>SUM(E5:E43)</f>
        <v>59.763313609467453</v>
      </c>
      <c r="F44" s="92">
        <f>分析係数表!C47</f>
        <v>0.45593014645384233</v>
      </c>
      <c r="G44" s="91">
        <f>SUM(G5:G43)</f>
        <v>18.993432950599946</v>
      </c>
      <c r="H44" s="91">
        <f>SUM(H5:H43)</f>
        <v>22.136240021950748</v>
      </c>
      <c r="I44" s="91">
        <f>SUM(I5:I43)</f>
        <v>122.13624002195077</v>
      </c>
      <c r="J44" s="92">
        <f>分析係数表!G47</f>
        <v>0.32612291818538663</v>
      </c>
      <c r="K44" s="93">
        <f>SUM(K5:K43)</f>
        <v>23.109413079637061</v>
      </c>
      <c r="L44" s="94">
        <f>最終需要_まとめ!$L$33</f>
        <v>0.627</v>
      </c>
      <c r="M44" s="91">
        <f>K44*L44</f>
        <v>14.489602000932438</v>
      </c>
      <c r="N44" s="95">
        <f>分析係数表!H47</f>
        <v>1</v>
      </c>
      <c r="O44" s="96">
        <f>SUM(O5:O43)</f>
        <v>14.489602000932438</v>
      </c>
      <c r="P44" s="92">
        <f>分析係数表!C47</f>
        <v>0.45593014645384233</v>
      </c>
      <c r="Q44" s="96">
        <f>SUM(Q5:Q43)</f>
        <v>4.2133964529574799</v>
      </c>
      <c r="R44" s="91">
        <f>SUM(R5:R43)</f>
        <v>4.6203318830032725</v>
      </c>
      <c r="S44" s="97">
        <f>SUM(S5:S43)</f>
        <v>126.75657190495399</v>
      </c>
      <c r="T44" s="98">
        <f>分析係数表!F47</f>
        <v>0.53227163124544385</v>
      </c>
      <c r="U44" s="99">
        <f>SUM(U5:U43)</f>
        <v>55.96069906423314</v>
      </c>
      <c r="V44" s="100">
        <f>分析係数表!D47</f>
        <v>0.14068019962989961</v>
      </c>
      <c r="W44" s="164">
        <f>SUM(W5:W43)</f>
        <v>18</v>
      </c>
      <c r="X44" s="92">
        <f>分析係数表!E47</f>
        <v>0.11066561991812932</v>
      </c>
      <c r="Y44" s="165">
        <f>SUM(Y5:Y43)</f>
        <v>14</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2015年佐用町産業連関表</v>
      </c>
      <c r="H1" s="401"/>
      <c r="I1" s="401"/>
    </row>
    <row r="2" spans="1:25" x14ac:dyDescent="0.2">
      <c r="B2" s="3" t="s">
        <v>244</v>
      </c>
      <c r="S2" s="3" t="s">
        <v>152</v>
      </c>
      <c r="U2" s="64" t="s">
        <v>209</v>
      </c>
      <c r="W2" s="3" t="s">
        <v>130</v>
      </c>
      <c r="Y2" s="3" t="s">
        <v>153</v>
      </c>
    </row>
    <row r="3" spans="1:25" ht="44" x14ac:dyDescent="0.2">
      <c r="B3" s="65"/>
      <c r="C3" s="66" t="s">
        <v>227</v>
      </c>
      <c r="D3" s="66" t="s">
        <v>245</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投入係数表!J5</f>
        <v>0</v>
      </c>
      <c r="E5" s="77">
        <f t="shared" ref="E5:E38" si="0">$C$12*D5</f>
        <v>0</v>
      </c>
      <c r="F5" s="76">
        <f>分析係数表!C8</f>
        <v>1</v>
      </c>
      <c r="G5" s="77">
        <f t="shared" ref="G5:G38" si="1">E5*F5</f>
        <v>0</v>
      </c>
      <c r="H5" s="77">
        <f t="array" ref="H5:H43">MMULT(逆行列係数!C5:AO43,'8'!G5:G43)</f>
        <v>1.5509313778503351E-2</v>
      </c>
      <c r="I5" s="77">
        <f t="shared" ref="I5:I38" si="2">C5+H5</f>
        <v>1.5509313778503351E-2</v>
      </c>
      <c r="J5" s="76">
        <f>分析係数表!G8</f>
        <v>0.11979935084095604</v>
      </c>
      <c r="K5" s="78">
        <f t="shared" ref="K5:K38" si="3">I5*J5</f>
        <v>1.8580057226533966E-3</v>
      </c>
      <c r="L5" s="79" t="s">
        <v>182</v>
      </c>
      <c r="M5" s="80" t="s">
        <v>182</v>
      </c>
      <c r="N5" s="81">
        <f>分析係数表!H8</f>
        <v>1.4191429368202522E-2</v>
      </c>
      <c r="O5" s="82">
        <f t="shared" ref="O5:O43" si="4">$M$44*N5</f>
        <v>9.998826557817582E-2</v>
      </c>
      <c r="P5" s="76">
        <f>分析係数表!C8</f>
        <v>1</v>
      </c>
      <c r="Q5" s="82">
        <f t="shared" ref="Q5:Q38" si="5">O5*P5</f>
        <v>9.998826557817582E-2</v>
      </c>
      <c r="R5" s="83">
        <f t="array" ref="R5:R43">MMULT(逆行列係数!C5:AO43,'8'!Q5:Q43)</f>
        <v>0.14051210598227901</v>
      </c>
      <c r="S5" s="84">
        <f t="shared" ref="S5:S38" si="6">I5+R5</f>
        <v>0.15602141976078235</v>
      </c>
      <c r="T5" s="85">
        <f>分析係数表!F8</f>
        <v>0.45234582472705814</v>
      </c>
      <c r="U5" s="86">
        <f t="shared" ref="U5:U43" si="7">S5*T5</f>
        <v>7.0575637796777613E-2</v>
      </c>
      <c r="V5" s="87">
        <f>分析係数表!D8</f>
        <v>0.25140159339038065</v>
      </c>
      <c r="W5" s="88">
        <f t="shared" ref="W5:W43" si="8">ROUND(S5*V5,0)</f>
        <v>0</v>
      </c>
      <c r="X5" s="76">
        <f>分析係数表!E8</f>
        <v>0.19799350840956034</v>
      </c>
      <c r="Y5" s="89">
        <f t="shared" ref="Y5:Y43" si="9">ROUND(S5*X5,0)</f>
        <v>0</v>
      </c>
    </row>
    <row r="6" spans="1:25" x14ac:dyDescent="0.2">
      <c r="A6" s="6" t="s">
        <v>219</v>
      </c>
      <c r="B6" s="5" t="s">
        <v>265</v>
      </c>
      <c r="C6" s="90"/>
      <c r="D6" s="76">
        <f>投入係数表!J6</f>
        <v>0</v>
      </c>
      <c r="E6" s="77">
        <f t="shared" si="0"/>
        <v>0</v>
      </c>
      <c r="F6" s="76">
        <f>分析係数表!C9</f>
        <v>1</v>
      </c>
      <c r="G6" s="77">
        <f t="shared" si="1"/>
        <v>0</v>
      </c>
      <c r="H6" s="77">
        <v>3.1407104268437749E-2</v>
      </c>
      <c r="I6" s="77">
        <f t="shared" si="2"/>
        <v>3.1407104268437749E-2</v>
      </c>
      <c r="J6" s="76">
        <f>分析係数表!G9</f>
        <v>0.2441860465116279</v>
      </c>
      <c r="K6" s="78">
        <f t="shared" si="3"/>
        <v>7.6691766236882874E-3</v>
      </c>
      <c r="L6" s="79"/>
      <c r="M6" s="80"/>
      <c r="N6" s="81">
        <f>分析係数表!H9</f>
        <v>7.4365568741672605E-4</v>
      </c>
      <c r="O6" s="82">
        <f t="shared" si="4"/>
        <v>5.2395597682886891E-3</v>
      </c>
      <c r="P6" s="76">
        <f>分析係数表!C9</f>
        <v>1</v>
      </c>
      <c r="Q6" s="82">
        <f t="shared" si="5"/>
        <v>5.2395597682886891E-3</v>
      </c>
      <c r="R6" s="83">
        <v>6.9956644417091774E-3</v>
      </c>
      <c r="S6" s="84">
        <f t="shared" si="6"/>
        <v>3.8402768710146924E-2</v>
      </c>
      <c r="T6" s="85">
        <f>分析係数表!F9</f>
        <v>0.66860465116279066</v>
      </c>
      <c r="U6" s="86">
        <f t="shared" si="7"/>
        <v>2.5676269777133116E-2</v>
      </c>
      <c r="V6" s="87">
        <f>分析係数表!D9</f>
        <v>0.14534883720930233</v>
      </c>
      <c r="W6" s="88">
        <f t="shared" si="8"/>
        <v>0</v>
      </c>
      <c r="X6" s="76">
        <f>分析係数表!E9</f>
        <v>4.0697674418604654E-2</v>
      </c>
      <c r="Y6" s="89">
        <f t="shared" si="9"/>
        <v>0</v>
      </c>
    </row>
    <row r="7" spans="1:25" x14ac:dyDescent="0.2">
      <c r="A7" s="6" t="s">
        <v>220</v>
      </c>
      <c r="B7" s="5" t="s">
        <v>266</v>
      </c>
      <c r="C7" s="90"/>
      <c r="D7" s="76">
        <f>投入係数表!J7</f>
        <v>0</v>
      </c>
      <c r="E7" s="77">
        <f t="shared" si="0"/>
        <v>0</v>
      </c>
      <c r="F7" s="76">
        <f>分析係数表!C10</f>
        <v>0</v>
      </c>
      <c r="G7" s="77">
        <f t="shared" si="1"/>
        <v>0</v>
      </c>
      <c r="H7" s="77">
        <v>0</v>
      </c>
      <c r="I7" s="77">
        <f t="shared" si="2"/>
        <v>0</v>
      </c>
      <c r="J7" s="76">
        <f>分析係数表!G10</f>
        <v>0</v>
      </c>
      <c r="K7" s="78">
        <f t="shared" si="3"/>
        <v>0</v>
      </c>
      <c r="L7" s="79"/>
      <c r="M7" s="80"/>
      <c r="N7" s="81">
        <f>分析係数表!H10</f>
        <v>1.4563257211910885E-3</v>
      </c>
      <c r="O7" s="82">
        <f t="shared" si="4"/>
        <v>1.0260804546232016E-2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投入係数表!J8</f>
        <v>8.3333333333333332E-3</v>
      </c>
      <c r="E8" s="77">
        <f t="shared" si="0"/>
        <v>0.83333333333333337</v>
      </c>
      <c r="F8" s="76">
        <f>分析係数表!C11</f>
        <v>1.4950166112956853E-2</v>
      </c>
      <c r="G8" s="77">
        <f t="shared" si="1"/>
        <v>1.2458471760797379E-2</v>
      </c>
      <c r="H8" s="77">
        <v>1.4765516930764845E-2</v>
      </c>
      <c r="I8" s="77">
        <f t="shared" si="2"/>
        <v>1.4765516930764845E-2</v>
      </c>
      <c r="J8" s="76">
        <f>分析係数表!G11</f>
        <v>0.5</v>
      </c>
      <c r="K8" s="78">
        <f t="shared" si="3"/>
        <v>7.3827584653824224E-3</v>
      </c>
      <c r="L8" s="79"/>
      <c r="M8" s="80"/>
      <c r="N8" s="81">
        <f>分析係数表!H11</f>
        <v>-3.0985653642363585E-5</v>
      </c>
      <c r="O8" s="82">
        <f t="shared" si="4"/>
        <v>-2.1831499034536206E-4</v>
      </c>
      <c r="P8" s="76">
        <f>分析係数表!C11</f>
        <v>1.4950166112956853E-2</v>
      </c>
      <c r="Q8" s="82">
        <f t="shared" si="5"/>
        <v>-3.2638453706117344E-6</v>
      </c>
      <c r="R8" s="83">
        <v>6.0373374612493755E-5</v>
      </c>
      <c r="S8" s="84">
        <f t="shared" si="6"/>
        <v>1.4825890305377339E-2</v>
      </c>
      <c r="T8" s="85">
        <f>分析係数表!F11</f>
        <v>0.8125</v>
      </c>
      <c r="U8" s="86">
        <f t="shared" si="7"/>
        <v>1.2046035873119088E-2</v>
      </c>
      <c r="V8" s="87">
        <f>分析係数表!D11</f>
        <v>0.3125</v>
      </c>
      <c r="W8" s="88">
        <f t="shared" si="8"/>
        <v>0</v>
      </c>
      <c r="X8" s="76">
        <f>分析係数表!E11</f>
        <v>0</v>
      </c>
      <c r="Y8" s="89">
        <f t="shared" si="9"/>
        <v>0</v>
      </c>
    </row>
    <row r="9" spans="1:25" x14ac:dyDescent="0.2">
      <c r="A9" s="6" t="s">
        <v>222</v>
      </c>
      <c r="B9" s="5" t="s">
        <v>190</v>
      </c>
      <c r="C9" s="90"/>
      <c r="D9" s="76">
        <f>投入係数表!J9</f>
        <v>8.3333333333333332E-3</v>
      </c>
      <c r="E9" s="77">
        <f t="shared" si="0"/>
        <v>0.83333333333333337</v>
      </c>
      <c r="F9" s="76">
        <f>分析係数表!C12</f>
        <v>7.6050169221580699E-2</v>
      </c>
      <c r="G9" s="77">
        <f t="shared" si="1"/>
        <v>6.3375141017983916E-2</v>
      </c>
      <c r="H9" s="77">
        <v>6.465411287405963E-2</v>
      </c>
      <c r="I9" s="77">
        <f t="shared" si="2"/>
        <v>6.465411287405963E-2</v>
      </c>
      <c r="J9" s="76">
        <f>分析係数表!G12</f>
        <v>0.1430260047281324</v>
      </c>
      <c r="K9" s="78">
        <f t="shared" si="3"/>
        <v>9.247219453618458E-3</v>
      </c>
      <c r="L9" s="79"/>
      <c r="M9" s="80"/>
      <c r="N9" s="81">
        <f>分析係数表!H12</f>
        <v>0.10532023673039383</v>
      </c>
      <c r="O9" s="82">
        <f t="shared" si="4"/>
        <v>0.74205265218388561</v>
      </c>
      <c r="P9" s="76">
        <f>分析係数表!C12</f>
        <v>7.6050169221580699E-2</v>
      </c>
      <c r="Q9" s="82">
        <f t="shared" si="5"/>
        <v>5.6433229769907264E-2</v>
      </c>
      <c r="R9" s="83">
        <v>6.2949482192503514E-2</v>
      </c>
      <c r="S9" s="84">
        <f t="shared" si="6"/>
        <v>0.12760359506656316</v>
      </c>
      <c r="T9" s="85">
        <f>分析係数表!F12</f>
        <v>0.29432624113475175</v>
      </c>
      <c r="U9" s="86">
        <f t="shared" si="7"/>
        <v>3.755708649122249E-2</v>
      </c>
      <c r="V9" s="87">
        <f>分析係数表!D12</f>
        <v>7.407407407407407E-2</v>
      </c>
      <c r="W9" s="88">
        <f t="shared" si="8"/>
        <v>0</v>
      </c>
      <c r="X9" s="76">
        <f>分析係数表!E12</f>
        <v>6.6587864460204885E-2</v>
      </c>
      <c r="Y9" s="89">
        <f t="shared" si="9"/>
        <v>0</v>
      </c>
    </row>
    <row r="10" spans="1:25" x14ac:dyDescent="0.2">
      <c r="A10" s="6" t="s">
        <v>223</v>
      </c>
      <c r="B10" s="5" t="s">
        <v>28</v>
      </c>
      <c r="C10" s="90"/>
      <c r="D10" s="76">
        <f>投入係数表!J10</f>
        <v>0</v>
      </c>
      <c r="E10" s="77">
        <f t="shared" si="0"/>
        <v>0</v>
      </c>
      <c r="F10" s="76">
        <f>分析係数表!C13</f>
        <v>0</v>
      </c>
      <c r="G10" s="77">
        <f t="shared" si="1"/>
        <v>0</v>
      </c>
      <c r="H10" s="77">
        <v>0</v>
      </c>
      <c r="I10" s="77">
        <f t="shared" si="2"/>
        <v>0</v>
      </c>
      <c r="J10" s="76">
        <f>分析係数表!G13</f>
        <v>0.24390243902439024</v>
      </c>
      <c r="K10" s="78">
        <f t="shared" si="3"/>
        <v>0</v>
      </c>
      <c r="L10" s="79"/>
      <c r="M10" s="80"/>
      <c r="N10" s="81">
        <f>分析係数表!H13</f>
        <v>1.555479812846652E-2</v>
      </c>
      <c r="O10" s="82">
        <f t="shared" si="4"/>
        <v>0.10959412515337175</v>
      </c>
      <c r="P10" s="76">
        <f>分析係数表!C13</f>
        <v>0</v>
      </c>
      <c r="Q10" s="82">
        <f t="shared" si="5"/>
        <v>0</v>
      </c>
      <c r="R10" s="83">
        <v>0</v>
      </c>
      <c r="S10" s="84">
        <f t="shared" si="6"/>
        <v>0</v>
      </c>
      <c r="T10" s="85">
        <f>分析係数表!F13</f>
        <v>0.37804878048780488</v>
      </c>
      <c r="U10" s="86">
        <f t="shared" si="7"/>
        <v>0</v>
      </c>
      <c r="V10" s="87">
        <f>分析係数表!D13</f>
        <v>0.4451219512195122</v>
      </c>
      <c r="W10" s="88">
        <f t="shared" si="8"/>
        <v>0</v>
      </c>
      <c r="X10" s="76">
        <f>分析係数表!E13</f>
        <v>0.39634146341463417</v>
      </c>
      <c r="Y10" s="89">
        <f t="shared" si="9"/>
        <v>0</v>
      </c>
    </row>
    <row r="11" spans="1:25" x14ac:dyDescent="0.2">
      <c r="A11" s="6" t="s">
        <v>224</v>
      </c>
      <c r="B11" s="5" t="s">
        <v>267</v>
      </c>
      <c r="C11" s="90"/>
      <c r="D11" s="76">
        <f>投入係数表!J11</f>
        <v>1.6666666666666666E-2</v>
      </c>
      <c r="E11" s="77">
        <f t="shared" si="0"/>
        <v>1.6666666666666667</v>
      </c>
      <c r="F11" s="76">
        <f>分析係数表!C14</f>
        <v>0.12118408880666054</v>
      </c>
      <c r="G11" s="77">
        <f t="shared" si="1"/>
        <v>0.20197348134443424</v>
      </c>
      <c r="H11" s="77">
        <v>0.21016945304719151</v>
      </c>
      <c r="I11" s="77">
        <f t="shared" si="2"/>
        <v>0.21016945304719151</v>
      </c>
      <c r="J11" s="76">
        <f>分析係数表!G14</f>
        <v>0.17455621301775148</v>
      </c>
      <c r="K11" s="78">
        <f t="shared" si="3"/>
        <v>3.6686383815929882E-2</v>
      </c>
      <c r="L11" s="79"/>
      <c r="M11" s="80"/>
      <c r="N11" s="81">
        <f>分析係数表!H14</f>
        <v>1.3013974529792706E-3</v>
      </c>
      <c r="O11" s="82">
        <f t="shared" si="4"/>
        <v>9.1692295945052064E-3</v>
      </c>
      <c r="P11" s="76">
        <f>分析係数表!C14</f>
        <v>0.12118408880666054</v>
      </c>
      <c r="Q11" s="82">
        <f t="shared" si="5"/>
        <v>1.111164733469179E-3</v>
      </c>
      <c r="R11" s="83">
        <v>3.3265400913000918E-3</v>
      </c>
      <c r="S11" s="84">
        <f t="shared" si="6"/>
        <v>0.2134959931384916</v>
      </c>
      <c r="T11" s="85">
        <f>分析係数表!F14</f>
        <v>0.39349112426035504</v>
      </c>
      <c r="U11" s="86">
        <f t="shared" si="7"/>
        <v>8.40087783651461E-2</v>
      </c>
      <c r="V11" s="87">
        <f>分析係数表!D14</f>
        <v>0.13905325443786981</v>
      </c>
      <c r="W11" s="88">
        <f t="shared" si="8"/>
        <v>0</v>
      </c>
      <c r="X11" s="76">
        <f>分析係数表!E14</f>
        <v>0.10650887573964497</v>
      </c>
      <c r="Y11" s="89">
        <f t="shared" si="9"/>
        <v>0</v>
      </c>
    </row>
    <row r="12" spans="1:25" x14ac:dyDescent="0.2">
      <c r="A12" s="6" t="s">
        <v>225</v>
      </c>
      <c r="B12" s="5" t="s">
        <v>29</v>
      </c>
      <c r="C12" s="75">
        <f>最終需要_まとめ!C13</f>
        <v>100</v>
      </c>
      <c r="D12" s="76">
        <f>投入係数表!J12</f>
        <v>0.36666666666666664</v>
      </c>
      <c r="E12" s="77">
        <f t="shared" si="0"/>
        <v>36.666666666666664</v>
      </c>
      <c r="F12" s="76">
        <f>分析係数表!C15</f>
        <v>0</v>
      </c>
      <c r="G12" s="77">
        <f t="shared" si="1"/>
        <v>0</v>
      </c>
      <c r="H12" s="77">
        <v>0</v>
      </c>
      <c r="I12" s="77">
        <f t="shared" si="2"/>
        <v>100</v>
      </c>
      <c r="J12" s="76">
        <f>分析係数表!G15</f>
        <v>0.1</v>
      </c>
      <c r="K12" s="78">
        <f t="shared" si="3"/>
        <v>10</v>
      </c>
      <c r="L12" s="79"/>
      <c r="M12" s="80"/>
      <c r="N12" s="81">
        <f>分析係数表!H15</f>
        <v>9.7914665509868937E-3</v>
      </c>
      <c r="O12" s="82">
        <f t="shared" si="4"/>
        <v>6.8987536949134412E-2</v>
      </c>
      <c r="P12" s="76">
        <f>分析係数表!C15</f>
        <v>0</v>
      </c>
      <c r="Q12" s="82">
        <f t="shared" si="5"/>
        <v>0</v>
      </c>
      <c r="R12" s="83">
        <v>0</v>
      </c>
      <c r="S12" s="84">
        <f t="shared" si="6"/>
        <v>100</v>
      </c>
      <c r="T12" s="85">
        <f>分析係数表!F15</f>
        <v>0.30833333333333335</v>
      </c>
      <c r="U12" s="86">
        <f t="shared" si="7"/>
        <v>30.833333333333336</v>
      </c>
      <c r="V12" s="87">
        <f>分析係数表!D15</f>
        <v>8.3333333333333332E-3</v>
      </c>
      <c r="W12" s="88">
        <f t="shared" si="8"/>
        <v>1</v>
      </c>
      <c r="X12" s="76">
        <f>分析係数表!E15</f>
        <v>0</v>
      </c>
      <c r="Y12" s="89">
        <f t="shared" si="9"/>
        <v>0</v>
      </c>
    </row>
    <row r="13" spans="1:25" x14ac:dyDescent="0.2">
      <c r="A13" s="6" t="s">
        <v>226</v>
      </c>
      <c r="B13" s="5" t="s">
        <v>30</v>
      </c>
      <c r="C13" s="90"/>
      <c r="D13" s="76">
        <f>投入係数表!J13</f>
        <v>8.3333333333333329E-2</v>
      </c>
      <c r="E13" s="77">
        <f t="shared" si="0"/>
        <v>8.3333333333333321</v>
      </c>
      <c r="F13" s="76">
        <f>分析係数表!C16</f>
        <v>1.8867924528301883E-2</v>
      </c>
      <c r="G13" s="77">
        <f t="shared" si="1"/>
        <v>0.15723270440251566</v>
      </c>
      <c r="H13" s="77">
        <v>0.15802961521002912</v>
      </c>
      <c r="I13" s="77">
        <f t="shared" si="2"/>
        <v>0.15802961521002912</v>
      </c>
      <c r="J13" s="76">
        <f>分析係数表!G16</f>
        <v>4.4444444444444446E-2</v>
      </c>
      <c r="K13" s="78">
        <f t="shared" si="3"/>
        <v>7.0235384537790718E-3</v>
      </c>
      <c r="L13" s="79"/>
      <c r="M13" s="80"/>
      <c r="N13" s="81">
        <f>分析係数表!H16</f>
        <v>1.8622377839060514E-2</v>
      </c>
      <c r="O13" s="82">
        <f t="shared" si="4"/>
        <v>0.1312073091975626</v>
      </c>
      <c r="P13" s="76">
        <f>分析係数表!C16</f>
        <v>1.8867924528301883E-2</v>
      </c>
      <c r="Q13" s="82">
        <f t="shared" si="5"/>
        <v>2.4756096075011806E-3</v>
      </c>
      <c r="R13" s="83">
        <v>2.6815827600372385E-3</v>
      </c>
      <c r="S13" s="84">
        <f t="shared" si="6"/>
        <v>0.16071119797006636</v>
      </c>
      <c r="T13" s="85">
        <f>分析係数表!F16</f>
        <v>0.28888888888888886</v>
      </c>
      <c r="U13" s="86">
        <f t="shared" si="7"/>
        <v>4.6427679413574723E-2</v>
      </c>
      <c r="V13" s="87">
        <f>分析係数表!D16</f>
        <v>0</v>
      </c>
      <c r="W13" s="88">
        <f t="shared" si="8"/>
        <v>0</v>
      </c>
      <c r="X13" s="76">
        <f>分析係数表!E16</f>
        <v>0</v>
      </c>
      <c r="Y13" s="89">
        <f t="shared" si="9"/>
        <v>0</v>
      </c>
    </row>
    <row r="14" spans="1:25" x14ac:dyDescent="0.2">
      <c r="A14" s="6" t="s">
        <v>2</v>
      </c>
      <c r="B14" s="5" t="s">
        <v>364</v>
      </c>
      <c r="C14" s="90"/>
      <c r="D14" s="76">
        <f>投入係数表!J14</f>
        <v>1.6666666666666666E-2</v>
      </c>
      <c r="E14" s="77">
        <f t="shared" si="0"/>
        <v>1.6666666666666667</v>
      </c>
      <c r="F14" s="76">
        <f>分析係数表!C17</f>
        <v>0.10356731875719216</v>
      </c>
      <c r="G14" s="77">
        <f t="shared" si="1"/>
        <v>0.17261219792865362</v>
      </c>
      <c r="H14" s="77">
        <v>0.18047827119105489</v>
      </c>
      <c r="I14" s="77">
        <f t="shared" si="2"/>
        <v>0.18047827119105489</v>
      </c>
      <c r="J14" s="76">
        <f>分析係数表!G17</f>
        <v>0.21292775665399238</v>
      </c>
      <c r="K14" s="78">
        <f t="shared" si="3"/>
        <v>3.8428833409502178E-2</v>
      </c>
      <c r="L14" s="79"/>
      <c r="M14" s="80"/>
      <c r="N14" s="81">
        <f>分析係数表!H17</f>
        <v>3.0056084033092678E-3</v>
      </c>
      <c r="O14" s="82">
        <f t="shared" si="4"/>
        <v>2.1176554063500119E-2</v>
      </c>
      <c r="P14" s="76">
        <f>分析係数表!C17</f>
        <v>0.10356731875719216</v>
      </c>
      <c r="Q14" s="82">
        <f t="shared" si="5"/>
        <v>2.1931989248734295E-3</v>
      </c>
      <c r="R14" s="83">
        <v>3.7890974538509871E-3</v>
      </c>
      <c r="S14" s="84">
        <f t="shared" si="6"/>
        <v>0.18426736864490587</v>
      </c>
      <c r="T14" s="85">
        <f>分析係数表!F17</f>
        <v>0.32509505703422054</v>
      </c>
      <c r="U14" s="86">
        <f t="shared" si="7"/>
        <v>5.9904410719161416E-2</v>
      </c>
      <c r="V14" s="87">
        <f>分析係数表!D17</f>
        <v>7.2243346007604556E-2</v>
      </c>
      <c r="W14" s="88">
        <f t="shared" si="8"/>
        <v>0</v>
      </c>
      <c r="X14" s="76">
        <f>分析係数表!E17</f>
        <v>6.8441064638783272E-2</v>
      </c>
      <c r="Y14" s="89">
        <f t="shared" si="9"/>
        <v>0</v>
      </c>
    </row>
    <row r="15" spans="1:25" x14ac:dyDescent="0.2">
      <c r="A15" s="6" t="s">
        <v>3</v>
      </c>
      <c r="B15" s="5" t="s">
        <v>31</v>
      </c>
      <c r="C15" s="90"/>
      <c r="D15" s="76">
        <f>投入係数表!J15</f>
        <v>8.3333333333333332E-3</v>
      </c>
      <c r="E15" s="77">
        <f t="shared" si="0"/>
        <v>0.83333333333333337</v>
      </c>
      <c r="F15" s="76">
        <f>分析係数表!C18</f>
        <v>0.44289970208540219</v>
      </c>
      <c r="G15" s="77">
        <f t="shared" si="1"/>
        <v>0.36908308507116849</v>
      </c>
      <c r="H15" s="77">
        <v>0.38649507589965576</v>
      </c>
      <c r="I15" s="77">
        <f t="shared" si="2"/>
        <v>0.38649507589965576</v>
      </c>
      <c r="J15" s="76">
        <f>分析係数表!G18</f>
        <v>0.21558441558441557</v>
      </c>
      <c r="K15" s="78">
        <f t="shared" si="3"/>
        <v>8.3322315064081623E-2</v>
      </c>
      <c r="L15" s="79"/>
      <c r="M15" s="80"/>
      <c r="N15" s="81">
        <f>分析係数表!H18</f>
        <v>4.9577045827781737E-4</v>
      </c>
      <c r="O15" s="82">
        <f t="shared" si="4"/>
        <v>3.4930398455257929E-3</v>
      </c>
      <c r="P15" s="76">
        <f>分析係数表!C18</f>
        <v>0.44289970208540219</v>
      </c>
      <c r="Q15" s="82">
        <f t="shared" si="5"/>
        <v>1.5470663069558129E-3</v>
      </c>
      <c r="R15" s="83">
        <v>3.2611735423342591E-3</v>
      </c>
      <c r="S15" s="84">
        <f t="shared" si="6"/>
        <v>0.38975624944199</v>
      </c>
      <c r="T15" s="85">
        <f>分析係数表!F18</f>
        <v>0.45974025974025973</v>
      </c>
      <c r="U15" s="86">
        <f t="shared" si="7"/>
        <v>0.17918663935384993</v>
      </c>
      <c r="V15" s="87">
        <f>分析係数表!D18</f>
        <v>4.0445269016697587E-2</v>
      </c>
      <c r="W15" s="88">
        <f t="shared" si="8"/>
        <v>0</v>
      </c>
      <c r="X15" s="76">
        <f>分析係数表!E18</f>
        <v>3.896103896103896E-2</v>
      </c>
      <c r="Y15" s="89">
        <f t="shared" si="9"/>
        <v>0</v>
      </c>
    </row>
    <row r="16" spans="1:25" x14ac:dyDescent="0.2">
      <c r="A16" s="6" t="s">
        <v>4</v>
      </c>
      <c r="B16" s="5" t="s">
        <v>32</v>
      </c>
      <c r="C16" s="90"/>
      <c r="D16" s="76">
        <f>投入係数表!J16</f>
        <v>0</v>
      </c>
      <c r="E16" s="77">
        <f t="shared" si="0"/>
        <v>0</v>
      </c>
      <c r="F16" s="76">
        <f>分析係数表!C19</f>
        <v>0.30545876887340306</v>
      </c>
      <c r="G16" s="77">
        <f t="shared" si="1"/>
        <v>0</v>
      </c>
      <c r="H16" s="77">
        <v>1.5036249216124753E-2</v>
      </c>
      <c r="I16" s="77">
        <f t="shared" si="2"/>
        <v>1.5036249216124753E-2</v>
      </c>
      <c r="J16" s="76">
        <f>分析係数表!G19</f>
        <v>5.7468790357296601E-2</v>
      </c>
      <c r="K16" s="78">
        <f t="shared" si="3"/>
        <v>8.6411505396153884E-4</v>
      </c>
      <c r="L16" s="79"/>
      <c r="M16" s="80"/>
      <c r="N16" s="81">
        <f>分析係数表!H19</f>
        <v>-1.2394261456945434E-4</v>
      </c>
      <c r="O16" s="82">
        <f t="shared" si="4"/>
        <v>-8.7325996138144823E-4</v>
      </c>
      <c r="P16" s="76">
        <f>分析係数表!C19</f>
        <v>0.30545876887340306</v>
      </c>
      <c r="Q16" s="82">
        <f t="shared" si="5"/>
        <v>-2.6674491271001268E-4</v>
      </c>
      <c r="R16" s="83">
        <v>6.2901675227727458E-4</v>
      </c>
      <c r="S16" s="84">
        <f t="shared" si="6"/>
        <v>1.5665265968402026E-2</v>
      </c>
      <c r="T16" s="85">
        <f>分析係数表!F19</f>
        <v>0.23999139044339216</v>
      </c>
      <c r="U16" s="86">
        <f t="shared" si="7"/>
        <v>3.7595289614223543E-3</v>
      </c>
      <c r="V16" s="87">
        <f>分析係数表!D19</f>
        <v>1.8941024537236333E-2</v>
      </c>
      <c r="W16" s="88">
        <f t="shared" si="8"/>
        <v>0</v>
      </c>
      <c r="X16" s="76">
        <f>分析係数表!E19</f>
        <v>1.9156263452432199E-2</v>
      </c>
      <c r="Y16" s="89">
        <f t="shared" si="9"/>
        <v>0</v>
      </c>
    </row>
    <row r="17" spans="1:25" x14ac:dyDescent="0.2">
      <c r="A17" s="6" t="s">
        <v>5</v>
      </c>
      <c r="B17" s="5" t="s">
        <v>33</v>
      </c>
      <c r="C17" s="90"/>
      <c r="D17" s="76">
        <f>投入係数表!J17</f>
        <v>8.3333333333333332E-3</v>
      </c>
      <c r="E17" s="77">
        <f t="shared" si="0"/>
        <v>0.83333333333333337</v>
      </c>
      <c r="F17" s="76">
        <f>分析係数表!C20</f>
        <v>9.5808383233532912E-2</v>
      </c>
      <c r="G17" s="77">
        <f t="shared" si="1"/>
        <v>7.9840319361277431E-2</v>
      </c>
      <c r="H17" s="77">
        <v>8.4820779939235799E-2</v>
      </c>
      <c r="I17" s="77">
        <f t="shared" si="2"/>
        <v>8.4820779939235799E-2</v>
      </c>
      <c r="J17" s="76">
        <f>分析係数表!G20</f>
        <v>0.10049019607843138</v>
      </c>
      <c r="K17" s="78">
        <f t="shared" si="3"/>
        <v>8.5236568076192849E-3</v>
      </c>
      <c r="L17" s="79"/>
      <c r="M17" s="80"/>
      <c r="N17" s="81">
        <f>分析係数表!H20</f>
        <v>6.1971307284727176E-4</v>
      </c>
      <c r="O17" s="82">
        <f t="shared" si="4"/>
        <v>4.3662998069072412E-3</v>
      </c>
      <c r="P17" s="76">
        <f>分析係数表!C20</f>
        <v>9.5808383233532912E-2</v>
      </c>
      <c r="Q17" s="82">
        <f t="shared" si="5"/>
        <v>4.183281252126697E-4</v>
      </c>
      <c r="R17" s="83">
        <v>7.9089213645595164E-4</v>
      </c>
      <c r="S17" s="84">
        <f t="shared" si="6"/>
        <v>8.5611672075691744E-2</v>
      </c>
      <c r="T17" s="85">
        <f>分析係数表!F20</f>
        <v>0.22303921568627452</v>
      </c>
      <c r="U17" s="86">
        <f t="shared" si="7"/>
        <v>1.9094760193352815E-2</v>
      </c>
      <c r="V17" s="87">
        <f>分析係数表!D20</f>
        <v>8.5784313725490197E-2</v>
      </c>
      <c r="W17" s="88">
        <f t="shared" si="8"/>
        <v>0</v>
      </c>
      <c r="X17" s="76">
        <f>分析係数表!E20</f>
        <v>9.3137254901960786E-2</v>
      </c>
      <c r="Y17" s="89">
        <f t="shared" si="9"/>
        <v>0</v>
      </c>
    </row>
    <row r="18" spans="1:25" x14ac:dyDescent="0.2">
      <c r="A18" s="6" t="s">
        <v>6</v>
      </c>
      <c r="B18" s="5" t="s">
        <v>34</v>
      </c>
      <c r="C18" s="90"/>
      <c r="D18" s="76">
        <f>投入係数表!J18</f>
        <v>8.3333333333333332E-3</v>
      </c>
      <c r="E18" s="77">
        <f t="shared" si="0"/>
        <v>0.83333333333333337</v>
      </c>
      <c r="F18" s="76">
        <f>分析係数表!C21</f>
        <v>0.17321313586606568</v>
      </c>
      <c r="G18" s="77">
        <f t="shared" si="1"/>
        <v>0.14434427988838808</v>
      </c>
      <c r="H18" s="77">
        <v>0.14881597367952437</v>
      </c>
      <c r="I18" s="77">
        <f t="shared" si="2"/>
        <v>0.14881597367952437</v>
      </c>
      <c r="J18" s="76">
        <f>分析係数表!G21</f>
        <v>0.28424304840370751</v>
      </c>
      <c r="K18" s="78">
        <f t="shared" si="3"/>
        <v>4.229990600983391E-2</v>
      </c>
      <c r="L18" s="79"/>
      <c r="M18" s="80"/>
      <c r="N18" s="81">
        <f>分析係数表!H21</f>
        <v>1.0225265701979984E-3</v>
      </c>
      <c r="O18" s="82">
        <f t="shared" si="4"/>
        <v>7.2043946813969478E-3</v>
      </c>
      <c r="P18" s="76">
        <f>分析係数表!C21</f>
        <v>0.17321313586606568</v>
      </c>
      <c r="Q18" s="82">
        <f t="shared" si="5"/>
        <v>1.2478957947815706E-3</v>
      </c>
      <c r="R18" s="83">
        <v>2.3043181477959344E-3</v>
      </c>
      <c r="S18" s="84">
        <f t="shared" si="6"/>
        <v>0.15112029182732031</v>
      </c>
      <c r="T18" s="85">
        <f>分析係数表!F21</f>
        <v>0.42481977342945415</v>
      </c>
      <c r="U18" s="86">
        <f t="shared" si="7"/>
        <v>6.4198888134675211E-2</v>
      </c>
      <c r="V18" s="87">
        <f>分析係数表!D21</f>
        <v>8.2389289392378995E-2</v>
      </c>
      <c r="W18" s="88">
        <f t="shared" si="8"/>
        <v>0</v>
      </c>
      <c r="X18" s="76">
        <f>分析係数表!E21</f>
        <v>7.7239958805355308E-2</v>
      </c>
      <c r="Y18" s="89">
        <f t="shared" si="9"/>
        <v>0</v>
      </c>
    </row>
    <row r="19" spans="1:25" x14ac:dyDescent="0.2">
      <c r="A19" s="6" t="s">
        <v>7</v>
      </c>
      <c r="B19" s="5" t="s">
        <v>268</v>
      </c>
      <c r="C19" s="90"/>
      <c r="D19" s="76">
        <f>投入係数表!J19</f>
        <v>0</v>
      </c>
      <c r="E19" s="77">
        <f t="shared" si="0"/>
        <v>0</v>
      </c>
      <c r="F19" s="76">
        <f>分析係数表!C22</f>
        <v>5.7692307692307709E-2</v>
      </c>
      <c r="G19" s="77">
        <f t="shared" si="1"/>
        <v>0</v>
      </c>
      <c r="H19" s="77">
        <v>6.8515534038396028E-4</v>
      </c>
      <c r="I19" s="77">
        <f t="shared" si="2"/>
        <v>6.8515534038396028E-4</v>
      </c>
      <c r="J19" s="76">
        <f>分析係数表!G22</f>
        <v>0.19427890345649582</v>
      </c>
      <c r="K19" s="78">
        <f t="shared" si="3"/>
        <v>1.3311122822715795E-4</v>
      </c>
      <c r="L19" s="79"/>
      <c r="M19" s="80"/>
      <c r="N19" s="81">
        <f>分析係数表!H22</f>
        <v>6.1971307284727171E-5</v>
      </c>
      <c r="O19" s="82">
        <f t="shared" si="4"/>
        <v>4.3662998069072411E-4</v>
      </c>
      <c r="P19" s="76">
        <f>分析係数表!C22</f>
        <v>5.7692307692307709E-2</v>
      </c>
      <c r="Q19" s="82">
        <f t="shared" si="5"/>
        <v>2.5190191193695629E-5</v>
      </c>
      <c r="R19" s="83">
        <v>1.6773358821353118E-4</v>
      </c>
      <c r="S19" s="84">
        <f t="shared" si="6"/>
        <v>8.5288892859749143E-4</v>
      </c>
      <c r="T19" s="85">
        <f>分析係数表!F22</f>
        <v>0.41239570917759238</v>
      </c>
      <c r="U19" s="86">
        <f t="shared" si="7"/>
        <v>3.5172773455867943E-4</v>
      </c>
      <c r="V19" s="87">
        <f>分析係数表!D22</f>
        <v>9.5351609058402856E-3</v>
      </c>
      <c r="W19" s="88">
        <f t="shared" si="8"/>
        <v>0</v>
      </c>
      <c r="X19" s="76">
        <f>分析係数表!E22</f>
        <v>8.3432657926102508E-3</v>
      </c>
      <c r="Y19" s="89">
        <f t="shared" si="9"/>
        <v>0</v>
      </c>
    </row>
    <row r="20" spans="1:25" x14ac:dyDescent="0.2">
      <c r="A20" s="6" t="s">
        <v>8</v>
      </c>
      <c r="B20" s="5" t="s">
        <v>269</v>
      </c>
      <c r="C20" s="90"/>
      <c r="D20" s="76">
        <f>投入係数表!J20</f>
        <v>0</v>
      </c>
      <c r="E20" s="77">
        <f t="shared" si="0"/>
        <v>0</v>
      </c>
      <c r="F20" s="76">
        <f>分析係数表!C23</f>
        <v>0</v>
      </c>
      <c r="G20" s="77">
        <f t="shared" si="1"/>
        <v>0</v>
      </c>
      <c r="H20" s="77">
        <v>0</v>
      </c>
      <c r="I20" s="77">
        <f t="shared" si="2"/>
        <v>0</v>
      </c>
      <c r="J20" s="76">
        <f>分析係数表!G23</f>
        <v>0.21608040201005024</v>
      </c>
      <c r="K20" s="78">
        <f t="shared" si="3"/>
        <v>0</v>
      </c>
      <c r="L20" s="79"/>
      <c r="M20" s="80"/>
      <c r="N20" s="81">
        <f>分析係数表!H23</f>
        <v>3.0985653642363585E-5</v>
      </c>
      <c r="O20" s="82">
        <f t="shared" si="4"/>
        <v>2.1831499034536206E-4</v>
      </c>
      <c r="P20" s="76">
        <f>分析係数表!C23</f>
        <v>0</v>
      </c>
      <c r="Q20" s="82">
        <f t="shared" si="5"/>
        <v>0</v>
      </c>
      <c r="R20" s="83">
        <v>0</v>
      </c>
      <c r="S20" s="84">
        <f t="shared" si="6"/>
        <v>0</v>
      </c>
      <c r="T20" s="85">
        <f>分析係数表!F23</f>
        <v>0.44723618090452261</v>
      </c>
      <c r="U20" s="86">
        <f t="shared" si="7"/>
        <v>0</v>
      </c>
      <c r="V20" s="87">
        <f>分析係数表!D23</f>
        <v>5.0251256281407038E-2</v>
      </c>
      <c r="W20" s="88">
        <f t="shared" si="8"/>
        <v>0</v>
      </c>
      <c r="X20" s="76">
        <f>分析係数表!E23</f>
        <v>3.5175879396984924E-2</v>
      </c>
      <c r="Y20" s="89">
        <f t="shared" si="9"/>
        <v>0</v>
      </c>
    </row>
    <row r="21" spans="1:25" x14ac:dyDescent="0.2">
      <c r="A21" s="6" t="s">
        <v>9</v>
      </c>
      <c r="B21" s="5" t="s">
        <v>270</v>
      </c>
      <c r="C21" s="90"/>
      <c r="D21" s="76">
        <f>投入係数表!J21</f>
        <v>0</v>
      </c>
      <c r="E21" s="77">
        <f t="shared" si="0"/>
        <v>0</v>
      </c>
      <c r="F21" s="76">
        <f>分析係数表!C24</f>
        <v>1</v>
      </c>
      <c r="G21" s="77">
        <f t="shared" si="1"/>
        <v>0</v>
      </c>
      <c r="H21" s="77">
        <v>6.232184985653086E-3</v>
      </c>
      <c r="I21" s="77">
        <f t="shared" si="2"/>
        <v>6.232184985653086E-3</v>
      </c>
      <c r="J21" s="76">
        <f>分析係数表!G24</f>
        <v>0.20751761942051683</v>
      </c>
      <c r="K21" s="78">
        <f t="shared" si="3"/>
        <v>1.2932881920110163E-3</v>
      </c>
      <c r="L21" s="79"/>
      <c r="M21" s="80"/>
      <c r="N21" s="81">
        <f>分析係数表!H24</f>
        <v>4.3379915099309022E-4</v>
      </c>
      <c r="O21" s="82">
        <f t="shared" si="4"/>
        <v>3.056409864835069E-3</v>
      </c>
      <c r="P21" s="76">
        <f>分析係数表!C24</f>
        <v>1</v>
      </c>
      <c r="Q21" s="82">
        <f t="shared" si="5"/>
        <v>3.056409864835069E-3</v>
      </c>
      <c r="R21" s="83">
        <v>9.5495543815530565E-3</v>
      </c>
      <c r="S21" s="84">
        <f t="shared" si="6"/>
        <v>1.5781739367206143E-2</v>
      </c>
      <c r="T21" s="85">
        <f>分析係数表!F24</f>
        <v>0.3923257635082224</v>
      </c>
      <c r="U21" s="86">
        <f t="shared" si="7"/>
        <v>6.191582946726921E-3</v>
      </c>
      <c r="V21" s="87">
        <f>分析係数表!D24</f>
        <v>7.9874706342991389E-2</v>
      </c>
      <c r="W21" s="88">
        <f t="shared" si="8"/>
        <v>0</v>
      </c>
      <c r="X21" s="76">
        <f>分析係数表!E24</f>
        <v>8.1440877055599062E-2</v>
      </c>
      <c r="Y21" s="89">
        <f t="shared" si="9"/>
        <v>0</v>
      </c>
    </row>
    <row r="22" spans="1:25" x14ac:dyDescent="0.2">
      <c r="A22" s="6" t="s">
        <v>10</v>
      </c>
      <c r="B22" s="5" t="s">
        <v>271</v>
      </c>
      <c r="C22" s="90"/>
      <c r="D22" s="76">
        <f>投入係数表!J22</f>
        <v>0</v>
      </c>
      <c r="E22" s="77">
        <f t="shared" si="0"/>
        <v>0</v>
      </c>
      <c r="F22" s="76">
        <f>分析係数表!C25</f>
        <v>0.15636042402826855</v>
      </c>
      <c r="G22" s="77">
        <f t="shared" si="1"/>
        <v>0</v>
      </c>
      <c r="H22" s="77">
        <v>2.8606786803010301E-3</v>
      </c>
      <c r="I22" s="77">
        <f t="shared" si="2"/>
        <v>2.8606786803010301E-3</v>
      </c>
      <c r="J22" s="76">
        <f>分析係数表!G25</f>
        <v>0.19674295774647887</v>
      </c>
      <c r="K22" s="78">
        <f t="shared" si="3"/>
        <v>5.6281838472471853E-4</v>
      </c>
      <c r="L22" s="79"/>
      <c r="M22" s="80"/>
      <c r="N22" s="81">
        <f>分析係数表!H25</f>
        <v>5.8872741920490813E-4</v>
      </c>
      <c r="O22" s="82">
        <f t="shared" si="4"/>
        <v>4.1479848165618793E-3</v>
      </c>
      <c r="P22" s="76">
        <f>分析係数表!C25</f>
        <v>0.15636042402826855</v>
      </c>
      <c r="Q22" s="82">
        <f t="shared" si="5"/>
        <v>6.4858066478043518E-4</v>
      </c>
      <c r="R22" s="83">
        <v>2.1121061714045658E-3</v>
      </c>
      <c r="S22" s="84">
        <f t="shared" si="6"/>
        <v>4.9727848517055959E-3</v>
      </c>
      <c r="T22" s="85">
        <f>分析係数表!F25</f>
        <v>0.35079225352112675</v>
      </c>
      <c r="U22" s="86">
        <f t="shared" si="7"/>
        <v>1.7444144044055281E-3</v>
      </c>
      <c r="V22" s="87">
        <f>分析係数表!D25</f>
        <v>7.2183098591549297E-2</v>
      </c>
      <c r="W22" s="88">
        <f t="shared" si="8"/>
        <v>0</v>
      </c>
      <c r="X22" s="76">
        <f>分析係数表!E25</f>
        <v>6.8661971830985921E-2</v>
      </c>
      <c r="Y22" s="89">
        <f t="shared" si="9"/>
        <v>0</v>
      </c>
    </row>
    <row r="23" spans="1:25" x14ac:dyDescent="0.2">
      <c r="A23" s="6" t="s">
        <v>11</v>
      </c>
      <c r="B23" s="5" t="s">
        <v>35</v>
      </c>
      <c r="C23" s="90"/>
      <c r="D23" s="76">
        <f>投入係数表!J23</f>
        <v>0</v>
      </c>
      <c r="E23" s="77">
        <f t="shared" si="0"/>
        <v>0</v>
      </c>
      <c r="F23" s="76">
        <f>分析係数表!C26</f>
        <v>0.2968369829683698</v>
      </c>
      <c r="G23" s="77">
        <f t="shared" si="1"/>
        <v>0</v>
      </c>
      <c r="H23" s="77">
        <v>2.7557084256252693E-3</v>
      </c>
      <c r="I23" s="77">
        <f t="shared" si="2"/>
        <v>2.7557084256252693E-3</v>
      </c>
      <c r="J23" s="76">
        <f>分析係数表!G26</f>
        <v>0.19691119691119691</v>
      </c>
      <c r="K23" s="78">
        <f t="shared" si="3"/>
        <v>5.4262984442814187E-4</v>
      </c>
      <c r="L23" s="79"/>
      <c r="M23" s="80"/>
      <c r="N23" s="81">
        <f>分析係数表!H26</f>
        <v>1.2859046261580888E-2</v>
      </c>
      <c r="O23" s="82">
        <f t="shared" si="4"/>
        <v>9.0600720993325251E-2</v>
      </c>
      <c r="P23" s="76">
        <f>分析係数表!C26</f>
        <v>0.2968369829683698</v>
      </c>
      <c r="Q23" s="82">
        <f t="shared" si="5"/>
        <v>2.689364467441771E-2</v>
      </c>
      <c r="R23" s="83">
        <v>2.8351459763717841E-2</v>
      </c>
      <c r="S23" s="84">
        <f t="shared" si="6"/>
        <v>3.1107168189343112E-2</v>
      </c>
      <c r="T23" s="85">
        <f>分析係数表!F26</f>
        <v>0.33687258687258687</v>
      </c>
      <c r="U23" s="86">
        <f t="shared" si="7"/>
        <v>1.0479152218224657E-2</v>
      </c>
      <c r="V23" s="87">
        <f>分析係数表!D26</f>
        <v>8.7355212355212361E-2</v>
      </c>
      <c r="W23" s="88">
        <f t="shared" si="8"/>
        <v>0</v>
      </c>
      <c r="X23" s="76">
        <f>分析係数表!E26</f>
        <v>9.2664092664092659E-2</v>
      </c>
      <c r="Y23" s="89">
        <f t="shared" si="9"/>
        <v>0</v>
      </c>
    </row>
    <row r="24" spans="1:25" x14ac:dyDescent="0.2">
      <c r="A24" s="6" t="s">
        <v>12</v>
      </c>
      <c r="B24" s="5" t="s">
        <v>365</v>
      </c>
      <c r="C24" s="90"/>
      <c r="D24" s="76">
        <f>投入係数表!J24</f>
        <v>0</v>
      </c>
      <c r="E24" s="77">
        <f t="shared" si="0"/>
        <v>0</v>
      </c>
      <c r="F24" s="76">
        <f>分析係数表!C27</f>
        <v>2.7090694935217874E-2</v>
      </c>
      <c r="G24" s="77">
        <f t="shared" si="1"/>
        <v>0</v>
      </c>
      <c r="H24" s="77">
        <v>6.8841900980785856E-5</v>
      </c>
      <c r="I24" s="77">
        <f t="shared" si="2"/>
        <v>6.8841900980785856E-5</v>
      </c>
      <c r="J24" s="76">
        <f>分析係数表!G27</f>
        <v>0.18333333333333332</v>
      </c>
      <c r="K24" s="78">
        <f t="shared" si="3"/>
        <v>1.2621015179810738E-5</v>
      </c>
      <c r="L24" s="79"/>
      <c r="M24" s="80"/>
      <c r="N24" s="81">
        <f>分析係数表!H27</f>
        <v>1.2053419266879434E-2</v>
      </c>
      <c r="O24" s="82">
        <f t="shared" si="4"/>
        <v>8.4924531244345833E-2</v>
      </c>
      <c r="P24" s="76">
        <f>分析係数表!C27</f>
        <v>2.7090694935217874E-2</v>
      </c>
      <c r="Q24" s="82">
        <f t="shared" si="5"/>
        <v>2.3006645684569517E-3</v>
      </c>
      <c r="R24" s="83">
        <v>2.313896571161472E-3</v>
      </c>
      <c r="S24" s="84">
        <f t="shared" si="6"/>
        <v>2.3827384721422577E-3</v>
      </c>
      <c r="T24" s="85">
        <f>分析係数表!F27</f>
        <v>0.33333333333333331</v>
      </c>
      <c r="U24" s="86">
        <f t="shared" si="7"/>
        <v>7.942461573807525E-4</v>
      </c>
      <c r="V24" s="87">
        <f>分析係数表!D27</f>
        <v>0</v>
      </c>
      <c r="W24" s="88">
        <f t="shared" si="8"/>
        <v>0</v>
      </c>
      <c r="X24" s="76">
        <f>分析係数表!E27</f>
        <v>0</v>
      </c>
      <c r="Y24" s="89">
        <f t="shared" si="9"/>
        <v>0</v>
      </c>
    </row>
    <row r="25" spans="1:25" x14ac:dyDescent="0.2">
      <c r="A25" s="6" t="s">
        <v>13</v>
      </c>
      <c r="B25" s="5" t="s">
        <v>191</v>
      </c>
      <c r="C25" s="90"/>
      <c r="D25" s="76">
        <f>投入係数表!J25</f>
        <v>0</v>
      </c>
      <c r="E25" s="77">
        <f t="shared" si="0"/>
        <v>0</v>
      </c>
      <c r="F25" s="76">
        <f>分析係数表!C28</f>
        <v>5.9347181008901906E-3</v>
      </c>
      <c r="G25" s="77">
        <f t="shared" si="1"/>
        <v>0</v>
      </c>
      <c r="H25" s="77">
        <v>2.2291527019909524E-4</v>
      </c>
      <c r="I25" s="77">
        <f t="shared" si="2"/>
        <v>2.2291527019909524E-4</v>
      </c>
      <c r="J25" s="76">
        <f>分析係数表!G28</f>
        <v>0.12222222222222222</v>
      </c>
      <c r="K25" s="78">
        <f t="shared" si="3"/>
        <v>2.7245199691000529E-5</v>
      </c>
      <c r="L25" s="79"/>
      <c r="M25" s="80"/>
      <c r="N25" s="81">
        <f>分析係数表!H28</f>
        <v>2.299135500263378E-2</v>
      </c>
      <c r="O25" s="82">
        <f t="shared" si="4"/>
        <v>0.16198972283625865</v>
      </c>
      <c r="P25" s="76">
        <f>分析係数表!C28</f>
        <v>5.9347181008901906E-3</v>
      </c>
      <c r="Q25" s="82">
        <f t="shared" si="5"/>
        <v>9.6136334027452927E-4</v>
      </c>
      <c r="R25" s="83">
        <v>9.8725187938282196E-4</v>
      </c>
      <c r="S25" s="84">
        <f t="shared" si="6"/>
        <v>1.2101671495819172E-3</v>
      </c>
      <c r="T25" s="85">
        <f>分析係数表!F28</f>
        <v>0.21111111111111111</v>
      </c>
      <c r="U25" s="86">
        <f t="shared" si="7"/>
        <v>2.5547973157840476E-4</v>
      </c>
      <c r="V25" s="87">
        <f>分析係数表!D28</f>
        <v>0.82222222222222219</v>
      </c>
      <c r="W25" s="88">
        <f t="shared" si="8"/>
        <v>0</v>
      </c>
      <c r="X25" s="76">
        <f>分析係数表!E28</f>
        <v>0.82222222222222219</v>
      </c>
      <c r="Y25" s="89">
        <f t="shared" si="9"/>
        <v>0</v>
      </c>
    </row>
    <row r="26" spans="1:25" x14ac:dyDescent="0.2">
      <c r="A26" s="6" t="s">
        <v>14</v>
      </c>
      <c r="B26" s="5" t="s">
        <v>50</v>
      </c>
      <c r="C26" s="90"/>
      <c r="D26" s="76">
        <f>投入係数表!J26</f>
        <v>0</v>
      </c>
      <c r="E26" s="77">
        <f t="shared" si="0"/>
        <v>0</v>
      </c>
      <c r="F26" s="76">
        <f>分析係数表!C29</f>
        <v>2.9045643153526979E-2</v>
      </c>
      <c r="G26" s="77">
        <f t="shared" si="1"/>
        <v>0</v>
      </c>
      <c r="H26" s="77">
        <v>8.1788360603807795E-4</v>
      </c>
      <c r="I26" s="77">
        <f t="shared" si="2"/>
        <v>8.1788360603807795E-4</v>
      </c>
      <c r="J26" s="76">
        <f>分析係数表!G29</f>
        <v>0.27966101694915252</v>
      </c>
      <c r="K26" s="78">
        <f t="shared" si="3"/>
        <v>2.2873016101064889E-4</v>
      </c>
      <c r="L26" s="79"/>
      <c r="M26" s="80"/>
      <c r="N26" s="81">
        <f>分析係数表!H29</f>
        <v>1.0659064852973073E-2</v>
      </c>
      <c r="O26" s="82">
        <f t="shared" si="4"/>
        <v>7.5100356678804547E-2</v>
      </c>
      <c r="P26" s="76">
        <f>分析係数表!C29</f>
        <v>2.9045643153526979E-2</v>
      </c>
      <c r="Q26" s="82">
        <f t="shared" si="5"/>
        <v>2.1813381607951533E-3</v>
      </c>
      <c r="R26" s="83">
        <v>2.739233948523585E-3</v>
      </c>
      <c r="S26" s="84">
        <f t="shared" si="6"/>
        <v>3.5571175545616629E-3</v>
      </c>
      <c r="T26" s="85">
        <f>分析係数表!F29</f>
        <v>0.4576271186440678</v>
      </c>
      <c r="U26" s="86">
        <f t="shared" si="7"/>
        <v>1.6278334571722863E-3</v>
      </c>
      <c r="V26" s="87">
        <f>分析係数表!D29</f>
        <v>0.38983050847457629</v>
      </c>
      <c r="W26" s="88">
        <f t="shared" si="8"/>
        <v>0</v>
      </c>
      <c r="X26" s="76">
        <f>分析係数表!E29</f>
        <v>0.16101694915254236</v>
      </c>
      <c r="Y26" s="89">
        <f t="shared" si="9"/>
        <v>0</v>
      </c>
    </row>
    <row r="27" spans="1:25" x14ac:dyDescent="0.2">
      <c r="A27" s="6" t="s">
        <v>15</v>
      </c>
      <c r="B27" s="5" t="s">
        <v>36</v>
      </c>
      <c r="C27" s="90"/>
      <c r="D27" s="76">
        <f>投入係数表!J27</f>
        <v>0</v>
      </c>
      <c r="E27" s="77">
        <f t="shared" si="0"/>
        <v>0</v>
      </c>
      <c r="F27" s="76">
        <f>分析係数表!C30</f>
        <v>1</v>
      </c>
      <c r="G27" s="77">
        <f t="shared" si="1"/>
        <v>0</v>
      </c>
      <c r="H27" s="77">
        <v>9.0311273219384983E-3</v>
      </c>
      <c r="I27" s="77">
        <f t="shared" si="2"/>
        <v>9.0311273219384983E-3</v>
      </c>
      <c r="J27" s="76">
        <f>分析係数表!G30</f>
        <v>0.3445689235265465</v>
      </c>
      <c r="K27" s="78">
        <f t="shared" si="3"/>
        <v>3.111845819551531E-3</v>
      </c>
      <c r="L27" s="79"/>
      <c r="M27" s="80"/>
      <c r="N27" s="81">
        <f>分析係数表!H30</f>
        <v>0</v>
      </c>
      <c r="O27" s="82">
        <f t="shared" si="4"/>
        <v>0</v>
      </c>
      <c r="P27" s="76">
        <f>分析係数表!C30</f>
        <v>1</v>
      </c>
      <c r="Q27" s="82">
        <f t="shared" si="5"/>
        <v>0</v>
      </c>
      <c r="R27" s="83">
        <v>9.608086294890893E-3</v>
      </c>
      <c r="S27" s="84">
        <f t="shared" si="6"/>
        <v>1.8639213616829391E-2</v>
      </c>
      <c r="T27" s="85">
        <f>分析係数表!F30</f>
        <v>0.44101315148563081</v>
      </c>
      <c r="U27" s="86">
        <f t="shared" si="7"/>
        <v>8.2201383383718133E-3</v>
      </c>
      <c r="V27" s="87">
        <f>分析係数表!D30</f>
        <v>8.7579152459814902E-2</v>
      </c>
      <c r="W27" s="88">
        <f t="shared" si="8"/>
        <v>0</v>
      </c>
      <c r="X27" s="76">
        <f>分析係数表!E30</f>
        <v>6.0009741841207991E-2</v>
      </c>
      <c r="Y27" s="89">
        <f t="shared" si="9"/>
        <v>0</v>
      </c>
    </row>
    <row r="28" spans="1:25" x14ac:dyDescent="0.2">
      <c r="A28" s="6" t="s">
        <v>16</v>
      </c>
      <c r="B28" s="5" t="s">
        <v>192</v>
      </c>
      <c r="C28" s="90"/>
      <c r="D28" s="76">
        <f>投入係数表!J28</f>
        <v>2.5000000000000001E-2</v>
      </c>
      <c r="E28" s="77">
        <f t="shared" si="0"/>
        <v>2.5</v>
      </c>
      <c r="F28" s="76">
        <f>分析係数表!C31</f>
        <v>3.5033259423503327E-2</v>
      </c>
      <c r="G28" s="77">
        <f t="shared" si="1"/>
        <v>8.7583148558758317E-2</v>
      </c>
      <c r="H28" s="77">
        <v>9.0586518172296071E-2</v>
      </c>
      <c r="I28" s="77">
        <f t="shared" si="2"/>
        <v>9.0586518172296071E-2</v>
      </c>
      <c r="J28" s="76">
        <f>分析係数表!G31</f>
        <v>6.3291139240506333E-2</v>
      </c>
      <c r="K28" s="78">
        <f t="shared" si="3"/>
        <v>5.7333239349554475E-3</v>
      </c>
      <c r="L28" s="79"/>
      <c r="M28" s="80"/>
      <c r="N28" s="81">
        <f>分析係数表!H31</f>
        <v>2.636879124965141E-2</v>
      </c>
      <c r="O28" s="82">
        <f t="shared" si="4"/>
        <v>0.18578605678390309</v>
      </c>
      <c r="P28" s="76">
        <f>分析係数表!C31</f>
        <v>3.5033259423503327E-2</v>
      </c>
      <c r="Q28" s="82">
        <f t="shared" si="5"/>
        <v>6.5086911245801973E-3</v>
      </c>
      <c r="R28" s="83">
        <v>7.9094375918066177E-3</v>
      </c>
      <c r="S28" s="84">
        <f t="shared" si="6"/>
        <v>9.8495955764102694E-2</v>
      </c>
      <c r="T28" s="85">
        <f>分析係数表!F31</f>
        <v>0.34177215189873417</v>
      </c>
      <c r="U28" s="86">
        <f t="shared" si="7"/>
        <v>3.3663174754819905E-2</v>
      </c>
      <c r="V28" s="87">
        <f>分析係数表!D31</f>
        <v>0</v>
      </c>
      <c r="W28" s="88">
        <f t="shared" si="8"/>
        <v>0</v>
      </c>
      <c r="X28" s="76">
        <f>分析係数表!E31</f>
        <v>0</v>
      </c>
      <c r="Y28" s="89">
        <f t="shared" si="9"/>
        <v>0</v>
      </c>
    </row>
    <row r="29" spans="1:25" x14ac:dyDescent="0.2">
      <c r="A29" s="6" t="s">
        <v>17</v>
      </c>
      <c r="B29" s="5" t="s">
        <v>272</v>
      </c>
      <c r="C29" s="90"/>
      <c r="D29" s="76">
        <f>投入係数表!J29</f>
        <v>0</v>
      </c>
      <c r="E29" s="77">
        <f t="shared" si="0"/>
        <v>0</v>
      </c>
      <c r="F29" s="76">
        <f>分析係数表!C32</f>
        <v>1</v>
      </c>
      <c r="G29" s="77">
        <f t="shared" si="1"/>
        <v>0</v>
      </c>
      <c r="H29" s="77">
        <v>4.8686840483137964E-3</v>
      </c>
      <c r="I29" s="77">
        <f t="shared" si="2"/>
        <v>4.8686840483137964E-3</v>
      </c>
      <c r="J29" s="76">
        <f>分析係数表!G32</f>
        <v>0.13994910941475827</v>
      </c>
      <c r="K29" s="78">
        <f t="shared" si="3"/>
        <v>6.8136799658335577E-4</v>
      </c>
      <c r="L29" s="79"/>
      <c r="M29" s="80"/>
      <c r="N29" s="81">
        <f>分析係数表!H32</f>
        <v>7.5295138350943511E-3</v>
      </c>
      <c r="O29" s="82">
        <f t="shared" si="4"/>
        <v>5.3050542653922977E-2</v>
      </c>
      <c r="P29" s="76">
        <f>分析係数表!C32</f>
        <v>1</v>
      </c>
      <c r="Q29" s="82">
        <f t="shared" si="5"/>
        <v>5.3050542653922977E-2</v>
      </c>
      <c r="R29" s="83">
        <v>6.7926482950185121E-2</v>
      </c>
      <c r="S29" s="84">
        <f t="shared" si="6"/>
        <v>7.2795166998498917E-2</v>
      </c>
      <c r="T29" s="85">
        <f>分析係数表!F32</f>
        <v>0.48346055979643765</v>
      </c>
      <c r="U29" s="86">
        <f t="shared" si="7"/>
        <v>3.5193592187569449E-2</v>
      </c>
      <c r="V29" s="87">
        <f>分析係数表!D32</f>
        <v>1.0178117048346057E-2</v>
      </c>
      <c r="W29" s="88">
        <f t="shared" si="8"/>
        <v>0</v>
      </c>
      <c r="X29" s="76">
        <f>分析係数表!E32</f>
        <v>1.5267175572519083E-2</v>
      </c>
      <c r="Y29" s="89">
        <f t="shared" si="9"/>
        <v>0</v>
      </c>
    </row>
    <row r="30" spans="1:25" x14ac:dyDescent="0.2">
      <c r="A30" s="6" t="s">
        <v>18</v>
      </c>
      <c r="B30" s="5" t="s">
        <v>273</v>
      </c>
      <c r="C30" s="90"/>
      <c r="D30" s="76">
        <f>投入係数表!J30</f>
        <v>0</v>
      </c>
      <c r="E30" s="77">
        <f t="shared" si="0"/>
        <v>0</v>
      </c>
      <c r="F30" s="76">
        <f>分析係数表!C33</f>
        <v>1</v>
      </c>
      <c r="G30" s="77">
        <f t="shared" si="1"/>
        <v>0</v>
      </c>
      <c r="H30" s="77">
        <v>4.6412646833473691E-3</v>
      </c>
      <c r="I30" s="77">
        <f t="shared" si="2"/>
        <v>4.6412646833473691E-3</v>
      </c>
      <c r="J30" s="76">
        <f>分析係数表!G33</f>
        <v>0.50525087514585765</v>
      </c>
      <c r="K30" s="78">
        <f t="shared" si="3"/>
        <v>2.3450030430448203E-3</v>
      </c>
      <c r="L30" s="79"/>
      <c r="M30" s="80"/>
      <c r="N30" s="81">
        <f>分析係数表!H33</f>
        <v>1.0844978774827254E-3</v>
      </c>
      <c r="O30" s="82">
        <f t="shared" si="4"/>
        <v>7.6410246620876709E-3</v>
      </c>
      <c r="P30" s="76">
        <f>分析係数表!C33</f>
        <v>1</v>
      </c>
      <c r="Q30" s="82">
        <f t="shared" si="5"/>
        <v>7.6410246620876709E-3</v>
      </c>
      <c r="R30" s="83">
        <v>1.892221879404319E-2</v>
      </c>
      <c r="S30" s="84">
        <f t="shared" si="6"/>
        <v>2.3563483477390561E-2</v>
      </c>
      <c r="T30" s="85">
        <f>分析係数表!F33</f>
        <v>0.64410735122520424</v>
      </c>
      <c r="U30" s="86">
        <f t="shared" si="7"/>
        <v>1.5177412928260898E-2</v>
      </c>
      <c r="V30" s="87">
        <f>分析係数表!D33</f>
        <v>4.7841306884480746E-2</v>
      </c>
      <c r="W30" s="88">
        <f t="shared" si="8"/>
        <v>0</v>
      </c>
      <c r="X30" s="76">
        <f>分析係数表!E33</f>
        <v>4.3173862310385065E-2</v>
      </c>
      <c r="Y30" s="89">
        <f t="shared" si="9"/>
        <v>0</v>
      </c>
    </row>
    <row r="31" spans="1:25" x14ac:dyDescent="0.2">
      <c r="A31" s="6" t="s">
        <v>19</v>
      </c>
      <c r="B31" s="5" t="s">
        <v>274</v>
      </c>
      <c r="C31" s="90"/>
      <c r="D31" s="76">
        <f>投入係数表!J31</f>
        <v>4.1666666666666664E-2</v>
      </c>
      <c r="E31" s="77">
        <f t="shared" si="0"/>
        <v>4.1666666666666661</v>
      </c>
      <c r="F31" s="76">
        <f>分析係数表!C34</f>
        <v>0.19949759263135858</v>
      </c>
      <c r="G31" s="77">
        <f t="shared" si="1"/>
        <v>0.83123996929732724</v>
      </c>
      <c r="H31" s="77">
        <v>0.85206947542404554</v>
      </c>
      <c r="I31" s="77">
        <f t="shared" si="2"/>
        <v>0.85206947542404554</v>
      </c>
      <c r="J31" s="76">
        <f>分析係数表!G34</f>
        <v>0.4244650271478761</v>
      </c>
      <c r="K31" s="78">
        <f t="shared" si="3"/>
        <v>0.36167369301774405</v>
      </c>
      <c r="L31" s="79"/>
      <c r="M31" s="80"/>
      <c r="N31" s="81">
        <f>分析係数表!H34</f>
        <v>0.18489139528398352</v>
      </c>
      <c r="O31" s="82">
        <f t="shared" si="4"/>
        <v>1.3026855473907755</v>
      </c>
      <c r="P31" s="76">
        <f>分析係数表!C34</f>
        <v>0.19949759263135858</v>
      </c>
      <c r="Q31" s="82">
        <f t="shared" si="5"/>
        <v>0.25988263066012329</v>
      </c>
      <c r="R31" s="83">
        <v>0.27700141981785115</v>
      </c>
      <c r="S31" s="84">
        <f t="shared" si="6"/>
        <v>1.1290708952418966</v>
      </c>
      <c r="T31" s="85">
        <f>分析係数表!F34</f>
        <v>0.70105397636537847</v>
      </c>
      <c r="U31" s="86">
        <f t="shared" si="7"/>
        <v>0.79153964070774929</v>
      </c>
      <c r="V31" s="87">
        <f>分析係数表!D34</f>
        <v>0.39061002874480999</v>
      </c>
      <c r="W31" s="88">
        <f t="shared" si="8"/>
        <v>0</v>
      </c>
      <c r="X31" s="76">
        <f>分析係数表!E34</f>
        <v>0.23634621526668795</v>
      </c>
      <c r="Y31" s="89">
        <f t="shared" si="9"/>
        <v>0</v>
      </c>
    </row>
    <row r="32" spans="1:25" x14ac:dyDescent="0.2">
      <c r="A32" s="6" t="s">
        <v>20</v>
      </c>
      <c r="B32" s="5" t="s">
        <v>37</v>
      </c>
      <c r="C32" s="90"/>
      <c r="D32" s="76">
        <f>投入係数表!J32</f>
        <v>8.3333333333333332E-3</v>
      </c>
      <c r="E32" s="77">
        <f t="shared" si="0"/>
        <v>0.83333333333333337</v>
      </c>
      <c r="F32" s="76">
        <f>分析係数表!C35</f>
        <v>0.22275795564127288</v>
      </c>
      <c r="G32" s="77">
        <f t="shared" si="1"/>
        <v>0.18563162970106073</v>
      </c>
      <c r="H32" s="77">
        <v>0.195847554260905</v>
      </c>
      <c r="I32" s="77">
        <f t="shared" si="2"/>
        <v>0.195847554260905</v>
      </c>
      <c r="J32" s="76">
        <f>分析係数表!G35</f>
        <v>0.31756756756756754</v>
      </c>
      <c r="K32" s="78">
        <f t="shared" si="3"/>
        <v>6.2194831420692799E-2</v>
      </c>
      <c r="L32" s="79"/>
      <c r="M32" s="80"/>
      <c r="N32" s="81">
        <f>分析係数表!H35</f>
        <v>6.990363461717225E-2</v>
      </c>
      <c r="O32" s="82">
        <f t="shared" si="4"/>
        <v>0.49251861821913678</v>
      </c>
      <c r="P32" s="76">
        <f>分析係数表!C35</f>
        <v>0.22275795564127288</v>
      </c>
      <c r="Q32" s="82">
        <f t="shared" si="5"/>
        <v>0.10971244050975948</v>
      </c>
      <c r="R32" s="83">
        <v>0.11979518412242915</v>
      </c>
      <c r="S32" s="84">
        <f t="shared" si="6"/>
        <v>0.31564273838333412</v>
      </c>
      <c r="T32" s="85">
        <f>分析係数表!F35</f>
        <v>0.6527027027027027</v>
      </c>
      <c r="U32" s="86">
        <f t="shared" si="7"/>
        <v>0.20602086843128431</v>
      </c>
      <c r="V32" s="87">
        <f>分析係数表!D35</f>
        <v>0.11351351351351352</v>
      </c>
      <c r="W32" s="88">
        <f t="shared" si="8"/>
        <v>0</v>
      </c>
      <c r="X32" s="76">
        <f>分析係数表!E35</f>
        <v>8.9189189189189194E-2</v>
      </c>
      <c r="Y32" s="89">
        <f t="shared" si="9"/>
        <v>0</v>
      </c>
    </row>
    <row r="33" spans="1:25" x14ac:dyDescent="0.2">
      <c r="A33" s="6" t="s">
        <v>21</v>
      </c>
      <c r="B33" s="5" t="s">
        <v>38</v>
      </c>
      <c r="C33" s="90"/>
      <c r="D33" s="76">
        <f>投入係数表!J33</f>
        <v>0</v>
      </c>
      <c r="E33" s="77">
        <f t="shared" si="0"/>
        <v>0</v>
      </c>
      <c r="F33" s="76">
        <f>分析係数表!C36</f>
        <v>0.43622860833064259</v>
      </c>
      <c r="G33" s="77">
        <f t="shared" si="1"/>
        <v>0</v>
      </c>
      <c r="H33" s="77">
        <v>1.6494542784069886E-2</v>
      </c>
      <c r="I33" s="77">
        <f t="shared" si="2"/>
        <v>1.6494542784069886E-2</v>
      </c>
      <c r="J33" s="76">
        <f>分析係数表!G36</f>
        <v>3.6982248520710057E-3</v>
      </c>
      <c r="K33" s="78">
        <f t="shared" si="3"/>
        <v>6.1000528047595733E-5</v>
      </c>
      <c r="L33" s="79"/>
      <c r="M33" s="80"/>
      <c r="N33" s="81">
        <f>分析係数表!H36</f>
        <v>7.7743004988690231E-2</v>
      </c>
      <c r="O33" s="82">
        <f t="shared" si="4"/>
        <v>0.54775231077651332</v>
      </c>
      <c r="P33" s="76">
        <f>分析係数表!C36</f>
        <v>0.43622860833064259</v>
      </c>
      <c r="Q33" s="82">
        <f t="shared" si="5"/>
        <v>0.23894522823993206</v>
      </c>
      <c r="R33" s="83">
        <v>0.25033961942859806</v>
      </c>
      <c r="S33" s="84">
        <f t="shared" si="6"/>
        <v>0.26683416221266792</v>
      </c>
      <c r="T33" s="85">
        <f>分析係数表!F36</f>
        <v>0.90162721893491127</v>
      </c>
      <c r="U33" s="86">
        <f t="shared" si="7"/>
        <v>0.24058494359263477</v>
      </c>
      <c r="V33" s="87">
        <f>分析係数表!D36</f>
        <v>2.1449704142011833E-2</v>
      </c>
      <c r="W33" s="88">
        <f t="shared" si="8"/>
        <v>0</v>
      </c>
      <c r="X33" s="76">
        <f>分析係数表!E36</f>
        <v>1.4792899408284023E-3</v>
      </c>
      <c r="Y33" s="89">
        <f t="shared" si="9"/>
        <v>0</v>
      </c>
    </row>
    <row r="34" spans="1:25" x14ac:dyDescent="0.2">
      <c r="A34" s="6" t="s">
        <v>22</v>
      </c>
      <c r="B34" s="5" t="s">
        <v>377</v>
      </c>
      <c r="C34" s="90"/>
      <c r="D34" s="76">
        <f>投入係数表!J34</f>
        <v>1.6666666666666666E-2</v>
      </c>
      <c r="E34" s="77">
        <f t="shared" si="0"/>
        <v>1.6666666666666667</v>
      </c>
      <c r="F34" s="76">
        <f>分析係数表!C37</f>
        <v>0.12537048014226437</v>
      </c>
      <c r="G34" s="77">
        <f t="shared" si="1"/>
        <v>0.2089508002371073</v>
      </c>
      <c r="H34" s="77">
        <v>0.22017564512521934</v>
      </c>
      <c r="I34" s="77">
        <f t="shared" si="2"/>
        <v>0.22017564512521934</v>
      </c>
      <c r="J34" s="76">
        <f>分析係数表!G37</f>
        <v>0.54441260744985676</v>
      </c>
      <c r="K34" s="78">
        <f t="shared" si="3"/>
        <v>0.119866397059575</v>
      </c>
      <c r="L34" s="79"/>
      <c r="M34" s="80"/>
      <c r="N34" s="81">
        <f>分析係数表!H37</f>
        <v>5.4441793449632819E-2</v>
      </c>
      <c r="O34" s="82">
        <f t="shared" si="4"/>
        <v>0.38357943803680111</v>
      </c>
      <c r="P34" s="76">
        <f>分析係数表!C37</f>
        <v>0.12537048014226437</v>
      </c>
      <c r="Q34" s="82">
        <f t="shared" si="5"/>
        <v>4.8089538319373702E-2</v>
      </c>
      <c r="R34" s="83">
        <v>5.3585624913545682E-2</v>
      </c>
      <c r="S34" s="84">
        <f t="shared" si="6"/>
        <v>0.27376127003876505</v>
      </c>
      <c r="T34" s="85">
        <f>分析係数表!F37</f>
        <v>0.7435530085959885</v>
      </c>
      <c r="U34" s="86">
        <f t="shared" si="7"/>
        <v>0.20355601597438261</v>
      </c>
      <c r="V34" s="87">
        <f>分析係数表!D37</f>
        <v>0.23782234957020057</v>
      </c>
      <c r="W34" s="88">
        <f t="shared" si="8"/>
        <v>0</v>
      </c>
      <c r="X34" s="76">
        <f>分析係数表!E37</f>
        <v>0.19484240687679083</v>
      </c>
      <c r="Y34" s="89">
        <f t="shared" si="9"/>
        <v>0</v>
      </c>
    </row>
    <row r="35" spans="1:25" x14ac:dyDescent="0.2">
      <c r="A35" s="6" t="s">
        <v>23</v>
      </c>
      <c r="B35" s="5" t="s">
        <v>193</v>
      </c>
      <c r="C35" s="90"/>
      <c r="D35" s="76">
        <f>投入係数表!J35</f>
        <v>1.6666666666666666E-2</v>
      </c>
      <c r="E35" s="77">
        <f t="shared" si="0"/>
        <v>1.6666666666666667</v>
      </c>
      <c r="F35" s="76">
        <f>分析係数表!C38</f>
        <v>2.2876841115637703E-2</v>
      </c>
      <c r="G35" s="77">
        <f t="shared" si="1"/>
        <v>3.812806852606284E-2</v>
      </c>
      <c r="H35" s="77">
        <v>4.0056956577787052E-2</v>
      </c>
      <c r="I35" s="77">
        <f t="shared" si="2"/>
        <v>4.0056956577787052E-2</v>
      </c>
      <c r="J35" s="76">
        <f>分析係数表!G38</f>
        <v>0.33663366336633666</v>
      </c>
      <c r="K35" s="78">
        <f t="shared" si="3"/>
        <v>1.3484520036086731E-2</v>
      </c>
      <c r="L35" s="79"/>
      <c r="M35" s="80"/>
      <c r="N35" s="81">
        <f>分析係数表!H38</f>
        <v>4.7129179190035016E-2</v>
      </c>
      <c r="O35" s="82">
        <f t="shared" si="4"/>
        <v>0.33205710031529567</v>
      </c>
      <c r="P35" s="76">
        <f>分析係数表!C38</f>
        <v>2.2876841115637703E-2</v>
      </c>
      <c r="Q35" s="82">
        <f t="shared" si="5"/>
        <v>7.5964175252323891E-3</v>
      </c>
      <c r="R35" s="83">
        <v>8.7618376597292848E-3</v>
      </c>
      <c r="S35" s="84">
        <f t="shared" si="6"/>
        <v>4.8818794237516339E-2</v>
      </c>
      <c r="T35" s="85">
        <f>分析係数表!F38</f>
        <v>0.54455445544554459</v>
      </c>
      <c r="U35" s="86">
        <f t="shared" si="7"/>
        <v>2.65844919115188E-2</v>
      </c>
      <c r="V35" s="87">
        <f>分析係数表!D38</f>
        <v>0.17821782178217821</v>
      </c>
      <c r="W35" s="88">
        <f t="shared" si="8"/>
        <v>0</v>
      </c>
      <c r="X35" s="76">
        <f>分析係数表!E38</f>
        <v>0.21782178217821782</v>
      </c>
      <c r="Y35" s="89">
        <f t="shared" si="9"/>
        <v>0</v>
      </c>
    </row>
    <row r="36" spans="1:25" x14ac:dyDescent="0.2">
      <c r="A36" s="6" t="s">
        <v>24</v>
      </c>
      <c r="B36" s="5" t="s">
        <v>39</v>
      </c>
      <c r="C36" s="90"/>
      <c r="D36" s="76">
        <f>投入係数表!J36</f>
        <v>0</v>
      </c>
      <c r="E36" s="77">
        <f t="shared" si="0"/>
        <v>0</v>
      </c>
      <c r="F36" s="76">
        <f>分析係数表!C39</f>
        <v>1</v>
      </c>
      <c r="G36" s="77">
        <f t="shared" si="1"/>
        <v>0</v>
      </c>
      <c r="H36" s="77">
        <v>3.378016788836408E-4</v>
      </c>
      <c r="I36" s="77">
        <f t="shared" si="2"/>
        <v>3.378016788836408E-4</v>
      </c>
      <c r="J36" s="76">
        <f>分析係数表!G39</f>
        <v>0.3546086320409656</v>
      </c>
      <c r="K36" s="78">
        <f t="shared" si="3"/>
        <v>1.1978739125006939E-4</v>
      </c>
      <c r="L36" s="79"/>
      <c r="M36" s="80"/>
      <c r="N36" s="81">
        <f>分析係数表!H39</f>
        <v>4.3379915099309016E-3</v>
      </c>
      <c r="O36" s="82">
        <f t="shared" si="4"/>
        <v>3.0564098648350684E-2</v>
      </c>
      <c r="P36" s="76">
        <f>分析係数表!C39</f>
        <v>1</v>
      </c>
      <c r="Q36" s="82">
        <f t="shared" si="5"/>
        <v>3.0564098648350684E-2</v>
      </c>
      <c r="R36" s="83">
        <v>3.3171896704697897E-2</v>
      </c>
      <c r="S36" s="84">
        <f t="shared" si="6"/>
        <v>3.3509698383581539E-2</v>
      </c>
      <c r="T36" s="85">
        <f>分析係数表!F39</f>
        <v>0.70537673738112661</v>
      </c>
      <c r="U36" s="86">
        <f t="shared" si="7"/>
        <v>2.363696171643636E-2</v>
      </c>
      <c r="V36" s="87">
        <f>分析係数表!D39</f>
        <v>5.5779078273591805E-2</v>
      </c>
      <c r="W36" s="88">
        <f t="shared" si="8"/>
        <v>0</v>
      </c>
      <c r="X36" s="76">
        <f>分析係数表!E39</f>
        <v>7.0592538405267011E-2</v>
      </c>
      <c r="Y36" s="89">
        <f t="shared" si="9"/>
        <v>0</v>
      </c>
    </row>
    <row r="37" spans="1:25" x14ac:dyDescent="0.2">
      <c r="A37" s="6" t="s">
        <v>25</v>
      </c>
      <c r="B37" s="5" t="s">
        <v>40</v>
      </c>
      <c r="C37" s="90"/>
      <c r="D37" s="76">
        <f>投入係数表!J37</f>
        <v>0</v>
      </c>
      <c r="E37" s="77">
        <f t="shared" si="0"/>
        <v>0</v>
      </c>
      <c r="F37" s="76">
        <f>分析係数表!C40</f>
        <v>1</v>
      </c>
      <c r="G37" s="77">
        <f t="shared" si="1"/>
        <v>0</v>
      </c>
      <c r="H37" s="77">
        <v>2.2704261761024821E-4</v>
      </c>
      <c r="I37" s="77">
        <f t="shared" si="2"/>
        <v>2.2704261761024821E-4</v>
      </c>
      <c r="J37" s="76">
        <f>分析係数表!G40</f>
        <v>0.56581344070558914</v>
      </c>
      <c r="K37" s="78">
        <f t="shared" si="3"/>
        <v>1.2846376465685793E-4</v>
      </c>
      <c r="L37" s="79"/>
      <c r="M37" s="80"/>
      <c r="N37" s="81">
        <f>分析係数表!H40</f>
        <v>2.8909614848325226E-2</v>
      </c>
      <c r="O37" s="82">
        <f t="shared" si="4"/>
        <v>0.20368788599222279</v>
      </c>
      <c r="P37" s="76">
        <f>分析係数表!C40</f>
        <v>1</v>
      </c>
      <c r="Q37" s="82">
        <f t="shared" si="5"/>
        <v>0.20368788599222279</v>
      </c>
      <c r="R37" s="83">
        <v>0.20376674014039931</v>
      </c>
      <c r="S37" s="84">
        <f t="shared" si="6"/>
        <v>0.20399378275800956</v>
      </c>
      <c r="T37" s="85">
        <f>分析係数表!F40</f>
        <v>0.76416450963474258</v>
      </c>
      <c r="U37" s="86">
        <f t="shared" si="7"/>
        <v>0.15588480896981058</v>
      </c>
      <c r="V37" s="87">
        <f>分析係数表!D40</f>
        <v>3.8155498034704249E-2</v>
      </c>
      <c r="W37" s="88">
        <f t="shared" si="8"/>
        <v>0</v>
      </c>
      <c r="X37" s="76">
        <f>分析係数表!E40</f>
        <v>2.4733966062697729E-2</v>
      </c>
      <c r="Y37" s="89">
        <f t="shared" si="9"/>
        <v>0</v>
      </c>
    </row>
    <row r="38" spans="1:25" x14ac:dyDescent="0.2">
      <c r="A38" s="6" t="s">
        <v>26</v>
      </c>
      <c r="B38" s="5" t="s">
        <v>276</v>
      </c>
      <c r="C38" s="90"/>
      <c r="D38" s="76">
        <f>投入係数表!J38</f>
        <v>0</v>
      </c>
      <c r="E38" s="77">
        <f t="shared" si="0"/>
        <v>0</v>
      </c>
      <c r="F38" s="76">
        <f>分析係数表!C41</f>
        <v>0.80737001514386675</v>
      </c>
      <c r="G38" s="77">
        <f t="shared" si="1"/>
        <v>0</v>
      </c>
      <c r="H38" s="77">
        <v>7.5089720970157526E-6</v>
      </c>
      <c r="I38" s="77">
        <f t="shared" si="2"/>
        <v>7.5089720970157526E-6</v>
      </c>
      <c r="J38" s="76">
        <f>分析係数表!G41</f>
        <v>0.46438676343953744</v>
      </c>
      <c r="K38" s="78">
        <f t="shared" si="3"/>
        <v>3.4870672488909417E-6</v>
      </c>
      <c r="L38" s="79"/>
      <c r="M38" s="80"/>
      <c r="N38" s="81">
        <f>分析係数表!H41</f>
        <v>5.5247420444334276E-2</v>
      </c>
      <c r="O38" s="82">
        <f t="shared" si="4"/>
        <v>0.38925562778578054</v>
      </c>
      <c r="P38" s="76">
        <f>分析係数表!C41</f>
        <v>0.80737001514386675</v>
      </c>
      <c r="Q38" s="82">
        <f t="shared" si="5"/>
        <v>0.314273322100241</v>
      </c>
      <c r="R38" s="83">
        <v>0.31941616309884935</v>
      </c>
      <c r="S38" s="84">
        <f t="shared" si="6"/>
        <v>0.31942367207094635</v>
      </c>
      <c r="T38" s="85">
        <f>分析係数表!F41</f>
        <v>0.56759749046623198</v>
      </c>
      <c r="U38" s="86">
        <f t="shared" si="7"/>
        <v>0.18130407466297779</v>
      </c>
      <c r="V38" s="87">
        <f>分析係数表!D41</f>
        <v>0.17788165826054866</v>
      </c>
      <c r="W38" s="88">
        <f t="shared" si="8"/>
        <v>0</v>
      </c>
      <c r="X38" s="76">
        <f>分析係数表!E41</f>
        <v>0.18021896912289334</v>
      </c>
      <c r="Y38" s="89">
        <f t="shared" si="9"/>
        <v>0</v>
      </c>
    </row>
    <row r="39" spans="1:25" x14ac:dyDescent="0.2">
      <c r="A39" s="6" t="s">
        <v>51</v>
      </c>
      <c r="B39" s="5" t="s">
        <v>367</v>
      </c>
      <c r="C39" s="90"/>
      <c r="D39" s="76">
        <f>投入係数表!J39</f>
        <v>0</v>
      </c>
      <c r="E39" s="77">
        <f>$C$12*D39</f>
        <v>0</v>
      </c>
      <c r="F39" s="76">
        <f>分析係数表!C42</f>
        <v>0.96683250414593702</v>
      </c>
      <c r="G39" s="77">
        <f>E39*F39</f>
        <v>0</v>
      </c>
      <c r="H39" s="77">
        <v>2.6156919164875888E-3</v>
      </c>
      <c r="I39" s="77">
        <f>C39+H39</f>
        <v>2.6156919164875888E-3</v>
      </c>
      <c r="J39" s="76">
        <f>分析係数表!G42</f>
        <v>0.48211243611584326</v>
      </c>
      <c r="K39" s="78">
        <f>I39*J39</f>
        <v>1.2610576019863502E-3</v>
      </c>
      <c r="L39" s="79"/>
      <c r="M39" s="80"/>
      <c r="N39" s="81">
        <f>分析係数表!H42</f>
        <v>1.6732252966876335E-2</v>
      </c>
      <c r="O39" s="82">
        <f t="shared" si="4"/>
        <v>0.11789009478649551</v>
      </c>
      <c r="P39" s="76">
        <f>分析係数表!C42</f>
        <v>0.96683250414593702</v>
      </c>
      <c r="Q39" s="82">
        <f>O39*P39</f>
        <v>0.11397997555642933</v>
      </c>
      <c r="R39" s="83">
        <v>0.11673874556333008</v>
      </c>
      <c r="S39" s="84">
        <f>I39+R39</f>
        <v>0.11935443747981767</v>
      </c>
      <c r="T39" s="85">
        <f>分析係数表!F42</f>
        <v>0.55877342419080067</v>
      </c>
      <c r="U39" s="86">
        <f t="shared" si="7"/>
        <v>6.669208772296456E-2</v>
      </c>
      <c r="V39" s="87">
        <f>分析係数表!D42</f>
        <v>0.25383304940374785</v>
      </c>
      <c r="W39" s="88">
        <f t="shared" si="8"/>
        <v>0</v>
      </c>
      <c r="X39" s="76">
        <f>分析係数表!E42</f>
        <v>0.17717206132879046</v>
      </c>
      <c r="Y39" s="89">
        <f t="shared" si="9"/>
        <v>0</v>
      </c>
    </row>
    <row r="40" spans="1:25" x14ac:dyDescent="0.2">
      <c r="A40" s="6" t="s">
        <v>194</v>
      </c>
      <c r="B40" s="5" t="s">
        <v>41</v>
      </c>
      <c r="C40" s="90"/>
      <c r="D40" s="76">
        <f>投入係数表!J40</f>
        <v>4.1666666666666664E-2</v>
      </c>
      <c r="E40" s="77">
        <f>$C$12*D40</f>
        <v>4.1666666666666661</v>
      </c>
      <c r="F40" s="76">
        <f>分析係数表!C43</f>
        <v>0.23747353563867324</v>
      </c>
      <c r="G40" s="77">
        <f>E40*F40</f>
        <v>0.98947306516113831</v>
      </c>
      <c r="H40" s="77">
        <v>1.0643394337202083</v>
      </c>
      <c r="I40" s="77">
        <f>C40+H40</f>
        <v>1.0643394337202083</v>
      </c>
      <c r="J40" s="76">
        <f>分析係数表!G43</f>
        <v>0.3947923997185081</v>
      </c>
      <c r="K40" s="78">
        <f>I40*J40</f>
        <v>0.42019311915343904</v>
      </c>
      <c r="L40" s="79"/>
      <c r="M40" s="80"/>
      <c r="N40" s="81">
        <f>分析係数表!H43</f>
        <v>4.4340470362222294E-2</v>
      </c>
      <c r="O40" s="82">
        <f t="shared" si="4"/>
        <v>0.31240875118421313</v>
      </c>
      <c r="P40" s="76">
        <f>分析係数表!C43</f>
        <v>0.23747353563867324</v>
      </c>
      <c r="Q40" s="82">
        <f>O40*P40</f>
        <v>7.4188810708177635E-2</v>
      </c>
      <c r="R40" s="83">
        <v>0.10452964474175196</v>
      </c>
      <c r="S40" s="84">
        <f>I40+R40</f>
        <v>1.1688690784619602</v>
      </c>
      <c r="T40" s="85">
        <f>分析係数表!F43</f>
        <v>0.64109781843771996</v>
      </c>
      <c r="U40" s="86">
        <f t="shared" si="7"/>
        <v>0.74935941624127078</v>
      </c>
      <c r="V40" s="87">
        <f>分析係数表!D43</f>
        <v>1.4700914848698099</v>
      </c>
      <c r="W40" s="88">
        <f t="shared" si="8"/>
        <v>2</v>
      </c>
      <c r="X40" s="76">
        <f>分析係数表!E43</f>
        <v>1.0415200562983815</v>
      </c>
      <c r="Y40" s="89">
        <f t="shared" si="9"/>
        <v>1</v>
      </c>
    </row>
    <row r="41" spans="1:25" x14ac:dyDescent="0.2">
      <c r="A41" s="6" t="s">
        <v>340</v>
      </c>
      <c r="B41" s="5" t="s">
        <v>42</v>
      </c>
      <c r="C41" s="90"/>
      <c r="D41" s="76">
        <f>投入係数表!J41</f>
        <v>0</v>
      </c>
      <c r="E41" s="77">
        <f>$C$12*D41</f>
        <v>0</v>
      </c>
      <c r="F41" s="76">
        <f>分析係数表!C44</f>
        <v>0.41273100616016423</v>
      </c>
      <c r="G41" s="77">
        <f>E41*F41</f>
        <v>0</v>
      </c>
      <c r="H41" s="77">
        <v>5.4251068763919413E-4</v>
      </c>
      <c r="I41" s="77">
        <f>C41+H41</f>
        <v>5.4251068763919413E-4</v>
      </c>
      <c r="J41" s="76">
        <f>分析係数表!G44</f>
        <v>0.27032077234506385</v>
      </c>
      <c r="K41" s="78">
        <f>I41*J41</f>
        <v>1.4665190808807864E-4</v>
      </c>
      <c r="L41" s="79"/>
      <c r="M41" s="80"/>
      <c r="N41" s="81">
        <f>分析係数表!H44</f>
        <v>0.12437641372044743</v>
      </c>
      <c r="O41" s="82">
        <f t="shared" si="4"/>
        <v>0.87631637124628325</v>
      </c>
      <c r="P41" s="76">
        <f>分析係数表!C44</f>
        <v>0.41273100616016423</v>
      </c>
      <c r="Q41" s="82">
        <f>O41*P41</f>
        <v>0.36168293761910247</v>
      </c>
      <c r="R41" s="83">
        <v>0.36655803647505275</v>
      </c>
      <c r="S41" s="84">
        <f>I41+R41</f>
        <v>0.36710054716269197</v>
      </c>
      <c r="T41" s="85">
        <f>分析係数表!F44</f>
        <v>0.52382435378386794</v>
      </c>
      <c r="U41" s="86">
        <f t="shared" si="7"/>
        <v>0.19229620689120144</v>
      </c>
      <c r="V41" s="87">
        <f>分析係数表!D44</f>
        <v>0.30302086577390219</v>
      </c>
      <c r="W41" s="88">
        <f t="shared" si="8"/>
        <v>0</v>
      </c>
      <c r="X41" s="76">
        <f>分析係数表!E44</f>
        <v>0.1999377141077546</v>
      </c>
      <c r="Y41" s="89">
        <f t="shared" si="9"/>
        <v>0</v>
      </c>
    </row>
    <row r="42" spans="1:25" x14ac:dyDescent="0.2">
      <c r="A42" s="6" t="s">
        <v>341</v>
      </c>
      <c r="B42" s="5" t="s">
        <v>278</v>
      </c>
      <c r="C42" s="90"/>
      <c r="D42" s="76">
        <f>投入係数表!J42</f>
        <v>0</v>
      </c>
      <c r="E42" s="77">
        <f>$C$12*D42</f>
        <v>0</v>
      </c>
      <c r="F42" s="76">
        <f>分析係数表!C45</f>
        <v>1</v>
      </c>
      <c r="G42" s="77">
        <f>E42*F42</f>
        <v>0</v>
      </c>
      <c r="H42" s="77">
        <v>2.1686711200560966E-3</v>
      </c>
      <c r="I42" s="77">
        <f>C42+H42</f>
        <v>2.1686711200560966E-3</v>
      </c>
      <c r="J42" s="76">
        <f>分析係数表!G45</f>
        <v>0</v>
      </c>
      <c r="K42" s="78">
        <f>I42*J42</f>
        <v>0</v>
      </c>
      <c r="L42" s="79"/>
      <c r="M42" s="80"/>
      <c r="N42" s="81">
        <f>分析係数表!H45</f>
        <v>0</v>
      </c>
      <c r="O42" s="82">
        <f t="shared" si="4"/>
        <v>0</v>
      </c>
      <c r="P42" s="76">
        <f>分析係数表!C45</f>
        <v>1</v>
      </c>
      <c r="Q42" s="82">
        <f>O42*P42</f>
        <v>0</v>
      </c>
      <c r="R42" s="83">
        <v>1.5310587286420836E-3</v>
      </c>
      <c r="S42" s="84">
        <f>I42+R42</f>
        <v>3.69972984869818E-3</v>
      </c>
      <c r="T42" s="85">
        <f>分析係数表!F45</f>
        <v>0</v>
      </c>
      <c r="U42" s="86">
        <f t="shared" si="7"/>
        <v>0</v>
      </c>
      <c r="V42" s="87">
        <f>分析係数表!D45</f>
        <v>0</v>
      </c>
      <c r="W42" s="88">
        <f t="shared" si="8"/>
        <v>0</v>
      </c>
      <c r="X42" s="76">
        <f>分析係数表!E45</f>
        <v>0</v>
      </c>
      <c r="Y42" s="89">
        <f t="shared" si="9"/>
        <v>0</v>
      </c>
    </row>
    <row r="43" spans="1:25" x14ac:dyDescent="0.2">
      <c r="A43" s="6" t="s">
        <v>342</v>
      </c>
      <c r="B43" s="5" t="s">
        <v>279</v>
      </c>
      <c r="C43" s="90"/>
      <c r="D43" s="76">
        <f>投入係数表!J43</f>
        <v>0</v>
      </c>
      <c r="E43" s="77">
        <f>$C$12*D43</f>
        <v>0</v>
      </c>
      <c r="F43" s="76">
        <f>分析係数表!C46</f>
        <v>7.03125E-2</v>
      </c>
      <c r="G43" s="77">
        <f>E43*F43</f>
        <v>0</v>
      </c>
      <c r="H43" s="77">
        <v>1.7601245373410762E-3</v>
      </c>
      <c r="I43" s="77">
        <f>C43+H43</f>
        <v>1.7601245373410762E-3</v>
      </c>
      <c r="J43" s="76">
        <f>分析係数表!G46</f>
        <v>1.0101010101010102E-2</v>
      </c>
      <c r="K43" s="78">
        <f>I43*J43</f>
        <v>1.7779035730717942E-5</v>
      </c>
      <c r="L43" s="79"/>
      <c r="M43" s="80"/>
      <c r="N43" s="81">
        <f>分析係数表!H46</f>
        <v>2.5315279025811051E-2</v>
      </c>
      <c r="O43" s="82">
        <f t="shared" si="4"/>
        <v>0.17836334711216081</v>
      </c>
      <c r="P43" s="76">
        <f>分析係数表!C46</f>
        <v>7.03125E-2</v>
      </c>
      <c r="Q43" s="82">
        <f>O43*P43</f>
        <v>1.2541172843823807E-2</v>
      </c>
      <c r="R43" s="83">
        <v>1.3588000398861761E-2</v>
      </c>
      <c r="S43" s="84">
        <f>I43+R43</f>
        <v>1.5348124936202837E-2</v>
      </c>
      <c r="T43" s="85">
        <f>分析係数表!F46</f>
        <v>0.30303030303030304</v>
      </c>
      <c r="U43" s="86">
        <f t="shared" si="7"/>
        <v>4.6509469503644959E-3</v>
      </c>
      <c r="V43" s="87">
        <f>分析係数表!D46</f>
        <v>1.0101010101010102E-2</v>
      </c>
      <c r="W43" s="88">
        <f t="shared" si="8"/>
        <v>0</v>
      </c>
      <c r="X43" s="76">
        <f>分析係数表!E46</f>
        <v>3.0303030303030304E-2</v>
      </c>
      <c r="Y43" s="89">
        <f t="shared" si="9"/>
        <v>0</v>
      </c>
    </row>
    <row r="44" spans="1:25" x14ac:dyDescent="0.2">
      <c r="A44" s="192">
        <v>40</v>
      </c>
      <c r="B44" s="14" t="s">
        <v>150</v>
      </c>
      <c r="C44" s="197">
        <f>SUM(C5:C43)</f>
        <v>100</v>
      </c>
      <c r="D44" s="92">
        <f>投入係数表!J44</f>
        <v>0.67500000000000004</v>
      </c>
      <c r="E44" s="91">
        <f>SUM(E5:E43)</f>
        <v>67.5</v>
      </c>
      <c r="F44" s="92">
        <f>分析係数表!C47</f>
        <v>0.45593014645384233</v>
      </c>
      <c r="G44" s="91">
        <f>SUM(G5:G43)</f>
        <v>3.5419263622566737</v>
      </c>
      <c r="H44" s="91">
        <f>SUM(H5:H43)</f>
        <v>3.8295953878920086</v>
      </c>
      <c r="I44" s="91">
        <f>SUM(I5:I43)</f>
        <v>103.829595387892</v>
      </c>
      <c r="J44" s="92">
        <f>分析係数表!G47</f>
        <v>0.32612291818538663</v>
      </c>
      <c r="K44" s="93">
        <f>SUM(K5:K43)</f>
        <v>11.237128681684002</v>
      </c>
      <c r="L44" s="94">
        <f>最終需要_まとめ!$L$33</f>
        <v>0.627</v>
      </c>
      <c r="M44" s="91">
        <f>K44*L44</f>
        <v>7.0456796834158695</v>
      </c>
      <c r="N44" s="95">
        <f>分析係数表!H47</f>
        <v>1</v>
      </c>
      <c r="O44" s="91">
        <f>SUM(O5:O43)</f>
        <v>7.0456796834158686</v>
      </c>
      <c r="P44" s="92">
        <f>分析係数表!C47</f>
        <v>0.45593014645384233</v>
      </c>
      <c r="Q44" s="96">
        <f>SUM(Q5:Q43)</f>
        <v>2.0487962184791977</v>
      </c>
      <c r="R44" s="91">
        <f>SUM(R5:R43)</f>
        <v>2.246671680603777</v>
      </c>
      <c r="S44" s="97">
        <f>SUM(S5:S43)</f>
        <v>106.07626706849577</v>
      </c>
      <c r="T44" s="98">
        <f>分析係数表!F47</f>
        <v>0.53227163124544385</v>
      </c>
      <c r="U44" s="99">
        <f>SUM(U5:U43)</f>
        <v>34.39157826704443</v>
      </c>
      <c r="V44" s="100">
        <f>分析係数表!D47</f>
        <v>0.14068019962989961</v>
      </c>
      <c r="W44" s="101">
        <f>SUM(W5:W43)</f>
        <v>3</v>
      </c>
      <c r="X44" s="92">
        <f>分析係数表!E47</f>
        <v>0.11066561991812932</v>
      </c>
      <c r="Y44" s="102">
        <f>SUM(Y5:Y43)</f>
        <v>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6" width="9" style="3" bestFit="1" customWidth="1"/>
    <col min="7" max="16384" width="8.90625" style="3"/>
  </cols>
  <sheetData>
    <row r="1" spans="1:25" ht="13" x14ac:dyDescent="0.2">
      <c r="B1" s="61" t="s">
        <v>343</v>
      </c>
      <c r="C1" s="62"/>
      <c r="D1" s="62"/>
      <c r="E1" s="62"/>
      <c r="F1" s="63"/>
      <c r="G1" s="398" t="str">
        <f>取引基本表!$E$1</f>
        <v>2015年佐用町産業連関表</v>
      </c>
      <c r="H1" s="401"/>
      <c r="I1" s="401"/>
    </row>
    <row r="2" spans="1:25" x14ac:dyDescent="0.2">
      <c r="B2" s="3" t="s">
        <v>302</v>
      </c>
      <c r="S2" s="3" t="s">
        <v>152</v>
      </c>
      <c r="U2" s="64" t="s">
        <v>209</v>
      </c>
      <c r="W2" s="3" t="s">
        <v>130</v>
      </c>
      <c r="Y2" s="3" t="s">
        <v>153</v>
      </c>
    </row>
    <row r="3" spans="1:25" ht="44" x14ac:dyDescent="0.2">
      <c r="B3" s="65"/>
      <c r="C3" s="66" t="s">
        <v>227</v>
      </c>
      <c r="D3" s="66" t="s">
        <v>243</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投入係数表!K5</f>
        <v>0</v>
      </c>
      <c r="E5" s="110">
        <f t="shared" ref="E5:E38" si="0">$C$13*D5</f>
        <v>0</v>
      </c>
      <c r="F5" s="76">
        <f>分析係数表!C8</f>
        <v>1</v>
      </c>
      <c r="G5" s="110">
        <f t="shared" ref="G5:G38" si="1">E5*F5</f>
        <v>0</v>
      </c>
      <c r="H5" s="110">
        <f t="array" ref="H5:H43">MMULT(逆行列係数!C5:AO43,'9'!G5:G43)</f>
        <v>7.3581243479112789E-6</v>
      </c>
      <c r="I5" s="110">
        <f t="shared" ref="I5:I38" si="2">C5+H5</f>
        <v>7.3581243479112789E-6</v>
      </c>
      <c r="J5" s="107">
        <f>分析係数表!G8</f>
        <v>0.11979935084095604</v>
      </c>
      <c r="K5" s="111">
        <f t="shared" ref="K5:K38" si="3">I5*J5</f>
        <v>8.8149852028680417E-7</v>
      </c>
      <c r="L5" s="79" t="s">
        <v>182</v>
      </c>
      <c r="M5" s="80" t="s">
        <v>182</v>
      </c>
      <c r="N5" s="81">
        <f>分析係数表!H8</f>
        <v>1.4191429368202522E-2</v>
      </c>
      <c r="O5" s="82">
        <f t="shared" ref="O5:O43" si="4">$M$44*N5</f>
        <v>4.6522371792958796E-2</v>
      </c>
      <c r="P5" s="76">
        <f>分析係数表!C8</f>
        <v>1</v>
      </c>
      <c r="Q5" s="82">
        <f t="shared" ref="Q5:Q38" si="5">O5*P5</f>
        <v>4.6522371792958796E-2</v>
      </c>
      <c r="R5" s="83">
        <f t="array" ref="R5:R43">MMULT(逆行列係数!C5:AO43,'9'!Q5:Q43)</f>
        <v>6.5377235999841368E-2</v>
      </c>
      <c r="S5" s="84">
        <f t="shared" ref="S5:S38" si="6">I5+R5</f>
        <v>6.5384594124189274E-2</v>
      </c>
      <c r="T5" s="85">
        <f>分析係数表!F8</f>
        <v>0.45234582472705814</v>
      </c>
      <c r="U5" s="86">
        <f t="shared" ref="U5:U43" si="7">S5*T5</f>
        <v>2.9576448153550358E-2</v>
      </c>
      <c r="V5" s="87">
        <f>分析係数表!D8</f>
        <v>0.25140159339038065</v>
      </c>
      <c r="W5" s="167">
        <f t="shared" ref="W5:W43" si="8">ROUND(S5*V5,0)</f>
        <v>0</v>
      </c>
      <c r="X5" s="76">
        <f>分析係数表!E8</f>
        <v>0.19799350840956034</v>
      </c>
      <c r="Y5" s="166">
        <f t="shared" ref="Y5:Y43" si="9">ROUND(S5*X5,0)</f>
        <v>0</v>
      </c>
    </row>
    <row r="6" spans="1:25" x14ac:dyDescent="0.2">
      <c r="A6" s="6" t="s">
        <v>219</v>
      </c>
      <c r="B6" s="5" t="s">
        <v>265</v>
      </c>
      <c r="C6" s="90"/>
      <c r="D6" s="107">
        <f>投入係数表!K6</f>
        <v>0</v>
      </c>
      <c r="E6" s="110">
        <f t="shared" si="0"/>
        <v>0</v>
      </c>
      <c r="F6" s="76">
        <f>分析係数表!C9</f>
        <v>1</v>
      </c>
      <c r="G6" s="110">
        <f t="shared" si="1"/>
        <v>0</v>
      </c>
      <c r="H6" s="110">
        <v>7.2786263432327985E-5</v>
      </c>
      <c r="I6" s="110">
        <f t="shared" si="2"/>
        <v>7.2786263432327985E-5</v>
      </c>
      <c r="J6" s="107">
        <f>分析係数表!G9</f>
        <v>0.2441860465116279</v>
      </c>
      <c r="K6" s="111">
        <f t="shared" si="3"/>
        <v>1.7773389907894041E-5</v>
      </c>
      <c r="L6" s="79"/>
      <c r="M6" s="80"/>
      <c r="N6" s="81">
        <f>分析係数表!H9</f>
        <v>7.4365568741672605E-4</v>
      </c>
      <c r="O6" s="82">
        <f t="shared" si="4"/>
        <v>2.4378535437358322E-3</v>
      </c>
      <c r="P6" s="76">
        <f>分析係数表!C9</f>
        <v>1</v>
      </c>
      <c r="Q6" s="82">
        <f t="shared" si="5"/>
        <v>2.4378535437358322E-3</v>
      </c>
      <c r="R6" s="83">
        <v>3.2549309682896634E-3</v>
      </c>
      <c r="S6" s="84">
        <f t="shared" si="6"/>
        <v>3.3277172317219914E-3</v>
      </c>
      <c r="T6" s="85">
        <f>分析係数表!F9</f>
        <v>0.66860465116279066</v>
      </c>
      <c r="U6" s="86">
        <f t="shared" si="7"/>
        <v>2.2249272188838896E-3</v>
      </c>
      <c r="V6" s="87">
        <f>分析係数表!D9</f>
        <v>0.14534883720930233</v>
      </c>
      <c r="W6" s="167">
        <f t="shared" si="8"/>
        <v>0</v>
      </c>
      <c r="X6" s="76">
        <f>分析係数表!E9</f>
        <v>4.0697674418604654E-2</v>
      </c>
      <c r="Y6" s="166">
        <f t="shared" si="9"/>
        <v>0</v>
      </c>
    </row>
    <row r="7" spans="1:25" x14ac:dyDescent="0.2">
      <c r="A7" s="6" t="s">
        <v>220</v>
      </c>
      <c r="B7" s="5" t="s">
        <v>266</v>
      </c>
      <c r="C7" s="90"/>
      <c r="D7" s="107">
        <f>投入係数表!K7</f>
        <v>0</v>
      </c>
      <c r="E7" s="110">
        <f t="shared" si="0"/>
        <v>0</v>
      </c>
      <c r="F7" s="76">
        <f>分析係数表!C10</f>
        <v>0</v>
      </c>
      <c r="G7" s="110">
        <f t="shared" si="1"/>
        <v>0</v>
      </c>
      <c r="H7" s="110">
        <v>0</v>
      </c>
      <c r="I7" s="110">
        <f t="shared" si="2"/>
        <v>0</v>
      </c>
      <c r="J7" s="107">
        <f>分析係数表!G10</f>
        <v>0</v>
      </c>
      <c r="K7" s="111">
        <f t="shared" si="3"/>
        <v>0</v>
      </c>
      <c r="L7" s="79"/>
      <c r="M7" s="80"/>
      <c r="N7" s="81">
        <f>分析係数表!H10</f>
        <v>1.4563257211910885E-3</v>
      </c>
      <c r="O7" s="82">
        <f t="shared" si="4"/>
        <v>4.7741298564826706E-3</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107">
        <f>投入係数表!K8</f>
        <v>0.55555555555555558</v>
      </c>
      <c r="E8" s="110">
        <f t="shared" si="0"/>
        <v>55.555555555555557</v>
      </c>
      <c r="F8" s="76">
        <f>分析係数表!C11</f>
        <v>1.4950166112956853E-2</v>
      </c>
      <c r="G8" s="110">
        <f t="shared" si="1"/>
        <v>0.83056478405315848</v>
      </c>
      <c r="H8" s="110">
        <v>0.83196468580928851</v>
      </c>
      <c r="I8" s="110">
        <f t="shared" si="2"/>
        <v>0.83196468580928851</v>
      </c>
      <c r="J8" s="107">
        <f>分析係数表!G11</f>
        <v>0.5</v>
      </c>
      <c r="K8" s="111">
        <f t="shared" si="3"/>
        <v>0.41598234290464425</v>
      </c>
      <c r="L8" s="79"/>
      <c r="M8" s="80"/>
      <c r="N8" s="81">
        <f>分析係数表!H11</f>
        <v>-3.0985653642363585E-5</v>
      </c>
      <c r="O8" s="82">
        <f t="shared" si="4"/>
        <v>-1.01577230988993E-4</v>
      </c>
      <c r="P8" s="76">
        <f>分析係数表!C11</f>
        <v>1.4950166112956853E-2</v>
      </c>
      <c r="Q8" s="82">
        <f t="shared" si="5"/>
        <v>-1.5185964765796338E-6</v>
      </c>
      <c r="R8" s="83">
        <v>2.8090422049795656E-5</v>
      </c>
      <c r="S8" s="84">
        <f t="shared" si="6"/>
        <v>0.83199277623133827</v>
      </c>
      <c r="T8" s="85">
        <f>分析係数表!F11</f>
        <v>0.8125</v>
      </c>
      <c r="U8" s="86">
        <f t="shared" si="7"/>
        <v>0.67599413068796232</v>
      </c>
      <c r="V8" s="87">
        <f>分析係数表!D11</f>
        <v>0.3125</v>
      </c>
      <c r="W8" s="167">
        <f t="shared" si="8"/>
        <v>0</v>
      </c>
      <c r="X8" s="76">
        <f>分析係数表!E11</f>
        <v>0</v>
      </c>
      <c r="Y8" s="166">
        <f t="shared" si="9"/>
        <v>0</v>
      </c>
    </row>
    <row r="9" spans="1:25" x14ac:dyDescent="0.2">
      <c r="A9" s="6" t="s">
        <v>222</v>
      </c>
      <c r="B9" s="5" t="s">
        <v>190</v>
      </c>
      <c r="C9" s="90"/>
      <c r="D9" s="107">
        <f>投入係数表!K9</f>
        <v>0</v>
      </c>
      <c r="E9" s="110">
        <f t="shared" si="0"/>
        <v>0</v>
      </c>
      <c r="F9" s="76">
        <f>分析係数表!C12</f>
        <v>7.6050169221580699E-2</v>
      </c>
      <c r="G9" s="110">
        <f t="shared" si="1"/>
        <v>0</v>
      </c>
      <c r="H9" s="110">
        <v>1.7200943317237428E-6</v>
      </c>
      <c r="I9" s="110">
        <f t="shared" si="2"/>
        <v>1.7200943317237428E-6</v>
      </c>
      <c r="J9" s="107">
        <f>分析係数表!G12</f>
        <v>0.1430260047281324</v>
      </c>
      <c r="K9" s="111">
        <f t="shared" si="3"/>
        <v>2.460182200219538E-7</v>
      </c>
      <c r="L9" s="79"/>
      <c r="M9" s="80"/>
      <c r="N9" s="81">
        <f>分析係数表!H12</f>
        <v>0.10532023673039383</v>
      </c>
      <c r="O9" s="82">
        <f t="shared" si="4"/>
        <v>0.34526100813158722</v>
      </c>
      <c r="P9" s="76">
        <f>分析係数表!C12</f>
        <v>7.6050169221580699E-2</v>
      </c>
      <c r="Q9" s="82">
        <f t="shared" si="5"/>
        <v>2.6257158094020759E-2</v>
      </c>
      <c r="R9" s="83">
        <v>2.9289029045555286E-2</v>
      </c>
      <c r="S9" s="84">
        <f t="shared" si="6"/>
        <v>2.929074913988701E-2</v>
      </c>
      <c r="T9" s="85">
        <f>分析係数表!F12</f>
        <v>0.29432624113475175</v>
      </c>
      <c r="U9" s="86">
        <f t="shared" si="7"/>
        <v>8.6210360943639059E-3</v>
      </c>
      <c r="V9" s="87">
        <f>分析係数表!D12</f>
        <v>7.407407407407407E-2</v>
      </c>
      <c r="W9" s="167">
        <f t="shared" si="8"/>
        <v>0</v>
      </c>
      <c r="X9" s="76">
        <f>分析係数表!E12</f>
        <v>6.6587864460204885E-2</v>
      </c>
      <c r="Y9" s="166">
        <f t="shared" si="9"/>
        <v>0</v>
      </c>
    </row>
    <row r="10" spans="1:25" x14ac:dyDescent="0.2">
      <c r="A10" s="6" t="s">
        <v>223</v>
      </c>
      <c r="B10" s="5" t="s">
        <v>28</v>
      </c>
      <c r="C10" s="90"/>
      <c r="D10" s="107">
        <f>投入係数表!K10</f>
        <v>0</v>
      </c>
      <c r="E10" s="110">
        <f t="shared" si="0"/>
        <v>0</v>
      </c>
      <c r="F10" s="76">
        <f>分析係数表!C13</f>
        <v>0</v>
      </c>
      <c r="G10" s="110">
        <f t="shared" si="1"/>
        <v>0</v>
      </c>
      <c r="H10" s="110">
        <v>0</v>
      </c>
      <c r="I10" s="110">
        <f t="shared" si="2"/>
        <v>0</v>
      </c>
      <c r="J10" s="107">
        <f>分析係数表!G13</f>
        <v>0.24390243902439024</v>
      </c>
      <c r="K10" s="111">
        <f t="shared" si="3"/>
        <v>0</v>
      </c>
      <c r="L10" s="79"/>
      <c r="M10" s="80"/>
      <c r="N10" s="81">
        <f>分析係数表!H13</f>
        <v>1.555479812846652E-2</v>
      </c>
      <c r="O10" s="82">
        <f t="shared" si="4"/>
        <v>5.0991769956474489E-2</v>
      </c>
      <c r="P10" s="76">
        <f>分析係数表!C13</f>
        <v>0</v>
      </c>
      <c r="Q10" s="82">
        <f t="shared" si="5"/>
        <v>0</v>
      </c>
      <c r="R10" s="83">
        <v>0</v>
      </c>
      <c r="S10" s="84">
        <f t="shared" si="6"/>
        <v>0</v>
      </c>
      <c r="T10" s="85">
        <f>分析係数表!F13</f>
        <v>0.37804878048780488</v>
      </c>
      <c r="U10" s="86">
        <f t="shared" si="7"/>
        <v>0</v>
      </c>
      <c r="V10" s="87">
        <f>分析係数表!D13</f>
        <v>0.4451219512195122</v>
      </c>
      <c r="W10" s="167">
        <f t="shared" si="8"/>
        <v>0</v>
      </c>
      <c r="X10" s="76">
        <f>分析係数表!E13</f>
        <v>0.39634146341463417</v>
      </c>
      <c r="Y10" s="166">
        <f t="shared" si="9"/>
        <v>0</v>
      </c>
    </row>
    <row r="11" spans="1:25" x14ac:dyDescent="0.2">
      <c r="A11" s="6" t="s">
        <v>224</v>
      </c>
      <c r="B11" s="5" t="s">
        <v>267</v>
      </c>
      <c r="C11" s="90"/>
      <c r="D11" s="107">
        <f>投入係数表!K11</f>
        <v>0</v>
      </c>
      <c r="E11" s="110">
        <f t="shared" si="0"/>
        <v>0</v>
      </c>
      <c r="F11" s="76">
        <f>分析係数表!C14</f>
        <v>0.12118408880666054</v>
      </c>
      <c r="G11" s="110">
        <f t="shared" si="1"/>
        <v>0</v>
      </c>
      <c r="H11" s="110">
        <v>4.8670231038576932E-4</v>
      </c>
      <c r="I11" s="110">
        <f t="shared" si="2"/>
        <v>4.8670231038576932E-4</v>
      </c>
      <c r="J11" s="107">
        <f>分析係数表!G14</f>
        <v>0.17455621301775148</v>
      </c>
      <c r="K11" s="111">
        <f t="shared" si="3"/>
        <v>8.4956912167930156E-5</v>
      </c>
      <c r="L11" s="79"/>
      <c r="M11" s="80"/>
      <c r="N11" s="81">
        <f>分析係数表!H14</f>
        <v>1.3013974529792706E-3</v>
      </c>
      <c r="O11" s="82">
        <f t="shared" si="4"/>
        <v>4.2662437015377058E-3</v>
      </c>
      <c r="P11" s="76">
        <f>分析係数表!C14</f>
        <v>0.12118408880666054</v>
      </c>
      <c r="Q11" s="82">
        <f t="shared" si="5"/>
        <v>5.1700085559800151E-4</v>
      </c>
      <c r="R11" s="83">
        <v>1.5477669706216476E-3</v>
      </c>
      <c r="S11" s="84">
        <f t="shared" si="6"/>
        <v>2.0344692810074171E-3</v>
      </c>
      <c r="T11" s="85">
        <f>分析係数表!F14</f>
        <v>0.39349112426035504</v>
      </c>
      <c r="U11" s="86">
        <f t="shared" si="7"/>
        <v>8.0054560465676471E-4</v>
      </c>
      <c r="V11" s="87">
        <f>分析係数表!D14</f>
        <v>0.13905325443786981</v>
      </c>
      <c r="W11" s="167">
        <f t="shared" si="8"/>
        <v>0</v>
      </c>
      <c r="X11" s="76">
        <f>分析係数表!E14</f>
        <v>0.10650887573964497</v>
      </c>
      <c r="Y11" s="166">
        <f t="shared" si="9"/>
        <v>0</v>
      </c>
    </row>
    <row r="12" spans="1:25" x14ac:dyDescent="0.2">
      <c r="A12" s="6" t="s">
        <v>225</v>
      </c>
      <c r="B12" s="5" t="s">
        <v>29</v>
      </c>
      <c r="C12" s="90"/>
      <c r="D12" s="107">
        <f>投入係数表!K12</f>
        <v>0</v>
      </c>
      <c r="E12" s="110">
        <f t="shared" si="0"/>
        <v>0</v>
      </c>
      <c r="F12" s="76">
        <f>分析係数表!C15</f>
        <v>0</v>
      </c>
      <c r="G12" s="110">
        <f t="shared" si="1"/>
        <v>0</v>
      </c>
      <c r="H12" s="110">
        <v>0</v>
      </c>
      <c r="I12" s="110">
        <f t="shared" si="2"/>
        <v>0</v>
      </c>
      <c r="J12" s="107">
        <f>分析係数表!G15</f>
        <v>0.1</v>
      </c>
      <c r="K12" s="111">
        <f t="shared" si="3"/>
        <v>0</v>
      </c>
      <c r="L12" s="79"/>
      <c r="M12" s="80"/>
      <c r="N12" s="81">
        <f>分析係数表!H15</f>
        <v>9.7914665509868937E-3</v>
      </c>
      <c r="O12" s="82">
        <f t="shared" si="4"/>
        <v>3.2098404992521791E-2</v>
      </c>
      <c r="P12" s="76">
        <f>分析係数表!C15</f>
        <v>0</v>
      </c>
      <c r="Q12" s="82">
        <f t="shared" si="5"/>
        <v>0</v>
      </c>
      <c r="R12" s="83">
        <v>0</v>
      </c>
      <c r="S12" s="84">
        <f t="shared" si="6"/>
        <v>0</v>
      </c>
      <c r="T12" s="85">
        <f>分析係数表!F15</f>
        <v>0.30833333333333335</v>
      </c>
      <c r="U12" s="86">
        <f t="shared" si="7"/>
        <v>0</v>
      </c>
      <c r="V12" s="87">
        <f>分析係数表!D15</f>
        <v>8.3333333333333332E-3</v>
      </c>
      <c r="W12" s="167">
        <f t="shared" si="8"/>
        <v>0</v>
      </c>
      <c r="X12" s="76">
        <f>分析係数表!E15</f>
        <v>0</v>
      </c>
      <c r="Y12" s="166">
        <f t="shared" si="9"/>
        <v>0</v>
      </c>
    </row>
    <row r="13" spans="1:25" x14ac:dyDescent="0.2">
      <c r="A13" s="6" t="s">
        <v>226</v>
      </c>
      <c r="B13" s="5" t="s">
        <v>30</v>
      </c>
      <c r="C13" s="75">
        <f>最終需要_まとめ!C14</f>
        <v>100</v>
      </c>
      <c r="D13" s="107">
        <f>投入係数表!K13</f>
        <v>6.6666666666666666E-2</v>
      </c>
      <c r="E13" s="110">
        <f t="shared" si="0"/>
        <v>6.666666666666667</v>
      </c>
      <c r="F13" s="76">
        <f>分析係数表!C16</f>
        <v>1.8867924528301883E-2</v>
      </c>
      <c r="G13" s="110">
        <f t="shared" si="1"/>
        <v>0.12578616352201255</v>
      </c>
      <c r="H13" s="110">
        <v>0.12630079234600405</v>
      </c>
      <c r="I13" s="110">
        <f t="shared" si="2"/>
        <v>100.126300792346</v>
      </c>
      <c r="J13" s="107">
        <f>分析係数表!G16</f>
        <v>4.4444444444444446E-2</v>
      </c>
      <c r="K13" s="111">
        <f t="shared" si="3"/>
        <v>4.4500578129931556</v>
      </c>
      <c r="L13" s="79"/>
      <c r="M13" s="80"/>
      <c r="N13" s="81">
        <f>分析係数表!H16</f>
        <v>1.8622377839060514E-2</v>
      </c>
      <c r="O13" s="82">
        <f t="shared" si="4"/>
        <v>6.1047915824384791E-2</v>
      </c>
      <c r="P13" s="76">
        <f>分析係数表!C16</f>
        <v>1.8867924528301883E-2</v>
      </c>
      <c r="Q13" s="82">
        <f t="shared" si="5"/>
        <v>1.1518474683846185E-3</v>
      </c>
      <c r="R13" s="83">
        <v>1.2476823098656752E-3</v>
      </c>
      <c r="S13" s="84">
        <f t="shared" si="6"/>
        <v>100.12754847465587</v>
      </c>
      <c r="T13" s="85">
        <f>分析係数表!F16</f>
        <v>0.28888888888888886</v>
      </c>
      <c r="U13" s="86">
        <f t="shared" si="7"/>
        <v>28.925736226011693</v>
      </c>
      <c r="V13" s="87">
        <f>分析係数表!D16</f>
        <v>0</v>
      </c>
      <c r="W13" s="167">
        <f t="shared" si="8"/>
        <v>0</v>
      </c>
      <c r="X13" s="76">
        <f>分析係数表!E16</f>
        <v>0</v>
      </c>
      <c r="Y13" s="166">
        <f t="shared" si="9"/>
        <v>0</v>
      </c>
    </row>
    <row r="14" spans="1:25" x14ac:dyDescent="0.2">
      <c r="A14" s="6" t="s">
        <v>2</v>
      </c>
      <c r="B14" s="5" t="s">
        <v>364</v>
      </c>
      <c r="C14" s="90"/>
      <c r="D14" s="107">
        <f>投入係数表!K14</f>
        <v>0</v>
      </c>
      <c r="E14" s="110">
        <f t="shared" si="0"/>
        <v>0</v>
      </c>
      <c r="F14" s="76">
        <f>分析係数表!C17</f>
        <v>0.10356731875719216</v>
      </c>
      <c r="G14" s="110">
        <f t="shared" si="1"/>
        <v>0</v>
      </c>
      <c r="H14" s="110">
        <v>3.5006514030396191E-4</v>
      </c>
      <c r="I14" s="110">
        <f t="shared" si="2"/>
        <v>3.5006514030396191E-4</v>
      </c>
      <c r="J14" s="107">
        <f>分析係数表!G17</f>
        <v>0.21292775665399238</v>
      </c>
      <c r="K14" s="111">
        <f t="shared" si="3"/>
        <v>7.4538585007687702E-5</v>
      </c>
      <c r="L14" s="79"/>
      <c r="M14" s="80"/>
      <c r="N14" s="81">
        <f>分析係数表!H17</f>
        <v>3.0056084033092678E-3</v>
      </c>
      <c r="O14" s="82">
        <f t="shared" si="4"/>
        <v>9.8529914059323209E-3</v>
      </c>
      <c r="P14" s="76">
        <f>分析係数表!C17</f>
        <v>0.10356731875719216</v>
      </c>
      <c r="Q14" s="82">
        <f t="shared" si="5"/>
        <v>1.0204479016500676E-3</v>
      </c>
      <c r="R14" s="83">
        <v>1.7629848811607433E-3</v>
      </c>
      <c r="S14" s="84">
        <f t="shared" si="6"/>
        <v>2.113050021464705E-3</v>
      </c>
      <c r="T14" s="85">
        <f>分析係数表!F17</f>
        <v>0.32509505703422054</v>
      </c>
      <c r="U14" s="86">
        <f t="shared" si="7"/>
        <v>6.8694211724422926E-4</v>
      </c>
      <c r="V14" s="87">
        <f>分析係数表!D17</f>
        <v>7.2243346007604556E-2</v>
      </c>
      <c r="W14" s="167">
        <f t="shared" si="8"/>
        <v>0</v>
      </c>
      <c r="X14" s="76">
        <f>分析係数表!E17</f>
        <v>6.8441064638783272E-2</v>
      </c>
      <c r="Y14" s="166">
        <f t="shared" si="9"/>
        <v>0</v>
      </c>
    </row>
    <row r="15" spans="1:25" x14ac:dyDescent="0.2">
      <c r="A15" s="6" t="s">
        <v>3</v>
      </c>
      <c r="B15" s="5" t="s">
        <v>31</v>
      </c>
      <c r="C15" s="90"/>
      <c r="D15" s="107">
        <f>投入係数表!K15</f>
        <v>0</v>
      </c>
      <c r="E15" s="110">
        <f t="shared" si="0"/>
        <v>0</v>
      </c>
      <c r="F15" s="76">
        <f>分析係数表!C18</f>
        <v>0.44289970208540219</v>
      </c>
      <c r="G15" s="110">
        <f t="shared" si="1"/>
        <v>0</v>
      </c>
      <c r="H15" s="110">
        <v>1.7193901864581994E-4</v>
      </c>
      <c r="I15" s="110">
        <f t="shared" si="2"/>
        <v>1.7193901864581994E-4</v>
      </c>
      <c r="J15" s="107">
        <f>分析係数表!G18</f>
        <v>0.21558441558441557</v>
      </c>
      <c r="K15" s="111">
        <f t="shared" si="3"/>
        <v>3.7067372850917021E-5</v>
      </c>
      <c r="L15" s="79"/>
      <c r="M15" s="80"/>
      <c r="N15" s="81">
        <f>分析係数表!H18</f>
        <v>4.9577045827781737E-4</v>
      </c>
      <c r="O15" s="82">
        <f t="shared" si="4"/>
        <v>1.6252356958238879E-3</v>
      </c>
      <c r="P15" s="76">
        <f>分析係数表!C18</f>
        <v>0.44289970208540219</v>
      </c>
      <c r="Q15" s="82">
        <f t="shared" si="5"/>
        <v>7.1981640549896131E-4</v>
      </c>
      <c r="R15" s="83">
        <v>1.517353332818985E-3</v>
      </c>
      <c r="S15" s="84">
        <f t="shared" si="6"/>
        <v>1.689292351464805E-3</v>
      </c>
      <c r="T15" s="85">
        <f>分析係数表!F18</f>
        <v>0.45974025974025973</v>
      </c>
      <c r="U15" s="86">
        <f t="shared" si="7"/>
        <v>7.7663570443966352E-4</v>
      </c>
      <c r="V15" s="87">
        <f>分析係数表!D18</f>
        <v>4.0445269016697587E-2</v>
      </c>
      <c r="W15" s="167">
        <f t="shared" si="8"/>
        <v>0</v>
      </c>
      <c r="X15" s="76">
        <f>分析係数表!E18</f>
        <v>3.896103896103896E-2</v>
      </c>
      <c r="Y15" s="166">
        <f t="shared" si="9"/>
        <v>0</v>
      </c>
    </row>
    <row r="16" spans="1:25" x14ac:dyDescent="0.2">
      <c r="A16" s="6" t="s">
        <v>4</v>
      </c>
      <c r="B16" s="5" t="s">
        <v>32</v>
      </c>
      <c r="C16" s="90"/>
      <c r="D16" s="107">
        <f>投入係数表!K16</f>
        <v>0</v>
      </c>
      <c r="E16" s="110">
        <f t="shared" si="0"/>
        <v>0</v>
      </c>
      <c r="F16" s="76">
        <f>分析係数表!C19</f>
        <v>0.30545876887340306</v>
      </c>
      <c r="G16" s="110">
        <f t="shared" si="1"/>
        <v>0</v>
      </c>
      <c r="H16" s="110">
        <v>6.8485744792136946E-5</v>
      </c>
      <c r="I16" s="110">
        <f t="shared" si="2"/>
        <v>6.8485744792136946E-5</v>
      </c>
      <c r="J16" s="107">
        <f>分析係数表!G19</f>
        <v>5.7468790357296601E-2</v>
      </c>
      <c r="K16" s="111">
        <f t="shared" si="3"/>
        <v>3.9357929099226358E-6</v>
      </c>
      <c r="L16" s="79"/>
      <c r="M16" s="80"/>
      <c r="N16" s="81">
        <f>分析係数表!H19</f>
        <v>-1.2394261456945434E-4</v>
      </c>
      <c r="O16" s="82">
        <f t="shared" si="4"/>
        <v>-4.0630892395597198E-4</v>
      </c>
      <c r="P16" s="76">
        <f>分析係数表!C19</f>
        <v>0.30545876887340306</v>
      </c>
      <c r="Q16" s="82">
        <f t="shared" si="5"/>
        <v>-1.2411062369386834E-4</v>
      </c>
      <c r="R16" s="83">
        <v>2.9266785501507955E-4</v>
      </c>
      <c r="S16" s="84">
        <f t="shared" si="6"/>
        <v>3.611535998072165E-4</v>
      </c>
      <c r="T16" s="85">
        <f>分析係数表!F19</f>
        <v>0.23999139044339216</v>
      </c>
      <c r="U16" s="86">
        <f t="shared" si="7"/>
        <v>8.667375458137029E-5</v>
      </c>
      <c r="V16" s="87">
        <f>分析係数表!D19</f>
        <v>1.8941024537236333E-2</v>
      </c>
      <c r="W16" s="167">
        <f t="shared" si="8"/>
        <v>0</v>
      </c>
      <c r="X16" s="76">
        <f>分析係数表!E19</f>
        <v>1.9156263452432199E-2</v>
      </c>
      <c r="Y16" s="166">
        <f t="shared" si="9"/>
        <v>0</v>
      </c>
    </row>
    <row r="17" spans="1:25" x14ac:dyDescent="0.2">
      <c r="A17" s="6" t="s">
        <v>5</v>
      </c>
      <c r="B17" s="5" t="s">
        <v>33</v>
      </c>
      <c r="C17" s="90"/>
      <c r="D17" s="107">
        <f>投入係数表!K17</f>
        <v>0</v>
      </c>
      <c r="E17" s="110">
        <f t="shared" si="0"/>
        <v>0</v>
      </c>
      <c r="F17" s="76">
        <f>分析係数表!C20</f>
        <v>9.5808383233532912E-2</v>
      </c>
      <c r="G17" s="110">
        <f t="shared" si="1"/>
        <v>0</v>
      </c>
      <c r="H17" s="110">
        <v>9.1203430268137756E-6</v>
      </c>
      <c r="I17" s="110">
        <f t="shared" si="2"/>
        <v>9.1203430268137756E-6</v>
      </c>
      <c r="J17" s="107">
        <f>分析係数表!G20</f>
        <v>0.10049019607843138</v>
      </c>
      <c r="K17" s="111">
        <f t="shared" si="3"/>
        <v>9.1650505906707068E-7</v>
      </c>
      <c r="L17" s="79"/>
      <c r="M17" s="80"/>
      <c r="N17" s="81">
        <f>分析係数表!H20</f>
        <v>6.1971307284727176E-4</v>
      </c>
      <c r="O17" s="82">
        <f t="shared" si="4"/>
        <v>2.0315446197798604E-3</v>
      </c>
      <c r="P17" s="76">
        <f>分析係数表!C20</f>
        <v>9.5808383233532912E-2</v>
      </c>
      <c r="Q17" s="82">
        <f t="shared" si="5"/>
        <v>1.9463900548789077E-4</v>
      </c>
      <c r="R17" s="83">
        <v>3.6798496111089927E-4</v>
      </c>
      <c r="S17" s="84">
        <f t="shared" si="6"/>
        <v>3.7710530413771304E-4</v>
      </c>
      <c r="T17" s="85">
        <f>分析係数表!F20</f>
        <v>0.22303921568627452</v>
      </c>
      <c r="U17" s="86">
        <f t="shared" si="7"/>
        <v>8.4109271266009523E-5</v>
      </c>
      <c r="V17" s="87">
        <f>分析係数表!D20</f>
        <v>8.5784313725490197E-2</v>
      </c>
      <c r="W17" s="167">
        <f t="shared" si="8"/>
        <v>0</v>
      </c>
      <c r="X17" s="76">
        <f>分析係数表!E20</f>
        <v>9.3137254901960786E-2</v>
      </c>
      <c r="Y17" s="166">
        <f t="shared" si="9"/>
        <v>0</v>
      </c>
    </row>
    <row r="18" spans="1:25" x14ac:dyDescent="0.2">
      <c r="A18" s="6" t="s">
        <v>6</v>
      </c>
      <c r="B18" s="5" t="s">
        <v>34</v>
      </c>
      <c r="C18" s="90"/>
      <c r="D18" s="107">
        <f>投入係数表!K18</f>
        <v>0</v>
      </c>
      <c r="E18" s="110">
        <f t="shared" si="0"/>
        <v>0</v>
      </c>
      <c r="F18" s="76">
        <f>分析係数表!C21</f>
        <v>0.17321313586606568</v>
      </c>
      <c r="G18" s="110">
        <f t="shared" si="1"/>
        <v>0</v>
      </c>
      <c r="H18" s="110">
        <v>3.8151958169352525E-4</v>
      </c>
      <c r="I18" s="110">
        <f t="shared" si="2"/>
        <v>3.8151958169352525E-4</v>
      </c>
      <c r="J18" s="107">
        <f>分析係数表!G21</f>
        <v>0.28424304840370751</v>
      </c>
      <c r="K18" s="111">
        <f t="shared" si="3"/>
        <v>1.0844428892627493E-4</v>
      </c>
      <c r="L18" s="79"/>
      <c r="M18" s="80"/>
      <c r="N18" s="81">
        <f>分析係数表!H21</f>
        <v>1.0225265701979984E-3</v>
      </c>
      <c r="O18" s="82">
        <f t="shared" si="4"/>
        <v>3.3520486226367692E-3</v>
      </c>
      <c r="P18" s="76">
        <f>分析係数表!C21</f>
        <v>0.17321313586606568</v>
      </c>
      <c r="Q18" s="82">
        <f t="shared" si="5"/>
        <v>5.8061885350244101E-4</v>
      </c>
      <c r="R18" s="83">
        <v>1.0721492665277659E-3</v>
      </c>
      <c r="S18" s="84">
        <f t="shared" si="6"/>
        <v>1.4536688482212911E-3</v>
      </c>
      <c r="T18" s="85">
        <f>分析係数表!F21</f>
        <v>0.42481977342945415</v>
      </c>
      <c r="U18" s="86">
        <f t="shared" si="7"/>
        <v>6.1754727074282451E-4</v>
      </c>
      <c r="V18" s="87">
        <f>分析係数表!D21</f>
        <v>8.2389289392378995E-2</v>
      </c>
      <c r="W18" s="167">
        <f t="shared" si="8"/>
        <v>0</v>
      </c>
      <c r="X18" s="76">
        <f>分析係数表!E21</f>
        <v>7.7239958805355308E-2</v>
      </c>
      <c r="Y18" s="166">
        <f t="shared" si="9"/>
        <v>0</v>
      </c>
    </row>
    <row r="19" spans="1:25" x14ac:dyDescent="0.2">
      <c r="A19" s="6" t="s">
        <v>7</v>
      </c>
      <c r="B19" s="5" t="s">
        <v>268</v>
      </c>
      <c r="C19" s="90"/>
      <c r="D19" s="107">
        <f>投入係数表!K19</f>
        <v>0</v>
      </c>
      <c r="E19" s="110">
        <f t="shared" si="0"/>
        <v>0</v>
      </c>
      <c r="F19" s="76">
        <f>分析係数表!C22</f>
        <v>5.7692307692307709E-2</v>
      </c>
      <c r="G19" s="110">
        <f t="shared" si="1"/>
        <v>0</v>
      </c>
      <c r="H19" s="110">
        <v>1.1166321562315771E-5</v>
      </c>
      <c r="I19" s="110">
        <f t="shared" si="2"/>
        <v>1.1166321562315771E-5</v>
      </c>
      <c r="J19" s="107">
        <f>分析係数表!G22</f>
        <v>0.19427890345649582</v>
      </c>
      <c r="K19" s="111">
        <f t="shared" si="3"/>
        <v>2.1693807087693332E-6</v>
      </c>
      <c r="L19" s="79"/>
      <c r="M19" s="80"/>
      <c r="N19" s="81">
        <f>分析係数表!H22</f>
        <v>6.1971307284727171E-5</v>
      </c>
      <c r="O19" s="82">
        <f t="shared" si="4"/>
        <v>2.0315446197798599E-4</v>
      </c>
      <c r="P19" s="76">
        <f>分析係数表!C22</f>
        <v>5.7692307692307709E-2</v>
      </c>
      <c r="Q19" s="82">
        <f t="shared" si="5"/>
        <v>1.1720449729499195E-5</v>
      </c>
      <c r="R19" s="83">
        <v>7.8042801401889385E-5</v>
      </c>
      <c r="S19" s="84">
        <f t="shared" si="6"/>
        <v>8.9209122964205149E-5</v>
      </c>
      <c r="T19" s="85">
        <f>分析係数表!F22</f>
        <v>0.41239570917759238</v>
      </c>
      <c r="U19" s="86">
        <f t="shared" si="7"/>
        <v>3.6789459529934425E-5</v>
      </c>
      <c r="V19" s="87">
        <f>分析係数表!D22</f>
        <v>9.5351609058402856E-3</v>
      </c>
      <c r="W19" s="167">
        <f t="shared" si="8"/>
        <v>0</v>
      </c>
      <c r="X19" s="76">
        <f>分析係数表!E22</f>
        <v>8.3432657926102508E-3</v>
      </c>
      <c r="Y19" s="166">
        <f t="shared" si="9"/>
        <v>0</v>
      </c>
    </row>
    <row r="20" spans="1:25" x14ac:dyDescent="0.2">
      <c r="A20" s="6" t="s">
        <v>8</v>
      </c>
      <c r="B20" s="5" t="s">
        <v>269</v>
      </c>
      <c r="C20" s="90"/>
      <c r="D20" s="107">
        <f>投入係数表!K20</f>
        <v>0</v>
      </c>
      <c r="E20" s="110">
        <f t="shared" si="0"/>
        <v>0</v>
      </c>
      <c r="F20" s="76">
        <f>分析係数表!C23</f>
        <v>0</v>
      </c>
      <c r="G20" s="110">
        <f t="shared" si="1"/>
        <v>0</v>
      </c>
      <c r="H20" s="110">
        <v>0</v>
      </c>
      <c r="I20" s="110">
        <f t="shared" si="2"/>
        <v>0</v>
      </c>
      <c r="J20" s="107">
        <f>分析係数表!G23</f>
        <v>0.21608040201005024</v>
      </c>
      <c r="K20" s="111">
        <f t="shared" si="3"/>
        <v>0</v>
      </c>
      <c r="L20" s="79"/>
      <c r="M20" s="80"/>
      <c r="N20" s="81">
        <f>分析係数表!H23</f>
        <v>3.0985653642363585E-5</v>
      </c>
      <c r="O20" s="82">
        <f t="shared" si="4"/>
        <v>1.01577230988993E-4</v>
      </c>
      <c r="P20" s="76">
        <f>分析係数表!C23</f>
        <v>0</v>
      </c>
      <c r="Q20" s="82">
        <f t="shared" si="5"/>
        <v>0</v>
      </c>
      <c r="R20" s="83">
        <v>0</v>
      </c>
      <c r="S20" s="84">
        <f t="shared" si="6"/>
        <v>0</v>
      </c>
      <c r="T20" s="85">
        <f>分析係数表!F23</f>
        <v>0.44723618090452261</v>
      </c>
      <c r="U20" s="86">
        <f t="shared" si="7"/>
        <v>0</v>
      </c>
      <c r="V20" s="87">
        <f>分析係数表!D23</f>
        <v>5.0251256281407038E-2</v>
      </c>
      <c r="W20" s="167">
        <f t="shared" si="8"/>
        <v>0</v>
      </c>
      <c r="X20" s="76">
        <f>分析係数表!E23</f>
        <v>3.5175879396984924E-2</v>
      </c>
      <c r="Y20" s="166">
        <f t="shared" si="9"/>
        <v>0</v>
      </c>
    </row>
    <row r="21" spans="1:25" x14ac:dyDescent="0.2">
      <c r="A21" s="6" t="s">
        <v>9</v>
      </c>
      <c r="B21" s="5" t="s">
        <v>270</v>
      </c>
      <c r="C21" s="90"/>
      <c r="D21" s="107">
        <f>投入係数表!K21</f>
        <v>0</v>
      </c>
      <c r="E21" s="110">
        <f t="shared" si="0"/>
        <v>0</v>
      </c>
      <c r="F21" s="76">
        <f>分析係数表!C24</f>
        <v>1</v>
      </c>
      <c r="G21" s="110">
        <f t="shared" si="1"/>
        <v>0</v>
      </c>
      <c r="H21" s="110">
        <v>6.2513568438792033E-4</v>
      </c>
      <c r="I21" s="110">
        <f t="shared" si="2"/>
        <v>6.2513568438792033E-4</v>
      </c>
      <c r="J21" s="107">
        <f>分析係数表!G24</f>
        <v>0.20751761942051683</v>
      </c>
      <c r="K21" s="111">
        <f t="shared" si="3"/>
        <v>1.2972666903899677E-4</v>
      </c>
      <c r="L21" s="79"/>
      <c r="M21" s="80"/>
      <c r="N21" s="81">
        <f>分析係数表!H24</f>
        <v>4.3379915099309022E-4</v>
      </c>
      <c r="O21" s="82">
        <f t="shared" si="4"/>
        <v>1.422081233845902E-3</v>
      </c>
      <c r="P21" s="76">
        <f>分析係数表!C24</f>
        <v>1</v>
      </c>
      <c r="Q21" s="82">
        <f t="shared" si="5"/>
        <v>1.422081233845902E-3</v>
      </c>
      <c r="R21" s="83">
        <v>4.4432005778551999E-3</v>
      </c>
      <c r="S21" s="84">
        <f t="shared" si="6"/>
        <v>5.0683362622431201E-3</v>
      </c>
      <c r="T21" s="85">
        <f>分析係数表!F24</f>
        <v>0.3923257635082224</v>
      </c>
      <c r="U21" s="86">
        <f t="shared" si="7"/>
        <v>1.988438893800942E-3</v>
      </c>
      <c r="V21" s="87">
        <f>分析係数表!D24</f>
        <v>7.9874706342991389E-2</v>
      </c>
      <c r="W21" s="167">
        <f t="shared" si="8"/>
        <v>0</v>
      </c>
      <c r="X21" s="76">
        <f>分析係数表!E24</f>
        <v>8.1440877055599062E-2</v>
      </c>
      <c r="Y21" s="166">
        <f t="shared" si="9"/>
        <v>0</v>
      </c>
    </row>
    <row r="22" spans="1:25" x14ac:dyDescent="0.2">
      <c r="A22" s="6" t="s">
        <v>10</v>
      </c>
      <c r="B22" s="5" t="s">
        <v>271</v>
      </c>
      <c r="C22" s="90"/>
      <c r="D22" s="107">
        <f>投入係数表!K22</f>
        <v>0</v>
      </c>
      <c r="E22" s="110">
        <f t="shared" si="0"/>
        <v>0</v>
      </c>
      <c r="F22" s="76">
        <f>分析係数表!C25</f>
        <v>0.15636042402826855</v>
      </c>
      <c r="G22" s="110">
        <f t="shared" si="1"/>
        <v>0</v>
      </c>
      <c r="H22" s="110">
        <v>7.6521349173763005E-5</v>
      </c>
      <c r="I22" s="110">
        <f t="shared" si="2"/>
        <v>7.6521349173763005E-5</v>
      </c>
      <c r="J22" s="107">
        <f>分析係数表!G25</f>
        <v>0.19674295774647887</v>
      </c>
      <c r="K22" s="111">
        <f t="shared" si="3"/>
        <v>1.5055036567197211E-5</v>
      </c>
      <c r="L22" s="79"/>
      <c r="M22" s="80"/>
      <c r="N22" s="81">
        <f>分析係数表!H25</f>
        <v>5.8872741920490813E-4</v>
      </c>
      <c r="O22" s="82">
        <f t="shared" si="4"/>
        <v>1.929967388790867E-3</v>
      </c>
      <c r="P22" s="76">
        <f>分析係数表!C25</f>
        <v>0.15636042402826855</v>
      </c>
      <c r="Q22" s="82">
        <f t="shared" si="5"/>
        <v>3.017705192720702E-4</v>
      </c>
      <c r="R22" s="83">
        <v>9.8271720190467021E-4</v>
      </c>
      <c r="S22" s="84">
        <f t="shared" si="6"/>
        <v>1.0592385510784332E-3</v>
      </c>
      <c r="T22" s="85">
        <f>分析係数表!F25</f>
        <v>0.35079225352112675</v>
      </c>
      <c r="U22" s="86">
        <f t="shared" si="7"/>
        <v>3.7157267834925673E-4</v>
      </c>
      <c r="V22" s="87">
        <f>分析係数表!D25</f>
        <v>7.2183098591549297E-2</v>
      </c>
      <c r="W22" s="167">
        <f t="shared" si="8"/>
        <v>0</v>
      </c>
      <c r="X22" s="76">
        <f>分析係数表!E25</f>
        <v>6.8661971830985921E-2</v>
      </c>
      <c r="Y22" s="166">
        <f t="shared" si="9"/>
        <v>0</v>
      </c>
    </row>
    <row r="23" spans="1:25" x14ac:dyDescent="0.2">
      <c r="A23" s="6" t="s">
        <v>11</v>
      </c>
      <c r="B23" s="5" t="s">
        <v>35</v>
      </c>
      <c r="C23" s="90"/>
      <c r="D23" s="107">
        <f>投入係数表!K23</f>
        <v>0</v>
      </c>
      <c r="E23" s="110">
        <f t="shared" si="0"/>
        <v>0</v>
      </c>
      <c r="F23" s="76">
        <f>分析係数表!C26</f>
        <v>0.2968369829683698</v>
      </c>
      <c r="G23" s="110">
        <f t="shared" si="1"/>
        <v>0</v>
      </c>
      <c r="H23" s="110">
        <v>9.0809961437649821E-5</v>
      </c>
      <c r="I23" s="110">
        <f t="shared" si="2"/>
        <v>9.0809961437649821E-5</v>
      </c>
      <c r="J23" s="107">
        <f>分析係数表!G26</f>
        <v>0.19691119691119691</v>
      </c>
      <c r="K23" s="111">
        <f t="shared" si="3"/>
        <v>1.788149819814726E-5</v>
      </c>
      <c r="L23" s="79"/>
      <c r="M23" s="80"/>
      <c r="N23" s="81">
        <f>分析係数表!H26</f>
        <v>1.2859046261580888E-2</v>
      </c>
      <c r="O23" s="82">
        <f t="shared" si="4"/>
        <v>4.2154550860432093E-2</v>
      </c>
      <c r="P23" s="76">
        <f>分析係数表!C26</f>
        <v>0.2968369829683698</v>
      </c>
      <c r="Q23" s="82">
        <f t="shared" si="5"/>
        <v>1.2513029695797359E-2</v>
      </c>
      <c r="R23" s="83">
        <v>1.3191319445075792E-2</v>
      </c>
      <c r="S23" s="84">
        <f t="shared" si="6"/>
        <v>1.3282129406513441E-2</v>
      </c>
      <c r="T23" s="85">
        <f>分析係数表!F26</f>
        <v>0.33687258687258687</v>
      </c>
      <c r="U23" s="86">
        <f t="shared" si="7"/>
        <v>4.4743852923486401E-3</v>
      </c>
      <c r="V23" s="87">
        <f>分析係数表!D26</f>
        <v>8.7355212355212361E-2</v>
      </c>
      <c r="W23" s="167">
        <f t="shared" si="8"/>
        <v>0</v>
      </c>
      <c r="X23" s="76">
        <f>分析係数表!E26</f>
        <v>9.2664092664092659E-2</v>
      </c>
      <c r="Y23" s="166">
        <f t="shared" si="9"/>
        <v>0</v>
      </c>
    </row>
    <row r="24" spans="1:25" x14ac:dyDescent="0.2">
      <c r="A24" s="6" t="s">
        <v>12</v>
      </c>
      <c r="B24" s="5" t="s">
        <v>365</v>
      </c>
      <c r="C24" s="90"/>
      <c r="D24" s="107">
        <f>投入係数表!K24</f>
        <v>0</v>
      </c>
      <c r="E24" s="110">
        <f t="shared" si="0"/>
        <v>0</v>
      </c>
      <c r="F24" s="76">
        <f>分析係数表!C27</f>
        <v>2.7090694935217874E-2</v>
      </c>
      <c r="G24" s="110">
        <f t="shared" si="1"/>
        <v>0</v>
      </c>
      <c r="H24" s="110">
        <v>4.8460219864778949E-6</v>
      </c>
      <c r="I24" s="110">
        <f t="shared" si="2"/>
        <v>4.8460219864778949E-6</v>
      </c>
      <c r="J24" s="107">
        <f>分析係数表!G27</f>
        <v>0.18333333333333332</v>
      </c>
      <c r="K24" s="111">
        <f t="shared" si="3"/>
        <v>8.8843736418761404E-7</v>
      </c>
      <c r="L24" s="79"/>
      <c r="M24" s="80"/>
      <c r="N24" s="81">
        <f>分析係数表!H27</f>
        <v>1.2053419266879434E-2</v>
      </c>
      <c r="O24" s="82">
        <f t="shared" si="4"/>
        <v>3.9513542854718274E-2</v>
      </c>
      <c r="P24" s="76">
        <f>分析係数表!C27</f>
        <v>2.7090694935217874E-2</v>
      </c>
      <c r="Q24" s="82">
        <f t="shared" si="5"/>
        <v>1.0704493352868309E-3</v>
      </c>
      <c r="R24" s="83">
        <v>1.0766058992178638E-3</v>
      </c>
      <c r="S24" s="84">
        <f t="shared" si="6"/>
        <v>1.0814519212043417E-3</v>
      </c>
      <c r="T24" s="85">
        <f>分析係数表!F27</f>
        <v>0.33333333333333331</v>
      </c>
      <c r="U24" s="86">
        <f t="shared" si="7"/>
        <v>3.6048397373478056E-4</v>
      </c>
      <c r="V24" s="87">
        <f>分析係数表!D27</f>
        <v>0</v>
      </c>
      <c r="W24" s="167">
        <f t="shared" si="8"/>
        <v>0</v>
      </c>
      <c r="X24" s="76">
        <f>分析係数表!E27</f>
        <v>0</v>
      </c>
      <c r="Y24" s="166">
        <f t="shared" si="9"/>
        <v>0</v>
      </c>
    </row>
    <row r="25" spans="1:25" x14ac:dyDescent="0.2">
      <c r="A25" s="6" t="s">
        <v>13</v>
      </c>
      <c r="B25" s="5" t="s">
        <v>191</v>
      </c>
      <c r="C25" s="90"/>
      <c r="D25" s="107">
        <f>投入係数表!K25</f>
        <v>0</v>
      </c>
      <c r="E25" s="110">
        <f t="shared" si="0"/>
        <v>0</v>
      </c>
      <c r="F25" s="76">
        <f>分析係数表!C28</f>
        <v>5.9347181008901906E-3</v>
      </c>
      <c r="G25" s="110">
        <f t="shared" si="1"/>
        <v>0</v>
      </c>
      <c r="H25" s="110">
        <v>3.1242971887714304E-6</v>
      </c>
      <c r="I25" s="110">
        <f t="shared" si="2"/>
        <v>3.1242971887714304E-6</v>
      </c>
      <c r="J25" s="107">
        <f>分析係数表!G28</f>
        <v>0.12222222222222222</v>
      </c>
      <c r="K25" s="111">
        <f t="shared" si="3"/>
        <v>3.8185854529428595E-7</v>
      </c>
      <c r="L25" s="79"/>
      <c r="M25" s="80"/>
      <c r="N25" s="81">
        <f>分析係数表!H28</f>
        <v>2.299135500263378E-2</v>
      </c>
      <c r="O25" s="82">
        <f t="shared" si="4"/>
        <v>7.5370305393832812E-2</v>
      </c>
      <c r="P25" s="76">
        <f>分析係数表!C28</f>
        <v>5.9347181008901906E-3</v>
      </c>
      <c r="Q25" s="82">
        <f t="shared" si="5"/>
        <v>4.4730151569040118E-4</v>
      </c>
      <c r="R25" s="83">
        <v>4.5934689156134159E-4</v>
      </c>
      <c r="S25" s="84">
        <f t="shared" si="6"/>
        <v>4.6247118875011303E-4</v>
      </c>
      <c r="T25" s="85">
        <f>分析係数表!F28</f>
        <v>0.21111111111111111</v>
      </c>
      <c r="U25" s="86">
        <f t="shared" si="7"/>
        <v>9.7632806513912746E-5</v>
      </c>
      <c r="V25" s="87">
        <f>分析係数表!D28</f>
        <v>0.82222222222222219</v>
      </c>
      <c r="W25" s="167">
        <f t="shared" si="8"/>
        <v>0</v>
      </c>
      <c r="X25" s="76">
        <f>分析係数表!E28</f>
        <v>0.82222222222222219</v>
      </c>
      <c r="Y25" s="166">
        <f t="shared" si="9"/>
        <v>0</v>
      </c>
    </row>
    <row r="26" spans="1:25" x14ac:dyDescent="0.2">
      <c r="A26" s="6" t="s">
        <v>14</v>
      </c>
      <c r="B26" s="5" t="s">
        <v>50</v>
      </c>
      <c r="C26" s="90"/>
      <c r="D26" s="107">
        <f>投入係数表!K26</f>
        <v>0</v>
      </c>
      <c r="E26" s="110">
        <f t="shared" si="0"/>
        <v>0</v>
      </c>
      <c r="F26" s="76">
        <f>分析係数表!C29</f>
        <v>2.9045643153526979E-2</v>
      </c>
      <c r="G26" s="110">
        <f t="shared" si="1"/>
        <v>0</v>
      </c>
      <c r="H26" s="110">
        <v>1.4850368251603885E-4</v>
      </c>
      <c r="I26" s="110">
        <f t="shared" si="2"/>
        <v>1.4850368251603885E-4</v>
      </c>
      <c r="J26" s="107">
        <f>分析係数表!G29</f>
        <v>0.27966101694915252</v>
      </c>
      <c r="K26" s="111">
        <f t="shared" si="3"/>
        <v>4.1530690873129509E-5</v>
      </c>
      <c r="L26" s="79"/>
      <c r="M26" s="80"/>
      <c r="N26" s="81">
        <f>分析係数表!H29</f>
        <v>1.0659064852973073E-2</v>
      </c>
      <c r="O26" s="82">
        <f t="shared" si="4"/>
        <v>3.494256746021359E-2</v>
      </c>
      <c r="P26" s="76">
        <f>分析係数表!C29</f>
        <v>2.9045643153526979E-2</v>
      </c>
      <c r="Q26" s="82">
        <f t="shared" si="5"/>
        <v>1.0149293453174074E-3</v>
      </c>
      <c r="R26" s="83">
        <v>1.274506157739812E-3</v>
      </c>
      <c r="S26" s="84">
        <f t="shared" si="6"/>
        <v>1.4230098402558508E-3</v>
      </c>
      <c r="T26" s="85">
        <f>分析係数表!F29</f>
        <v>0.4576271186440678</v>
      </c>
      <c r="U26" s="86">
        <f t="shared" si="7"/>
        <v>6.5120789299844017E-4</v>
      </c>
      <c r="V26" s="87">
        <f>分析係数表!D29</f>
        <v>0.38983050847457629</v>
      </c>
      <c r="W26" s="167">
        <f t="shared" si="8"/>
        <v>0</v>
      </c>
      <c r="X26" s="76">
        <f>分析係数表!E29</f>
        <v>0.16101694915254236</v>
      </c>
      <c r="Y26" s="166">
        <f t="shared" si="9"/>
        <v>0</v>
      </c>
    </row>
    <row r="27" spans="1:25" x14ac:dyDescent="0.2">
      <c r="A27" s="6" t="s">
        <v>15</v>
      </c>
      <c r="B27" s="5" t="s">
        <v>36</v>
      </c>
      <c r="C27" s="90"/>
      <c r="D27" s="107">
        <f>投入係数表!K27</f>
        <v>0</v>
      </c>
      <c r="E27" s="110">
        <f t="shared" si="0"/>
        <v>0</v>
      </c>
      <c r="F27" s="76">
        <f>分析係数表!C30</f>
        <v>1</v>
      </c>
      <c r="G27" s="110">
        <f t="shared" si="1"/>
        <v>0</v>
      </c>
      <c r="H27" s="110">
        <v>2.6016515973346184E-3</v>
      </c>
      <c r="I27" s="110">
        <f t="shared" si="2"/>
        <v>2.6016515973346184E-3</v>
      </c>
      <c r="J27" s="107">
        <f>分析係数表!G30</f>
        <v>0.3445689235265465</v>
      </c>
      <c r="K27" s="111">
        <f t="shared" si="3"/>
        <v>8.9644829028470967E-4</v>
      </c>
      <c r="L27" s="79"/>
      <c r="M27" s="80"/>
      <c r="N27" s="81">
        <f>分析係数表!H30</f>
        <v>0</v>
      </c>
      <c r="O27" s="82">
        <f t="shared" si="4"/>
        <v>0</v>
      </c>
      <c r="P27" s="76">
        <f>分析係数表!C30</f>
        <v>1</v>
      </c>
      <c r="Q27" s="82">
        <f t="shared" si="5"/>
        <v>0</v>
      </c>
      <c r="R27" s="83">
        <v>4.4704342079047894E-3</v>
      </c>
      <c r="S27" s="84">
        <f t="shared" si="6"/>
        <v>7.0720858052394078E-3</v>
      </c>
      <c r="T27" s="85">
        <f>分析係数表!F30</f>
        <v>0.44101315148563081</v>
      </c>
      <c r="U27" s="86">
        <f t="shared" si="7"/>
        <v>3.1188828485454261E-3</v>
      </c>
      <c r="V27" s="87">
        <f>分析係数表!D30</f>
        <v>8.7579152459814902E-2</v>
      </c>
      <c r="W27" s="167">
        <f t="shared" si="8"/>
        <v>0</v>
      </c>
      <c r="X27" s="76">
        <f>分析係数表!E30</f>
        <v>6.0009741841207991E-2</v>
      </c>
      <c r="Y27" s="166">
        <f t="shared" si="9"/>
        <v>0</v>
      </c>
    </row>
    <row r="28" spans="1:25" x14ac:dyDescent="0.2">
      <c r="A28" s="6" t="s">
        <v>16</v>
      </c>
      <c r="B28" s="5" t="s">
        <v>192</v>
      </c>
      <c r="C28" s="90"/>
      <c r="D28" s="107">
        <f>投入係数表!K28</f>
        <v>2.2222222222222223E-2</v>
      </c>
      <c r="E28" s="110">
        <f t="shared" si="0"/>
        <v>2.2222222222222223</v>
      </c>
      <c r="F28" s="76">
        <f>分析係数表!C31</f>
        <v>3.5033259423503327E-2</v>
      </c>
      <c r="G28" s="110">
        <f t="shared" si="1"/>
        <v>7.7851687607785172E-2</v>
      </c>
      <c r="H28" s="110">
        <v>8.0499780707191909E-2</v>
      </c>
      <c r="I28" s="110">
        <f t="shared" si="2"/>
        <v>8.0499780707191909E-2</v>
      </c>
      <c r="J28" s="107">
        <f>分析係数表!G31</f>
        <v>6.3291139240506333E-2</v>
      </c>
      <c r="K28" s="111">
        <f t="shared" si="3"/>
        <v>5.0949228295691087E-3</v>
      </c>
      <c r="L28" s="79"/>
      <c r="M28" s="80"/>
      <c r="N28" s="81">
        <f>分析係数表!H31</f>
        <v>2.636879124965141E-2</v>
      </c>
      <c r="O28" s="82">
        <f t="shared" si="4"/>
        <v>8.6442223571633045E-2</v>
      </c>
      <c r="P28" s="76">
        <f>分析係数表!C31</f>
        <v>3.5033259423503327E-2</v>
      </c>
      <c r="Q28" s="82">
        <f t="shared" si="5"/>
        <v>3.0283528435294947E-3</v>
      </c>
      <c r="R28" s="83">
        <v>3.6800898004530152E-3</v>
      </c>
      <c r="S28" s="84">
        <f t="shared" si="6"/>
        <v>8.417987050764493E-2</v>
      </c>
      <c r="T28" s="85">
        <f>分析係数表!F31</f>
        <v>0.34177215189873417</v>
      </c>
      <c r="U28" s="86">
        <f t="shared" si="7"/>
        <v>2.8770335489954595E-2</v>
      </c>
      <c r="V28" s="87">
        <f>分析係数表!D31</f>
        <v>0</v>
      </c>
      <c r="W28" s="167">
        <f t="shared" si="8"/>
        <v>0</v>
      </c>
      <c r="X28" s="76">
        <f>分析係数表!E31</f>
        <v>0</v>
      </c>
      <c r="Y28" s="166">
        <f t="shared" si="9"/>
        <v>0</v>
      </c>
    </row>
    <row r="29" spans="1:25" x14ac:dyDescent="0.2">
      <c r="A29" s="6" t="s">
        <v>17</v>
      </c>
      <c r="B29" s="5" t="s">
        <v>272</v>
      </c>
      <c r="C29" s="90"/>
      <c r="D29" s="107">
        <f>投入係数表!K29</f>
        <v>0</v>
      </c>
      <c r="E29" s="110">
        <f t="shared" si="0"/>
        <v>0</v>
      </c>
      <c r="F29" s="76">
        <f>分析係数表!C32</f>
        <v>1</v>
      </c>
      <c r="G29" s="110">
        <f t="shared" si="1"/>
        <v>0</v>
      </c>
      <c r="H29" s="110">
        <v>1.3208922850923165E-3</v>
      </c>
      <c r="I29" s="110">
        <f t="shared" si="2"/>
        <v>1.3208922850923165E-3</v>
      </c>
      <c r="J29" s="107">
        <f>分析係数表!G32</f>
        <v>0.13994910941475827</v>
      </c>
      <c r="K29" s="111">
        <f t="shared" si="3"/>
        <v>1.8485769893149468E-4</v>
      </c>
      <c r="L29" s="79"/>
      <c r="M29" s="80"/>
      <c r="N29" s="81">
        <f>分析係数表!H32</f>
        <v>7.5295138350943511E-3</v>
      </c>
      <c r="O29" s="82">
        <f t="shared" si="4"/>
        <v>2.4683267130325297E-2</v>
      </c>
      <c r="P29" s="76">
        <f>分析係数表!C32</f>
        <v>1</v>
      </c>
      <c r="Q29" s="82">
        <f t="shared" si="5"/>
        <v>2.4683267130325297E-2</v>
      </c>
      <c r="R29" s="83">
        <v>3.1604719575077191E-2</v>
      </c>
      <c r="S29" s="84">
        <f t="shared" si="6"/>
        <v>3.2925611860169506E-2</v>
      </c>
      <c r="T29" s="85">
        <f>分析係数表!F32</f>
        <v>0.48346055979643765</v>
      </c>
      <c r="U29" s="86">
        <f t="shared" si="7"/>
        <v>1.5918234741557777E-2</v>
      </c>
      <c r="V29" s="87">
        <f>分析係数表!D32</f>
        <v>1.0178117048346057E-2</v>
      </c>
      <c r="W29" s="167">
        <f t="shared" si="8"/>
        <v>0</v>
      </c>
      <c r="X29" s="76">
        <f>分析係数表!E32</f>
        <v>1.5267175572519083E-2</v>
      </c>
      <c r="Y29" s="166">
        <f t="shared" si="9"/>
        <v>0</v>
      </c>
    </row>
    <row r="30" spans="1:25" x14ac:dyDescent="0.2">
      <c r="A30" s="6" t="s">
        <v>18</v>
      </c>
      <c r="B30" s="5" t="s">
        <v>273</v>
      </c>
      <c r="C30" s="90"/>
      <c r="D30" s="107">
        <f>投入係数表!K30</f>
        <v>0</v>
      </c>
      <c r="E30" s="110">
        <f t="shared" si="0"/>
        <v>0</v>
      </c>
      <c r="F30" s="76">
        <f>分析係数表!C33</f>
        <v>1</v>
      </c>
      <c r="G30" s="110">
        <f t="shared" si="1"/>
        <v>0</v>
      </c>
      <c r="H30" s="110">
        <v>2.21653931788859E-3</v>
      </c>
      <c r="I30" s="110">
        <f t="shared" si="2"/>
        <v>2.21653931788859E-3</v>
      </c>
      <c r="J30" s="107">
        <f>分析係数表!G33</f>
        <v>0.50525087514585765</v>
      </c>
      <c r="K30" s="111">
        <f t="shared" si="3"/>
        <v>1.1199084301584126E-3</v>
      </c>
      <c r="L30" s="79"/>
      <c r="M30" s="80"/>
      <c r="N30" s="81">
        <f>分析係数表!H33</f>
        <v>1.0844978774827254E-3</v>
      </c>
      <c r="O30" s="82">
        <f t="shared" si="4"/>
        <v>3.5552030846147547E-3</v>
      </c>
      <c r="P30" s="76">
        <f>分析係数表!C33</f>
        <v>1</v>
      </c>
      <c r="Q30" s="82">
        <f t="shared" si="5"/>
        <v>3.5552030846147547E-3</v>
      </c>
      <c r="R30" s="83">
        <v>8.8040980888494606E-3</v>
      </c>
      <c r="S30" s="84">
        <f t="shared" si="6"/>
        <v>1.1020637406738051E-2</v>
      </c>
      <c r="T30" s="85">
        <f>分析係数表!F33</f>
        <v>0.64410735122520424</v>
      </c>
      <c r="U30" s="86">
        <f t="shared" si="7"/>
        <v>7.0984735688674498E-3</v>
      </c>
      <c r="V30" s="87">
        <f>分析係数表!D33</f>
        <v>4.7841306884480746E-2</v>
      </c>
      <c r="W30" s="167">
        <f t="shared" si="8"/>
        <v>0</v>
      </c>
      <c r="X30" s="76">
        <f>分析係数表!E33</f>
        <v>4.3173862310385065E-2</v>
      </c>
      <c r="Y30" s="166">
        <f t="shared" si="9"/>
        <v>0</v>
      </c>
    </row>
    <row r="31" spans="1:25" x14ac:dyDescent="0.2">
      <c r="A31" s="6" t="s">
        <v>19</v>
      </c>
      <c r="B31" s="5" t="s">
        <v>274</v>
      </c>
      <c r="C31" s="90"/>
      <c r="D31" s="107">
        <f>投入係数表!K31</f>
        <v>2.2222222222222223E-2</v>
      </c>
      <c r="E31" s="110">
        <f t="shared" si="0"/>
        <v>2.2222222222222223</v>
      </c>
      <c r="F31" s="76">
        <f>分析係数表!C34</f>
        <v>0.19949759263135858</v>
      </c>
      <c r="G31" s="110">
        <f t="shared" si="1"/>
        <v>0.44332798362524128</v>
      </c>
      <c r="H31" s="110">
        <v>0.44607590999682434</v>
      </c>
      <c r="I31" s="110">
        <f t="shared" si="2"/>
        <v>0.44607590999682434</v>
      </c>
      <c r="J31" s="107">
        <f>分析係数表!G34</f>
        <v>0.4244650271478761</v>
      </c>
      <c r="K31" s="111">
        <f t="shared" si="3"/>
        <v>0.18934362324681558</v>
      </c>
      <c r="L31" s="79"/>
      <c r="M31" s="80"/>
      <c r="N31" s="81">
        <f>分析係数表!H34</f>
        <v>0.18489139528398352</v>
      </c>
      <c r="O31" s="82">
        <f t="shared" si="4"/>
        <v>0.60611133731132127</v>
      </c>
      <c r="P31" s="76">
        <f>分析係数表!C34</f>
        <v>0.19949759263135858</v>
      </c>
      <c r="Q31" s="82">
        <f t="shared" si="5"/>
        <v>0.12091775266018194</v>
      </c>
      <c r="R31" s="83">
        <v>0.12888275404545371</v>
      </c>
      <c r="S31" s="84">
        <f t="shared" si="6"/>
        <v>0.57495866404227802</v>
      </c>
      <c r="T31" s="85">
        <f>分析係数表!F34</f>
        <v>0.70105397636537847</v>
      </c>
      <c r="U31" s="86">
        <f t="shared" si="7"/>
        <v>0.40307705767256474</v>
      </c>
      <c r="V31" s="87">
        <f>分析係数表!D34</f>
        <v>0.39061002874480999</v>
      </c>
      <c r="W31" s="167">
        <f t="shared" si="8"/>
        <v>0</v>
      </c>
      <c r="X31" s="76">
        <f>分析係数表!E34</f>
        <v>0.23634621526668795</v>
      </c>
      <c r="Y31" s="166">
        <f t="shared" si="9"/>
        <v>0</v>
      </c>
    </row>
    <row r="32" spans="1:25" x14ac:dyDescent="0.2">
      <c r="A32" s="6" t="s">
        <v>20</v>
      </c>
      <c r="B32" s="5" t="s">
        <v>37</v>
      </c>
      <c r="C32" s="90"/>
      <c r="D32" s="107">
        <f>投入係数表!K32</f>
        <v>0</v>
      </c>
      <c r="E32" s="110">
        <f t="shared" si="0"/>
        <v>0</v>
      </c>
      <c r="F32" s="76">
        <f>分析係数表!C35</f>
        <v>0.22275795564127288</v>
      </c>
      <c r="G32" s="110">
        <f t="shared" si="1"/>
        <v>0</v>
      </c>
      <c r="H32" s="110">
        <v>1.4653959056000653E-2</v>
      </c>
      <c r="I32" s="110">
        <f t="shared" si="2"/>
        <v>1.4653959056000653E-2</v>
      </c>
      <c r="J32" s="107">
        <f>分析係数表!G35</f>
        <v>0.31756756756756754</v>
      </c>
      <c r="K32" s="111">
        <f t="shared" si="3"/>
        <v>4.6536221326488559E-3</v>
      </c>
      <c r="L32" s="79"/>
      <c r="M32" s="80"/>
      <c r="N32" s="81">
        <f>分析係数表!H35</f>
        <v>6.990363461717225E-2</v>
      </c>
      <c r="O32" s="82">
        <f t="shared" si="4"/>
        <v>0.2291582331111682</v>
      </c>
      <c r="P32" s="76">
        <f>分析係数表!C35</f>
        <v>0.22275795564127288</v>
      </c>
      <c r="Q32" s="82">
        <f t="shared" si="5"/>
        <v>5.1046819526210076E-2</v>
      </c>
      <c r="R32" s="83">
        <v>5.573810149144183E-2</v>
      </c>
      <c r="S32" s="84">
        <f t="shared" si="6"/>
        <v>7.0392060547442487E-2</v>
      </c>
      <c r="T32" s="85">
        <f>分析係数表!F35</f>
        <v>0.6527027027027027</v>
      </c>
      <c r="U32" s="86">
        <f t="shared" si="7"/>
        <v>4.5945088168128E-2</v>
      </c>
      <c r="V32" s="87">
        <f>分析係数表!D35</f>
        <v>0.11351351351351352</v>
      </c>
      <c r="W32" s="167">
        <f t="shared" si="8"/>
        <v>0</v>
      </c>
      <c r="X32" s="76">
        <f>分析係数表!E35</f>
        <v>8.9189189189189194E-2</v>
      </c>
      <c r="Y32" s="166">
        <f t="shared" si="9"/>
        <v>0</v>
      </c>
    </row>
    <row r="33" spans="1:25" x14ac:dyDescent="0.2">
      <c r="A33" s="6" t="s">
        <v>21</v>
      </c>
      <c r="B33" s="5" t="s">
        <v>38</v>
      </c>
      <c r="C33" s="90"/>
      <c r="D33" s="107">
        <f>投入係数表!K33</f>
        <v>0</v>
      </c>
      <c r="E33" s="110">
        <f t="shared" si="0"/>
        <v>0</v>
      </c>
      <c r="F33" s="76">
        <f>分析係数表!C36</f>
        <v>0.43622860833064259</v>
      </c>
      <c r="G33" s="110">
        <f t="shared" si="1"/>
        <v>0</v>
      </c>
      <c r="H33" s="110">
        <v>7.2874332533563796E-3</v>
      </c>
      <c r="I33" s="110">
        <f t="shared" si="2"/>
        <v>7.2874332533563796E-3</v>
      </c>
      <c r="J33" s="107">
        <f>分析係数表!G36</f>
        <v>3.6982248520710057E-3</v>
      </c>
      <c r="K33" s="111">
        <f t="shared" si="3"/>
        <v>2.6950566765371225E-5</v>
      </c>
      <c r="L33" s="79"/>
      <c r="M33" s="80"/>
      <c r="N33" s="81">
        <f>分析係数表!H36</f>
        <v>7.7743004988690231E-2</v>
      </c>
      <c r="O33" s="82">
        <f t="shared" si="4"/>
        <v>0.25485727255138341</v>
      </c>
      <c r="P33" s="76">
        <f>分析係数表!C36</f>
        <v>0.43622860833064259</v>
      </c>
      <c r="Q33" s="82">
        <f t="shared" si="5"/>
        <v>0.11117603332803326</v>
      </c>
      <c r="R33" s="83">
        <v>0.11647759646815072</v>
      </c>
      <c r="S33" s="84">
        <f t="shared" si="6"/>
        <v>0.12376502972150709</v>
      </c>
      <c r="T33" s="85">
        <f>分析係数表!F36</f>
        <v>0.90162721893491127</v>
      </c>
      <c r="U33" s="86">
        <f t="shared" si="7"/>
        <v>0.11158991954919907</v>
      </c>
      <c r="V33" s="87">
        <f>分析係数表!D36</f>
        <v>2.1449704142011833E-2</v>
      </c>
      <c r="W33" s="167">
        <f t="shared" si="8"/>
        <v>0</v>
      </c>
      <c r="X33" s="76">
        <f>分析係数表!E36</f>
        <v>1.4792899408284023E-3</v>
      </c>
      <c r="Y33" s="166">
        <f t="shared" si="9"/>
        <v>0</v>
      </c>
    </row>
    <row r="34" spans="1:25" x14ac:dyDescent="0.2">
      <c r="A34" s="6" t="s">
        <v>22</v>
      </c>
      <c r="B34" s="5" t="s">
        <v>377</v>
      </c>
      <c r="C34" s="90"/>
      <c r="D34" s="107">
        <f>投入係数表!K34</f>
        <v>2.2222222222222223E-2</v>
      </c>
      <c r="E34" s="110">
        <f t="shared" si="0"/>
        <v>2.2222222222222223</v>
      </c>
      <c r="F34" s="76">
        <f>分析係数表!C37</f>
        <v>0.12537048014226437</v>
      </c>
      <c r="G34" s="110">
        <f t="shared" si="1"/>
        <v>0.27860106698280973</v>
      </c>
      <c r="H34" s="110">
        <v>0.28302721751594956</v>
      </c>
      <c r="I34" s="110">
        <f t="shared" si="2"/>
        <v>0.28302721751594956</v>
      </c>
      <c r="J34" s="107">
        <f>分析係数表!G37</f>
        <v>0.54441260744985676</v>
      </c>
      <c r="K34" s="111">
        <f t="shared" si="3"/>
        <v>0.15408358546713588</v>
      </c>
      <c r="L34" s="79"/>
      <c r="M34" s="80"/>
      <c r="N34" s="81">
        <f>分析係数表!H37</f>
        <v>5.4441793449632819E-2</v>
      </c>
      <c r="O34" s="82">
        <f t="shared" si="4"/>
        <v>0.17847119484766069</v>
      </c>
      <c r="P34" s="76">
        <f>分析係数表!C37</f>
        <v>0.12537048014226437</v>
      </c>
      <c r="Q34" s="82">
        <f t="shared" si="5"/>
        <v>2.237501938961484E-2</v>
      </c>
      <c r="R34" s="83">
        <v>2.4932229302816643E-2</v>
      </c>
      <c r="S34" s="84">
        <f t="shared" si="6"/>
        <v>0.30795944681876619</v>
      </c>
      <c r="T34" s="85">
        <f>分析係数表!F37</f>
        <v>0.7435530085959885</v>
      </c>
      <c r="U34" s="86">
        <f t="shared" si="7"/>
        <v>0.22898417320764991</v>
      </c>
      <c r="V34" s="87">
        <f>分析係数表!D37</f>
        <v>0.23782234957020057</v>
      </c>
      <c r="W34" s="167">
        <f t="shared" si="8"/>
        <v>0</v>
      </c>
      <c r="X34" s="76">
        <f>分析係数表!E37</f>
        <v>0.19484240687679083</v>
      </c>
      <c r="Y34" s="166">
        <f t="shared" si="9"/>
        <v>0</v>
      </c>
    </row>
    <row r="35" spans="1:25" x14ac:dyDescent="0.2">
      <c r="A35" s="6" t="s">
        <v>23</v>
      </c>
      <c r="B35" s="5" t="s">
        <v>193</v>
      </c>
      <c r="C35" s="90"/>
      <c r="D35" s="107">
        <f>投入係数表!K35</f>
        <v>0</v>
      </c>
      <c r="E35" s="110">
        <f t="shared" si="0"/>
        <v>0</v>
      </c>
      <c r="F35" s="76">
        <f>分析係数表!C38</f>
        <v>2.2876841115637703E-2</v>
      </c>
      <c r="G35" s="110">
        <f t="shared" si="1"/>
        <v>0</v>
      </c>
      <c r="H35" s="110">
        <v>4.843751785793019E-4</v>
      </c>
      <c r="I35" s="110">
        <f t="shared" si="2"/>
        <v>4.843751785793019E-4</v>
      </c>
      <c r="J35" s="107">
        <f>分析係数表!G38</f>
        <v>0.33663366336633666</v>
      </c>
      <c r="K35" s="111">
        <f t="shared" si="3"/>
        <v>1.630569908088739E-4</v>
      </c>
      <c r="L35" s="79"/>
      <c r="M35" s="80"/>
      <c r="N35" s="81">
        <f>分析係数表!H38</f>
        <v>4.7129179190035016E-2</v>
      </c>
      <c r="O35" s="82">
        <f t="shared" si="4"/>
        <v>0.15449896833425836</v>
      </c>
      <c r="P35" s="76">
        <f>分析係数表!C38</f>
        <v>2.2876841115637703E-2</v>
      </c>
      <c r="Q35" s="82">
        <f t="shared" si="5"/>
        <v>3.534448351112769E-3</v>
      </c>
      <c r="R35" s="83">
        <v>4.0766930683158514E-3</v>
      </c>
      <c r="S35" s="84">
        <f t="shared" si="6"/>
        <v>4.5610682468951533E-3</v>
      </c>
      <c r="T35" s="85">
        <f>分析係数表!F38</f>
        <v>0.54455445544554459</v>
      </c>
      <c r="U35" s="86">
        <f t="shared" si="7"/>
        <v>2.4837500354379549E-3</v>
      </c>
      <c r="V35" s="87">
        <f>分析係数表!D38</f>
        <v>0.17821782178217821</v>
      </c>
      <c r="W35" s="167">
        <f t="shared" si="8"/>
        <v>0</v>
      </c>
      <c r="X35" s="76">
        <f>分析係数表!E38</f>
        <v>0.21782178217821782</v>
      </c>
      <c r="Y35" s="166">
        <f t="shared" si="9"/>
        <v>0</v>
      </c>
    </row>
    <row r="36" spans="1:25" x14ac:dyDescent="0.2">
      <c r="A36" s="6" t="s">
        <v>24</v>
      </c>
      <c r="B36" s="5" t="s">
        <v>39</v>
      </c>
      <c r="C36" s="90"/>
      <c r="D36" s="107">
        <f>投入係数表!K36</f>
        <v>0</v>
      </c>
      <c r="E36" s="110">
        <f t="shared" si="0"/>
        <v>0</v>
      </c>
      <c r="F36" s="76">
        <f>分析係数表!C39</f>
        <v>1</v>
      </c>
      <c r="G36" s="110">
        <f t="shared" si="1"/>
        <v>0</v>
      </c>
      <c r="H36" s="110">
        <v>1.0932515000742823E-4</v>
      </c>
      <c r="I36" s="110">
        <f t="shared" si="2"/>
        <v>1.0932515000742823E-4</v>
      </c>
      <c r="J36" s="107">
        <f>分析係数表!G39</f>
        <v>0.3546086320409656</v>
      </c>
      <c r="K36" s="111">
        <f t="shared" si="3"/>
        <v>3.8767641891807485E-5</v>
      </c>
      <c r="L36" s="79"/>
      <c r="M36" s="80"/>
      <c r="N36" s="81">
        <f>分析係数表!H39</f>
        <v>4.3379915099309016E-3</v>
      </c>
      <c r="O36" s="82">
        <f t="shared" si="4"/>
        <v>1.4220812338459019E-2</v>
      </c>
      <c r="P36" s="76">
        <f>分析係数表!C39</f>
        <v>1</v>
      </c>
      <c r="Q36" s="82">
        <f t="shared" si="5"/>
        <v>1.4220812338459019E-2</v>
      </c>
      <c r="R36" s="83">
        <v>1.5434164225671079E-2</v>
      </c>
      <c r="S36" s="84">
        <f t="shared" si="6"/>
        <v>1.5543489375678508E-2</v>
      </c>
      <c r="T36" s="85">
        <f>分析係数表!F39</f>
        <v>0.70537673738112661</v>
      </c>
      <c r="U36" s="86">
        <f t="shared" si="7"/>
        <v>1.0964015823334311E-2</v>
      </c>
      <c r="V36" s="87">
        <f>分析係数表!D39</f>
        <v>5.5779078273591805E-2</v>
      </c>
      <c r="W36" s="167">
        <f t="shared" si="8"/>
        <v>0</v>
      </c>
      <c r="X36" s="76">
        <f>分析係数表!E39</f>
        <v>7.0592538405267011E-2</v>
      </c>
      <c r="Y36" s="166">
        <f t="shared" si="9"/>
        <v>0</v>
      </c>
    </row>
    <row r="37" spans="1:25" x14ac:dyDescent="0.2">
      <c r="A37" s="6" t="s">
        <v>25</v>
      </c>
      <c r="B37" s="5" t="s">
        <v>40</v>
      </c>
      <c r="C37" s="90"/>
      <c r="D37" s="107">
        <f>投入係数表!K37</f>
        <v>0</v>
      </c>
      <c r="E37" s="110">
        <f t="shared" si="0"/>
        <v>0</v>
      </c>
      <c r="F37" s="76">
        <f>分析係数表!C40</f>
        <v>1</v>
      </c>
      <c r="G37" s="110">
        <f t="shared" si="1"/>
        <v>0</v>
      </c>
      <c r="H37" s="110">
        <v>9.4216265507123463E-7</v>
      </c>
      <c r="I37" s="110">
        <f t="shared" si="2"/>
        <v>9.4216265507123463E-7</v>
      </c>
      <c r="J37" s="107">
        <f>分析係数表!G40</f>
        <v>0.56581344070558914</v>
      </c>
      <c r="K37" s="111">
        <f t="shared" si="3"/>
        <v>5.330882935701685E-7</v>
      </c>
      <c r="L37" s="79"/>
      <c r="M37" s="80"/>
      <c r="N37" s="81">
        <f>分析係数表!H40</f>
        <v>2.8909614848325226E-2</v>
      </c>
      <c r="O37" s="82">
        <f t="shared" si="4"/>
        <v>9.4771556512730476E-2</v>
      </c>
      <c r="P37" s="76">
        <f>分析係数表!C40</f>
        <v>1</v>
      </c>
      <c r="Q37" s="82">
        <f t="shared" si="5"/>
        <v>9.4771556512730476E-2</v>
      </c>
      <c r="R37" s="83">
        <v>9.480824563797606E-2</v>
      </c>
      <c r="S37" s="84">
        <f t="shared" si="6"/>
        <v>9.4809187800631134E-2</v>
      </c>
      <c r="T37" s="85">
        <f>分析係数表!F40</f>
        <v>0.76416450963474258</v>
      </c>
      <c r="U37" s="86">
        <f t="shared" si="7"/>
        <v>7.2449816504537509E-2</v>
      </c>
      <c r="V37" s="87">
        <f>分析係数表!D40</f>
        <v>3.8155498034704249E-2</v>
      </c>
      <c r="W37" s="167">
        <f t="shared" si="8"/>
        <v>0</v>
      </c>
      <c r="X37" s="76">
        <f>分析係数表!E40</f>
        <v>2.4733966062697729E-2</v>
      </c>
      <c r="Y37" s="166">
        <f t="shared" si="9"/>
        <v>0</v>
      </c>
    </row>
    <row r="38" spans="1:25" x14ac:dyDescent="0.2">
      <c r="A38" s="6" t="s">
        <v>26</v>
      </c>
      <c r="B38" s="5" t="s">
        <v>276</v>
      </c>
      <c r="C38" s="90"/>
      <c r="D38" s="107">
        <f>投入係数表!K38</f>
        <v>0</v>
      </c>
      <c r="E38" s="110">
        <f t="shared" si="0"/>
        <v>0</v>
      </c>
      <c r="F38" s="76">
        <f>分析係数表!C41</f>
        <v>0.80737001514386675</v>
      </c>
      <c r="G38" s="110">
        <f t="shared" si="1"/>
        <v>0</v>
      </c>
      <c r="H38" s="110">
        <v>3.5625012946362499E-9</v>
      </c>
      <c r="I38" s="110">
        <f t="shared" si="2"/>
        <v>3.5625012946362499E-9</v>
      </c>
      <c r="J38" s="107">
        <f>分析係数表!G41</f>
        <v>0.46438676343953744</v>
      </c>
      <c r="K38" s="111">
        <f t="shared" si="3"/>
        <v>1.65437844596529E-9</v>
      </c>
      <c r="L38" s="79"/>
      <c r="M38" s="80"/>
      <c r="N38" s="81">
        <f>分析係数表!H41</f>
        <v>5.5247420444334276E-2</v>
      </c>
      <c r="O38" s="82">
        <f t="shared" si="4"/>
        <v>0.18111220285337454</v>
      </c>
      <c r="P38" s="76">
        <f>分析係数表!C41</f>
        <v>0.80737001514386675</v>
      </c>
      <c r="Q38" s="82">
        <f t="shared" si="5"/>
        <v>0.14622456196046807</v>
      </c>
      <c r="R38" s="83">
        <v>0.14861741435795534</v>
      </c>
      <c r="S38" s="84">
        <f t="shared" si="6"/>
        <v>0.14861741792045663</v>
      </c>
      <c r="T38" s="85">
        <f>分析係数表!F41</f>
        <v>0.56759749046623198</v>
      </c>
      <c r="U38" s="86">
        <f t="shared" si="7"/>
        <v>8.435487345122239E-2</v>
      </c>
      <c r="V38" s="87">
        <f>分析係数表!D41</f>
        <v>0.17788165826054866</v>
      </c>
      <c r="W38" s="167">
        <f t="shared" si="8"/>
        <v>0</v>
      </c>
      <c r="X38" s="76">
        <f>分析係数表!E41</f>
        <v>0.18021896912289334</v>
      </c>
      <c r="Y38" s="166">
        <f t="shared" si="9"/>
        <v>0</v>
      </c>
    </row>
    <row r="39" spans="1:25" x14ac:dyDescent="0.2">
      <c r="A39" s="6" t="s">
        <v>51</v>
      </c>
      <c r="B39" s="5" t="s">
        <v>367</v>
      </c>
      <c r="C39" s="90"/>
      <c r="D39" s="107">
        <f>投入係数表!K39</f>
        <v>0</v>
      </c>
      <c r="E39" s="110">
        <f>$C$13*D39</f>
        <v>0</v>
      </c>
      <c r="F39" s="76">
        <f>分析係数表!C42</f>
        <v>0.96683250414593702</v>
      </c>
      <c r="G39" s="110">
        <f>E39*F39</f>
        <v>0</v>
      </c>
      <c r="H39" s="110">
        <v>5.9612231053904124E-4</v>
      </c>
      <c r="I39" s="110">
        <f>C39+H39</f>
        <v>5.9612231053904124E-4</v>
      </c>
      <c r="J39" s="107">
        <f>分析係数表!G42</f>
        <v>0.48211243611584326</v>
      </c>
      <c r="K39" s="111">
        <f>I39*J39</f>
        <v>2.8739797935698239E-4</v>
      </c>
      <c r="L39" s="79"/>
      <c r="M39" s="80"/>
      <c r="N39" s="81">
        <f>分析係数表!H42</f>
        <v>1.6732252966876335E-2</v>
      </c>
      <c r="O39" s="82">
        <f t="shared" si="4"/>
        <v>5.485170473405622E-2</v>
      </c>
      <c r="P39" s="76">
        <f>分析係数表!C42</f>
        <v>0.96683250414593702</v>
      </c>
      <c r="Q39" s="82">
        <f>O39*P39</f>
        <v>5.3032411044701126E-2</v>
      </c>
      <c r="R39" s="83">
        <v>5.4316006906777105E-2</v>
      </c>
      <c r="S39" s="84">
        <f>I39+R39</f>
        <v>5.4912129217316148E-2</v>
      </c>
      <c r="T39" s="85">
        <f>分析係数表!F42</f>
        <v>0.55877342419080067</v>
      </c>
      <c r="U39" s="86">
        <f t="shared" si="7"/>
        <v>3.0683438472367455E-2</v>
      </c>
      <c r="V39" s="87">
        <f>分析係数表!D42</f>
        <v>0.25383304940374785</v>
      </c>
      <c r="W39" s="167">
        <f t="shared" si="8"/>
        <v>0</v>
      </c>
      <c r="X39" s="76">
        <f>分析係数表!E42</f>
        <v>0.17717206132879046</v>
      </c>
      <c r="Y39" s="166">
        <f t="shared" si="9"/>
        <v>0</v>
      </c>
    </row>
    <row r="40" spans="1:25" x14ac:dyDescent="0.2">
      <c r="A40" s="6" t="s">
        <v>194</v>
      </c>
      <c r="B40" s="5" t="s">
        <v>41</v>
      </c>
      <c r="C40" s="90"/>
      <c r="D40" s="107">
        <f>投入係数表!K40</f>
        <v>0</v>
      </c>
      <c r="E40" s="110">
        <f>$C$13*D40</f>
        <v>0</v>
      </c>
      <c r="F40" s="76">
        <f>分析係数表!C43</f>
        <v>0.23747353563867324</v>
      </c>
      <c r="G40" s="110">
        <f>E40*F40</f>
        <v>0</v>
      </c>
      <c r="H40" s="110">
        <v>1.4901081836253386E-2</v>
      </c>
      <c r="I40" s="110">
        <f>C40+H40</f>
        <v>1.4901081836253386E-2</v>
      </c>
      <c r="J40" s="107">
        <f>分析係数表!G43</f>
        <v>0.3947923997185081</v>
      </c>
      <c r="K40" s="111">
        <f>I40*J40</f>
        <v>5.8828338565363476E-3</v>
      </c>
      <c r="L40" s="79"/>
      <c r="M40" s="80"/>
      <c r="N40" s="81">
        <f>分析係数表!H43</f>
        <v>4.4340470362222294E-2</v>
      </c>
      <c r="O40" s="82">
        <f t="shared" si="4"/>
        <v>0.14535701754524899</v>
      </c>
      <c r="P40" s="76">
        <f>分析係数表!C43</f>
        <v>0.23747353563867324</v>
      </c>
      <c r="Q40" s="82">
        <f>O40*P40</f>
        <v>3.4518444886362937E-2</v>
      </c>
      <c r="R40" s="83">
        <v>4.8635377040914606E-2</v>
      </c>
      <c r="S40" s="84">
        <f>I40+R40</f>
        <v>6.3536458877167995E-2</v>
      </c>
      <c r="T40" s="85">
        <f>分析係数表!F43</f>
        <v>0.64109781843771996</v>
      </c>
      <c r="U40" s="86">
        <f t="shared" si="7"/>
        <v>4.0733085177410311E-2</v>
      </c>
      <c r="V40" s="87">
        <f>分析係数表!D43</f>
        <v>1.4700914848698099</v>
      </c>
      <c r="W40" s="167">
        <f t="shared" si="8"/>
        <v>0</v>
      </c>
      <c r="X40" s="76">
        <f>分析係数表!E43</f>
        <v>1.0415200562983815</v>
      </c>
      <c r="Y40" s="166">
        <f t="shared" si="9"/>
        <v>0</v>
      </c>
    </row>
    <row r="41" spans="1:25" x14ac:dyDescent="0.2">
      <c r="A41" s="6" t="s">
        <v>340</v>
      </c>
      <c r="B41" s="5" t="s">
        <v>42</v>
      </c>
      <c r="C41" s="90"/>
      <c r="D41" s="107">
        <f>投入係数表!K41</f>
        <v>0</v>
      </c>
      <c r="E41" s="110">
        <f>$C$13*D41</f>
        <v>0</v>
      </c>
      <c r="F41" s="76">
        <f>分析係数表!C44</f>
        <v>0.41273100616016423</v>
      </c>
      <c r="G41" s="110">
        <f>E41*F41</f>
        <v>0</v>
      </c>
      <c r="H41" s="110">
        <v>1.2389759108466823E-4</v>
      </c>
      <c r="I41" s="110">
        <f>C41+H41</f>
        <v>1.2389759108466823E-4</v>
      </c>
      <c r="J41" s="107">
        <f>分析係数表!G44</f>
        <v>0.27032077234506385</v>
      </c>
      <c r="K41" s="111">
        <f>I41*J41</f>
        <v>3.3492092513700413E-5</v>
      </c>
      <c r="L41" s="79"/>
      <c r="M41" s="80"/>
      <c r="N41" s="81">
        <f>分析係数表!H44</f>
        <v>0.12437641372044743</v>
      </c>
      <c r="O41" s="82">
        <f t="shared" si="4"/>
        <v>0.40773100518981792</v>
      </c>
      <c r="P41" s="76">
        <f>分析係数表!C44</f>
        <v>0.41273100616016423</v>
      </c>
      <c r="Q41" s="82">
        <f>O41*P41</f>
        <v>0.1682832280146887</v>
      </c>
      <c r="R41" s="83">
        <v>0.17055150579901154</v>
      </c>
      <c r="S41" s="84">
        <f>I41+R41</f>
        <v>0.17067540339009621</v>
      </c>
      <c r="T41" s="85">
        <f>分析係数表!F44</f>
        <v>0.52382435378386794</v>
      </c>
      <c r="U41" s="86">
        <f t="shared" si="7"/>
        <v>8.9403932887618123E-2</v>
      </c>
      <c r="V41" s="87">
        <f>分析係数表!D44</f>
        <v>0.30302086577390219</v>
      </c>
      <c r="W41" s="167">
        <f t="shared" si="8"/>
        <v>0</v>
      </c>
      <c r="X41" s="76">
        <f>分析係数表!E44</f>
        <v>0.1999377141077546</v>
      </c>
      <c r="Y41" s="166">
        <f t="shared" si="9"/>
        <v>0</v>
      </c>
    </row>
    <row r="42" spans="1:25" x14ac:dyDescent="0.2">
      <c r="A42" s="6" t="s">
        <v>341</v>
      </c>
      <c r="B42" s="5" t="s">
        <v>278</v>
      </c>
      <c r="C42" s="90"/>
      <c r="D42" s="107">
        <f>投入係数表!K42</f>
        <v>0</v>
      </c>
      <c r="E42" s="110">
        <f>$C$13*D42</f>
        <v>0</v>
      </c>
      <c r="F42" s="76">
        <f>分析係数表!C45</f>
        <v>1</v>
      </c>
      <c r="G42" s="110">
        <f>E42*F42</f>
        <v>0</v>
      </c>
      <c r="H42" s="110">
        <v>4.6317584110828645E-4</v>
      </c>
      <c r="I42" s="110">
        <f>C42+H42</f>
        <v>4.6317584110828645E-4</v>
      </c>
      <c r="J42" s="107">
        <f>分析係数表!G45</f>
        <v>0</v>
      </c>
      <c r="K42" s="111">
        <f>I42*J42</f>
        <v>0</v>
      </c>
      <c r="L42" s="79"/>
      <c r="M42" s="80"/>
      <c r="N42" s="81">
        <f>分析係数表!H45</f>
        <v>0</v>
      </c>
      <c r="O42" s="82">
        <f t="shared" si="4"/>
        <v>0</v>
      </c>
      <c r="P42" s="76">
        <f>分析係数表!C45</f>
        <v>1</v>
      </c>
      <c r="Q42" s="82">
        <f>O42*P42</f>
        <v>0</v>
      </c>
      <c r="R42" s="83">
        <v>7.1236842642351706E-4</v>
      </c>
      <c r="S42" s="84">
        <f>I42+R42</f>
        <v>1.1755442675318035E-3</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107">
        <f>投入係数表!K43</f>
        <v>0</v>
      </c>
      <c r="E43" s="110">
        <f>$C$13*D43</f>
        <v>0</v>
      </c>
      <c r="F43" s="76">
        <f>分析係数表!C46</f>
        <v>7.03125E-2</v>
      </c>
      <c r="G43" s="110">
        <f>E43*F43</f>
        <v>0</v>
      </c>
      <c r="H43" s="110">
        <v>5.6964157109133662E-4</v>
      </c>
      <c r="I43" s="110">
        <f>C43+H43</f>
        <v>5.6964157109133662E-4</v>
      </c>
      <c r="J43" s="107">
        <f>分析係数表!G46</f>
        <v>1.0101010101010102E-2</v>
      </c>
      <c r="K43" s="111">
        <f>I43*J43</f>
        <v>5.7539552635488548E-6</v>
      </c>
      <c r="L43" s="79"/>
      <c r="M43" s="80"/>
      <c r="N43" s="81">
        <f>分析係数表!H46</f>
        <v>2.5315279025811051E-2</v>
      </c>
      <c r="O43" s="82">
        <f t="shared" si="4"/>
        <v>8.298859771800729E-2</v>
      </c>
      <c r="P43" s="76">
        <f>分析係数表!C46</f>
        <v>7.03125E-2</v>
      </c>
      <c r="Q43" s="82">
        <f>O43*P43</f>
        <v>5.8351357770473873E-3</v>
      </c>
      <c r="R43" s="83">
        <v>6.3222019386312469E-3</v>
      </c>
      <c r="S43" s="84">
        <f>I43+R43</f>
        <v>6.8918435097225835E-3</v>
      </c>
      <c r="T43" s="85">
        <f>分析係数表!F46</f>
        <v>0.30303030303030304</v>
      </c>
      <c r="U43" s="86">
        <f t="shared" si="7"/>
        <v>2.0884374271886619E-3</v>
      </c>
      <c r="V43" s="87">
        <f>分析係数表!D46</f>
        <v>1.0101010101010102E-2</v>
      </c>
      <c r="W43" s="167">
        <f t="shared" si="8"/>
        <v>0</v>
      </c>
      <c r="X43" s="76">
        <f>分析係数表!E46</f>
        <v>3.0303030303030304E-2</v>
      </c>
      <c r="Y43" s="166">
        <f t="shared" si="9"/>
        <v>0</v>
      </c>
    </row>
    <row r="44" spans="1:25" x14ac:dyDescent="0.2">
      <c r="A44" s="192">
        <v>40</v>
      </c>
      <c r="B44" s="14" t="s">
        <v>150</v>
      </c>
      <c r="C44" s="197">
        <f>SUM(C5:C43)</f>
        <v>100</v>
      </c>
      <c r="D44" s="108">
        <f>投入係数表!K44</f>
        <v>0.68888888888888888</v>
      </c>
      <c r="E44" s="91">
        <f>SUM(E5:E43)</f>
        <v>68.8888888888889</v>
      </c>
      <c r="F44" s="92">
        <f>分析係数表!C47</f>
        <v>0.45593014645384233</v>
      </c>
      <c r="G44" s="91">
        <f>SUM(G5:G43)</f>
        <v>1.7561316857910074</v>
      </c>
      <c r="H44" s="91">
        <f>SUM(H5:H43)</f>
        <v>1.8157072310279638</v>
      </c>
      <c r="I44" s="91">
        <f>SUM(I5:I43)</f>
        <v>101.81570723102793</v>
      </c>
      <c r="J44" s="108">
        <f>分析係数表!G47</f>
        <v>0.32612291818538663</v>
      </c>
      <c r="K44" s="93">
        <f>SUM(K5:K43)</f>
        <v>5.2283923057540207</v>
      </c>
      <c r="L44" s="94">
        <f>最終需要_まとめ!$L$33</f>
        <v>0.627</v>
      </c>
      <c r="M44" s="91">
        <f>K44*L44</f>
        <v>3.2782019757077712</v>
      </c>
      <c r="N44" s="95">
        <f>分析係数表!H47</f>
        <v>1</v>
      </c>
      <c r="O44" s="96">
        <f>SUM(O5:O43)</f>
        <v>3.2782019757077712</v>
      </c>
      <c r="P44" s="92">
        <f>分析係数表!C47</f>
        <v>0.45593014645384233</v>
      </c>
      <c r="Q44" s="96">
        <f>SUM(Q5:Q43)</f>
        <v>0.95326045364368661</v>
      </c>
      <c r="R44" s="91">
        <f>SUM(R5:R43)</f>
        <v>1.0453276153694371</v>
      </c>
      <c r="S44" s="97">
        <f>SUM(S5:S43)</f>
        <v>102.86103484639743</v>
      </c>
      <c r="T44" s="98">
        <f>分析係数表!F47</f>
        <v>0.53227163124544385</v>
      </c>
      <c r="U44" s="99">
        <f>SUM(U5:U43)</f>
        <v>30.830849247912248</v>
      </c>
      <c r="V44" s="100">
        <f>分析係数表!D47</f>
        <v>0.14068019962989961</v>
      </c>
      <c r="W44" s="164">
        <f>SUM(W5:W43)</f>
        <v>0</v>
      </c>
      <c r="X44" s="92">
        <f>分析係数表!E47</f>
        <v>0.11066561991812932</v>
      </c>
      <c r="Y44" s="165">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2015年佐用町産業連関表</v>
      </c>
      <c r="H1" s="401"/>
      <c r="I1" s="401"/>
    </row>
    <row r="2" spans="1:25" x14ac:dyDescent="0.2">
      <c r="B2" s="3" t="s">
        <v>364</v>
      </c>
      <c r="S2" s="3" t="s">
        <v>152</v>
      </c>
      <c r="U2" s="64" t="s">
        <v>209</v>
      </c>
      <c r="W2" s="3" t="s">
        <v>130</v>
      </c>
      <c r="Y2" s="3" t="s">
        <v>153</v>
      </c>
    </row>
    <row r="3" spans="1:25" ht="44" x14ac:dyDescent="0.2">
      <c r="B3" s="65"/>
      <c r="C3" s="66" t="s">
        <v>227</v>
      </c>
      <c r="D3" s="66" t="s">
        <v>378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投入係数表!L5</f>
        <v>0</v>
      </c>
      <c r="E5" s="77">
        <f t="shared" ref="E5:E38" si="0">$C$14*D5</f>
        <v>0</v>
      </c>
      <c r="F5" s="76">
        <f>分析係数表!C8</f>
        <v>1</v>
      </c>
      <c r="G5" s="77">
        <f t="shared" ref="G5:G38" si="1">E5*F5</f>
        <v>0</v>
      </c>
      <c r="H5" s="77">
        <f t="array" ref="H5:H43">MMULT(逆行列係数!C5:AO43,'10'!G5:G43)</f>
        <v>5.4197966727243148E-4</v>
      </c>
      <c r="I5" s="77">
        <f t="shared" ref="I5:I38" si="2">C5+H5</f>
        <v>5.4197966727243148E-4</v>
      </c>
      <c r="J5" s="76">
        <f>分析係数表!G8</f>
        <v>0.11979935084095604</v>
      </c>
      <c r="K5" s="78">
        <f t="shared" ref="K5:K38" si="3">I5*J5</f>
        <v>6.4928812308234633E-5</v>
      </c>
      <c r="L5" s="79" t="s">
        <v>182</v>
      </c>
      <c r="M5" s="80" t="s">
        <v>182</v>
      </c>
      <c r="N5" s="81">
        <f>分析係数表!H8</f>
        <v>1.4191429368202522E-2</v>
      </c>
      <c r="O5" s="82">
        <f t="shared" ref="O5:O43" si="4">$M$44*N5</f>
        <v>0.20650318987363075</v>
      </c>
      <c r="P5" s="76">
        <f>分析係数表!C8</f>
        <v>1</v>
      </c>
      <c r="Q5" s="82">
        <f t="shared" ref="Q5:Q38" si="5">O5*P5</f>
        <v>0.20650318987363075</v>
      </c>
      <c r="R5" s="83">
        <f t="array" ref="R5:R43">MMULT(逆行列係数!C5:AO43,'10'!Q5:Q43)</f>
        <v>0.29019603383875081</v>
      </c>
      <c r="S5" s="84">
        <f t="shared" ref="S5:S38" si="6">I5+R5</f>
        <v>0.29073801350602324</v>
      </c>
      <c r="T5" s="85">
        <f>分析係数表!F8</f>
        <v>0.45234582472705814</v>
      </c>
      <c r="U5" s="86">
        <f t="shared" ref="U5:U43" si="7">S5*T5</f>
        <v>0.13151412649888866</v>
      </c>
      <c r="V5" s="87">
        <f>分析係数表!D8</f>
        <v>0.25140159339038065</v>
      </c>
      <c r="W5" s="167">
        <f t="shared" ref="W5:W43" si="8">ROUND(S5*V5,0)</f>
        <v>0</v>
      </c>
      <c r="X5" s="76">
        <f>分析係数表!E8</f>
        <v>0.19799350840956034</v>
      </c>
      <c r="Y5" s="166">
        <f t="shared" ref="Y5:Y43" si="9">ROUND(S5*X5,0)</f>
        <v>0</v>
      </c>
    </row>
    <row r="6" spans="1:25" x14ac:dyDescent="0.2">
      <c r="A6" s="6" t="s">
        <v>219</v>
      </c>
      <c r="B6" s="5" t="s">
        <v>265</v>
      </c>
      <c r="C6" s="90"/>
      <c r="D6" s="76">
        <f>投入係数表!L6</f>
        <v>0</v>
      </c>
      <c r="E6" s="77">
        <f t="shared" si="0"/>
        <v>0</v>
      </c>
      <c r="F6" s="76">
        <f>分析係数表!C9</f>
        <v>1</v>
      </c>
      <c r="G6" s="77">
        <f t="shared" si="1"/>
        <v>0</v>
      </c>
      <c r="H6" s="77">
        <v>1.1648631230470231E-2</v>
      </c>
      <c r="I6" s="77">
        <f t="shared" si="2"/>
        <v>1.1648631230470231E-2</v>
      </c>
      <c r="J6" s="76">
        <f>分析係数表!G9</f>
        <v>0.2441860465116279</v>
      </c>
      <c r="K6" s="78">
        <f t="shared" si="3"/>
        <v>2.8444332074404051E-3</v>
      </c>
      <c r="L6" s="79"/>
      <c r="M6" s="80"/>
      <c r="N6" s="81">
        <f>分析係数表!H9</f>
        <v>7.4365568741672605E-4</v>
      </c>
      <c r="O6" s="82">
        <f t="shared" si="4"/>
        <v>1.082112785364004E-2</v>
      </c>
      <c r="P6" s="76">
        <f>分析係数表!C9</f>
        <v>1</v>
      </c>
      <c r="Q6" s="82">
        <f t="shared" si="5"/>
        <v>1.082112785364004E-2</v>
      </c>
      <c r="R6" s="83">
        <v>1.4447965610214488E-2</v>
      </c>
      <c r="S6" s="84">
        <f t="shared" si="6"/>
        <v>2.6096596840684719E-2</v>
      </c>
      <c r="T6" s="85">
        <f>分析係数表!F9</f>
        <v>0.66860465116279066</v>
      </c>
      <c r="U6" s="86">
        <f t="shared" si="7"/>
        <v>1.7448306027201991E-2</v>
      </c>
      <c r="V6" s="87">
        <f>分析係数表!D9</f>
        <v>0.14534883720930233</v>
      </c>
      <c r="W6" s="167">
        <f t="shared" si="8"/>
        <v>0</v>
      </c>
      <c r="X6" s="76">
        <f>分析係数表!E9</f>
        <v>4.0697674418604654E-2</v>
      </c>
      <c r="Y6" s="166">
        <f t="shared" si="9"/>
        <v>0</v>
      </c>
    </row>
    <row r="7" spans="1:25" x14ac:dyDescent="0.2">
      <c r="A7" s="6" t="s">
        <v>220</v>
      </c>
      <c r="B7" s="5" t="s">
        <v>266</v>
      </c>
      <c r="C7" s="90"/>
      <c r="D7" s="76">
        <f>投入係数表!L7</f>
        <v>0</v>
      </c>
      <c r="E7" s="77">
        <f t="shared" si="0"/>
        <v>0</v>
      </c>
      <c r="F7" s="76">
        <f>分析係数表!C10</f>
        <v>0</v>
      </c>
      <c r="G7" s="77">
        <f t="shared" si="1"/>
        <v>0</v>
      </c>
      <c r="H7" s="77">
        <v>0</v>
      </c>
      <c r="I7" s="77">
        <f t="shared" si="2"/>
        <v>0</v>
      </c>
      <c r="J7" s="76">
        <f>分析係数表!G10</f>
        <v>0</v>
      </c>
      <c r="K7" s="78">
        <f t="shared" si="3"/>
        <v>0</v>
      </c>
      <c r="L7" s="79"/>
      <c r="M7" s="80"/>
      <c r="N7" s="81">
        <f>分析係数表!H10</f>
        <v>1.4563257211910885E-3</v>
      </c>
      <c r="O7" s="82">
        <f t="shared" si="4"/>
        <v>2.1191375380045077E-2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投入係数表!L8</f>
        <v>0</v>
      </c>
      <c r="E8" s="77">
        <f t="shared" si="0"/>
        <v>0</v>
      </c>
      <c r="F8" s="76">
        <f>分析係数表!C11</f>
        <v>1.4950166112956853E-2</v>
      </c>
      <c r="G8" s="77">
        <f t="shared" si="1"/>
        <v>0</v>
      </c>
      <c r="H8" s="77">
        <v>9.3102413424258647E-4</v>
      </c>
      <c r="I8" s="77">
        <f t="shared" si="2"/>
        <v>9.3102413424258647E-4</v>
      </c>
      <c r="J8" s="76">
        <f>分析係数表!G11</f>
        <v>0.5</v>
      </c>
      <c r="K8" s="78">
        <f t="shared" si="3"/>
        <v>4.6551206712129324E-4</v>
      </c>
      <c r="L8" s="79"/>
      <c r="M8" s="80"/>
      <c r="N8" s="81">
        <f>分析係数表!H11</f>
        <v>-3.0985653642363585E-5</v>
      </c>
      <c r="O8" s="82">
        <f t="shared" si="4"/>
        <v>-4.5088032723500165E-4</v>
      </c>
      <c r="P8" s="76">
        <f>分析係数表!C11</f>
        <v>1.4950166112956853E-2</v>
      </c>
      <c r="Q8" s="82">
        <f t="shared" si="5"/>
        <v>-6.7407357892276187E-6</v>
      </c>
      <c r="R8" s="83">
        <v>1.2468757577526016E-4</v>
      </c>
      <c r="S8" s="84">
        <f t="shared" si="6"/>
        <v>1.0557117100178466E-3</v>
      </c>
      <c r="T8" s="85">
        <f>分析係数表!F11</f>
        <v>0.8125</v>
      </c>
      <c r="U8" s="86">
        <f t="shared" si="7"/>
        <v>8.577657643895004E-4</v>
      </c>
      <c r="V8" s="87">
        <f>分析係数表!D11</f>
        <v>0.3125</v>
      </c>
      <c r="W8" s="167">
        <f t="shared" si="8"/>
        <v>0</v>
      </c>
      <c r="X8" s="76">
        <f>分析係数表!E11</f>
        <v>0</v>
      </c>
      <c r="Y8" s="166">
        <f t="shared" si="9"/>
        <v>0</v>
      </c>
    </row>
    <row r="9" spans="1:25" x14ac:dyDescent="0.2">
      <c r="A9" s="6" t="s">
        <v>222</v>
      </c>
      <c r="B9" s="5" t="s">
        <v>190</v>
      </c>
      <c r="C9" s="90"/>
      <c r="D9" s="76">
        <f>投入係数表!L9</f>
        <v>0</v>
      </c>
      <c r="E9" s="77">
        <f t="shared" si="0"/>
        <v>0</v>
      </c>
      <c r="F9" s="76">
        <f>分析係数表!C12</f>
        <v>7.6050169221580699E-2</v>
      </c>
      <c r="G9" s="77">
        <f t="shared" si="1"/>
        <v>0</v>
      </c>
      <c r="H9" s="77">
        <v>4.9130924677566544E-5</v>
      </c>
      <c r="I9" s="77">
        <f t="shared" si="2"/>
        <v>4.9130924677566544E-5</v>
      </c>
      <c r="J9" s="76">
        <f>分析係数表!G12</f>
        <v>0.1430260047281324</v>
      </c>
      <c r="K9" s="78">
        <f t="shared" si="3"/>
        <v>7.026999865231149E-6</v>
      </c>
      <c r="L9" s="79"/>
      <c r="M9" s="80"/>
      <c r="N9" s="81">
        <f>分析係数表!H12</f>
        <v>0.10532023673039383</v>
      </c>
      <c r="O9" s="82">
        <f t="shared" si="4"/>
        <v>1.5325422322717706</v>
      </c>
      <c r="P9" s="76">
        <f>分析係数表!C12</f>
        <v>7.6050169221580699E-2</v>
      </c>
      <c r="Q9" s="82">
        <f t="shared" si="5"/>
        <v>0.11655009610348718</v>
      </c>
      <c r="R9" s="83">
        <v>0.13000794441705571</v>
      </c>
      <c r="S9" s="84">
        <f t="shared" si="6"/>
        <v>0.13005707534173327</v>
      </c>
      <c r="T9" s="85">
        <f>分析係数表!F12</f>
        <v>0.29432624113475175</v>
      </c>
      <c r="U9" s="86">
        <f t="shared" si="7"/>
        <v>3.8279210118311563E-2</v>
      </c>
      <c r="V9" s="87">
        <f>分析係数表!D12</f>
        <v>7.407407407407407E-2</v>
      </c>
      <c r="W9" s="167">
        <f t="shared" si="8"/>
        <v>0</v>
      </c>
      <c r="X9" s="76">
        <f>分析係数表!E12</f>
        <v>6.6587864460204885E-2</v>
      </c>
      <c r="Y9" s="166">
        <f t="shared" si="9"/>
        <v>0</v>
      </c>
    </row>
    <row r="10" spans="1:25" x14ac:dyDescent="0.2">
      <c r="A10" s="6" t="s">
        <v>223</v>
      </c>
      <c r="B10" s="5" t="s">
        <v>28</v>
      </c>
      <c r="C10" s="90"/>
      <c r="D10" s="76">
        <f>投入係数表!L10</f>
        <v>1.9011406844106464E-3</v>
      </c>
      <c r="E10" s="77">
        <f t="shared" si="0"/>
        <v>0.19011406844106463</v>
      </c>
      <c r="F10" s="76">
        <f>分析係数表!C13</f>
        <v>0</v>
      </c>
      <c r="G10" s="77">
        <f t="shared" si="1"/>
        <v>0</v>
      </c>
      <c r="H10" s="77">
        <v>0</v>
      </c>
      <c r="I10" s="77">
        <f t="shared" si="2"/>
        <v>0</v>
      </c>
      <c r="J10" s="76">
        <f>分析係数表!G13</f>
        <v>0.24390243902439024</v>
      </c>
      <c r="K10" s="78">
        <f t="shared" si="3"/>
        <v>0</v>
      </c>
      <c r="L10" s="79"/>
      <c r="M10" s="80"/>
      <c r="N10" s="81">
        <f>分析係数表!H13</f>
        <v>1.555479812846652E-2</v>
      </c>
      <c r="O10" s="82">
        <f t="shared" si="4"/>
        <v>0.22634192427197083</v>
      </c>
      <c r="P10" s="76">
        <f>分析係数表!C13</f>
        <v>0</v>
      </c>
      <c r="Q10" s="82">
        <f t="shared" si="5"/>
        <v>0</v>
      </c>
      <c r="R10" s="83">
        <v>0</v>
      </c>
      <c r="S10" s="84">
        <f t="shared" si="6"/>
        <v>0</v>
      </c>
      <c r="T10" s="85">
        <f>分析係数表!F13</f>
        <v>0.37804878048780488</v>
      </c>
      <c r="U10" s="86">
        <f t="shared" si="7"/>
        <v>0</v>
      </c>
      <c r="V10" s="87">
        <f>分析係数表!D13</f>
        <v>0.4451219512195122</v>
      </c>
      <c r="W10" s="167">
        <f t="shared" si="8"/>
        <v>0</v>
      </c>
      <c r="X10" s="76">
        <f>分析係数表!E13</f>
        <v>0.39634146341463417</v>
      </c>
      <c r="Y10" s="166">
        <f t="shared" si="9"/>
        <v>0</v>
      </c>
    </row>
    <row r="11" spans="1:25" x14ac:dyDescent="0.2">
      <c r="A11" s="6" t="s">
        <v>224</v>
      </c>
      <c r="B11" s="5" t="s">
        <v>267</v>
      </c>
      <c r="C11" s="90"/>
      <c r="D11" s="76">
        <f>投入係数表!L11</f>
        <v>5.7034220532319393E-3</v>
      </c>
      <c r="E11" s="77">
        <f t="shared" si="0"/>
        <v>0.57034220532319391</v>
      </c>
      <c r="F11" s="76">
        <f>分析係数表!C14</f>
        <v>0.12118408880666054</v>
      </c>
      <c r="G11" s="77">
        <f t="shared" si="1"/>
        <v>6.9116400460072544E-2</v>
      </c>
      <c r="H11" s="77">
        <v>7.8030965651205E-2</v>
      </c>
      <c r="I11" s="77">
        <f t="shared" si="2"/>
        <v>7.8030965651205E-2</v>
      </c>
      <c r="J11" s="76">
        <f>分析係数表!G14</f>
        <v>0.17455621301775148</v>
      </c>
      <c r="K11" s="78">
        <f t="shared" si="3"/>
        <v>1.3620789862192589E-2</v>
      </c>
      <c r="L11" s="79"/>
      <c r="M11" s="80"/>
      <c r="N11" s="81">
        <f>分析係数表!H14</f>
        <v>1.3013974529792706E-3</v>
      </c>
      <c r="O11" s="82">
        <f t="shared" si="4"/>
        <v>1.8936973743870069E-2</v>
      </c>
      <c r="P11" s="76">
        <f>分析係数表!C14</f>
        <v>0.12118408880666054</v>
      </c>
      <c r="Q11" s="82">
        <f t="shared" si="5"/>
        <v>2.2948599079065492E-3</v>
      </c>
      <c r="R11" s="83">
        <v>6.8702175812711055E-3</v>
      </c>
      <c r="S11" s="84">
        <f t="shared" si="6"/>
        <v>8.4901183232476113E-2</v>
      </c>
      <c r="T11" s="85">
        <f>分析係数表!F14</f>
        <v>0.39349112426035504</v>
      </c>
      <c r="U11" s="86">
        <f t="shared" si="7"/>
        <v>3.340786204118143E-2</v>
      </c>
      <c r="V11" s="87">
        <f>分析係数表!D14</f>
        <v>0.13905325443786981</v>
      </c>
      <c r="W11" s="167">
        <f t="shared" si="8"/>
        <v>0</v>
      </c>
      <c r="X11" s="76">
        <f>分析係数表!E14</f>
        <v>0.10650887573964497</v>
      </c>
      <c r="Y11" s="166">
        <f t="shared" si="9"/>
        <v>0</v>
      </c>
    </row>
    <row r="12" spans="1:25" x14ac:dyDescent="0.2">
      <c r="A12" s="6" t="s">
        <v>225</v>
      </c>
      <c r="B12" s="5" t="s">
        <v>29</v>
      </c>
      <c r="C12" s="90"/>
      <c r="D12" s="76">
        <f>投入係数表!L12</f>
        <v>0.21292775665399238</v>
      </c>
      <c r="E12" s="77">
        <f t="shared" si="0"/>
        <v>21.292775665399237</v>
      </c>
      <c r="F12" s="76">
        <f>分析係数表!C15</f>
        <v>0</v>
      </c>
      <c r="G12" s="77">
        <f t="shared" si="1"/>
        <v>0</v>
      </c>
      <c r="H12" s="77">
        <v>0</v>
      </c>
      <c r="I12" s="77">
        <f t="shared" si="2"/>
        <v>0</v>
      </c>
      <c r="J12" s="76">
        <f>分析係数表!G15</f>
        <v>0.1</v>
      </c>
      <c r="K12" s="78">
        <f t="shared" si="3"/>
        <v>0</v>
      </c>
      <c r="L12" s="79"/>
      <c r="M12" s="80"/>
      <c r="N12" s="81">
        <f>分析係数表!H15</f>
        <v>9.7914665509868937E-3</v>
      </c>
      <c r="O12" s="82">
        <f t="shared" si="4"/>
        <v>0.14247818340626053</v>
      </c>
      <c r="P12" s="76">
        <f>分析係数表!C15</f>
        <v>0</v>
      </c>
      <c r="Q12" s="82">
        <f t="shared" si="5"/>
        <v>0</v>
      </c>
      <c r="R12" s="83">
        <v>0</v>
      </c>
      <c r="S12" s="84">
        <f t="shared" si="6"/>
        <v>0</v>
      </c>
      <c r="T12" s="85">
        <f>分析係数表!F15</f>
        <v>0.30833333333333335</v>
      </c>
      <c r="U12" s="86">
        <f t="shared" si="7"/>
        <v>0</v>
      </c>
      <c r="V12" s="87">
        <f>分析係数表!D15</f>
        <v>8.3333333333333332E-3</v>
      </c>
      <c r="W12" s="167">
        <f t="shared" si="8"/>
        <v>0</v>
      </c>
      <c r="X12" s="76">
        <f>分析係数表!E15</f>
        <v>0</v>
      </c>
      <c r="Y12" s="166">
        <f t="shared" si="9"/>
        <v>0</v>
      </c>
    </row>
    <row r="13" spans="1:25" x14ac:dyDescent="0.2">
      <c r="A13" s="6" t="s">
        <v>226</v>
      </c>
      <c r="B13" s="5" t="s">
        <v>30</v>
      </c>
      <c r="C13" s="90"/>
      <c r="D13" s="76">
        <f>投入係数表!L13</f>
        <v>1.9011406844106464E-3</v>
      </c>
      <c r="E13" s="77">
        <f t="shared" si="0"/>
        <v>0.19011406844106463</v>
      </c>
      <c r="F13" s="76">
        <f>分析係数表!C16</f>
        <v>1.8867924528301883E-2</v>
      </c>
      <c r="G13" s="77">
        <f t="shared" si="1"/>
        <v>3.587057895114426E-3</v>
      </c>
      <c r="H13" s="77">
        <v>4.3851071577190488E-3</v>
      </c>
      <c r="I13" s="77">
        <f t="shared" si="2"/>
        <v>4.3851071577190488E-3</v>
      </c>
      <c r="J13" s="76">
        <f>分析係数表!G16</f>
        <v>4.4444444444444446E-2</v>
      </c>
      <c r="K13" s="78">
        <f t="shared" si="3"/>
        <v>1.9489365145417995E-4</v>
      </c>
      <c r="L13" s="79"/>
      <c r="M13" s="80"/>
      <c r="N13" s="81">
        <f>分析係数表!H16</f>
        <v>1.8622377839060514E-2</v>
      </c>
      <c r="O13" s="82">
        <f t="shared" si="4"/>
        <v>0.27097907666823601</v>
      </c>
      <c r="P13" s="76">
        <f>分析係数表!C16</f>
        <v>1.8867924528301883E-2</v>
      </c>
      <c r="Q13" s="82">
        <f t="shared" si="5"/>
        <v>5.1128127673252064E-3</v>
      </c>
      <c r="R13" s="83">
        <v>5.5382038147753533E-3</v>
      </c>
      <c r="S13" s="84">
        <f t="shared" si="6"/>
        <v>9.9233109724944021E-3</v>
      </c>
      <c r="T13" s="85">
        <f>分析係数表!F16</f>
        <v>0.28888888888888886</v>
      </c>
      <c r="U13" s="86">
        <f t="shared" si="7"/>
        <v>2.8667342809428269E-3</v>
      </c>
      <c r="V13" s="87">
        <f>分析係数表!D16</f>
        <v>0</v>
      </c>
      <c r="W13" s="167">
        <f t="shared" si="8"/>
        <v>0</v>
      </c>
      <c r="X13" s="76">
        <f>分析係数表!E16</f>
        <v>0</v>
      </c>
      <c r="Y13" s="166">
        <f t="shared" si="9"/>
        <v>0</v>
      </c>
    </row>
    <row r="14" spans="1:25" x14ac:dyDescent="0.2">
      <c r="A14" s="6" t="s">
        <v>2</v>
      </c>
      <c r="B14" s="5" t="s">
        <v>364</v>
      </c>
      <c r="C14" s="75">
        <f>最終需要_まとめ!C15</f>
        <v>100</v>
      </c>
      <c r="D14" s="76">
        <f>投入係数表!L14</f>
        <v>0.26235741444866922</v>
      </c>
      <c r="E14" s="77">
        <f t="shared" si="0"/>
        <v>26.235741444866921</v>
      </c>
      <c r="F14" s="76">
        <f>分析係数表!C17</f>
        <v>0.10356731875719216</v>
      </c>
      <c r="G14" s="77">
        <f t="shared" si="1"/>
        <v>2.7171653970518097</v>
      </c>
      <c r="H14" s="77">
        <v>2.7971400611749297</v>
      </c>
      <c r="I14" s="77">
        <f t="shared" si="2"/>
        <v>102.79714006117493</v>
      </c>
      <c r="J14" s="76">
        <f>分析係数表!G17</f>
        <v>0.21292775665399238</v>
      </c>
      <c r="K14" s="78">
        <f t="shared" si="3"/>
        <v>21.888364423672225</v>
      </c>
      <c r="L14" s="79"/>
      <c r="M14" s="80"/>
      <c r="N14" s="81">
        <f>分析係数表!H17</f>
        <v>3.0056084033092678E-3</v>
      </c>
      <c r="O14" s="82">
        <f t="shared" si="4"/>
        <v>4.3735391741795165E-2</v>
      </c>
      <c r="P14" s="76">
        <f>分析係数表!C17</f>
        <v>0.10356731875719216</v>
      </c>
      <c r="Q14" s="82">
        <f t="shared" si="5"/>
        <v>4.5295572574931692E-3</v>
      </c>
      <c r="R14" s="83">
        <v>7.8255253897820051E-3</v>
      </c>
      <c r="S14" s="84">
        <f t="shared" si="6"/>
        <v>102.80496558656471</v>
      </c>
      <c r="T14" s="85">
        <f>分析係数表!F17</f>
        <v>0.32509505703422054</v>
      </c>
      <c r="U14" s="86">
        <f t="shared" si="7"/>
        <v>33.421386150765329</v>
      </c>
      <c r="V14" s="87">
        <f>分析係数表!D17</f>
        <v>7.2243346007604556E-2</v>
      </c>
      <c r="W14" s="167">
        <f t="shared" si="8"/>
        <v>7</v>
      </c>
      <c r="X14" s="76">
        <f>分析係数表!E17</f>
        <v>6.8441064638783272E-2</v>
      </c>
      <c r="Y14" s="166">
        <f t="shared" si="9"/>
        <v>7</v>
      </c>
    </row>
    <row r="15" spans="1:25" x14ac:dyDescent="0.2">
      <c r="A15" s="6" t="s">
        <v>3</v>
      </c>
      <c r="B15" s="5" t="s">
        <v>31</v>
      </c>
      <c r="C15" s="90"/>
      <c r="D15" s="76">
        <f>投入係数表!L15</f>
        <v>3.8022813688212928E-3</v>
      </c>
      <c r="E15" s="77">
        <f t="shared" si="0"/>
        <v>0.38022813688212925</v>
      </c>
      <c r="F15" s="76">
        <f>分析係数表!C18</f>
        <v>0.44289970208540219</v>
      </c>
      <c r="G15" s="77">
        <f t="shared" si="1"/>
        <v>0.16840292854958258</v>
      </c>
      <c r="H15" s="77">
        <v>0.19281746600311248</v>
      </c>
      <c r="I15" s="77">
        <f t="shared" si="2"/>
        <v>0.19281746600311248</v>
      </c>
      <c r="J15" s="76">
        <f>分析係数表!G18</f>
        <v>0.21558441558441557</v>
      </c>
      <c r="K15" s="78">
        <f t="shared" si="3"/>
        <v>4.1568440722748921E-2</v>
      </c>
      <c r="L15" s="79"/>
      <c r="M15" s="80"/>
      <c r="N15" s="81">
        <f>分析係数表!H18</f>
        <v>4.9577045827781737E-4</v>
      </c>
      <c r="O15" s="82">
        <f t="shared" si="4"/>
        <v>7.2140852357600264E-3</v>
      </c>
      <c r="P15" s="76">
        <f>分析係数表!C18</f>
        <v>0.44289970208540219</v>
      </c>
      <c r="Q15" s="82">
        <f t="shared" si="5"/>
        <v>3.1951162017368139E-3</v>
      </c>
      <c r="R15" s="83">
        <v>6.735217731094467E-3</v>
      </c>
      <c r="S15" s="84">
        <f t="shared" si="6"/>
        <v>0.19955268373420695</v>
      </c>
      <c r="T15" s="85">
        <f>分析係数表!F18</f>
        <v>0.45974025974025973</v>
      </c>
      <c r="U15" s="86">
        <f t="shared" si="7"/>
        <v>9.1742402651830202E-2</v>
      </c>
      <c r="V15" s="87">
        <f>分析係数表!D18</f>
        <v>4.0445269016697587E-2</v>
      </c>
      <c r="W15" s="167">
        <f t="shared" si="8"/>
        <v>0</v>
      </c>
      <c r="X15" s="76">
        <f>分析係数表!E18</f>
        <v>3.896103896103896E-2</v>
      </c>
      <c r="Y15" s="166">
        <f t="shared" si="9"/>
        <v>0</v>
      </c>
    </row>
    <row r="16" spans="1:25" x14ac:dyDescent="0.2">
      <c r="A16" s="6" t="s">
        <v>4</v>
      </c>
      <c r="B16" s="5" t="s">
        <v>32</v>
      </c>
      <c r="C16" s="90"/>
      <c r="D16" s="76">
        <f>投入係数表!L16</f>
        <v>1.9011406844106464E-3</v>
      </c>
      <c r="E16" s="77">
        <f t="shared" si="0"/>
        <v>0.19011406844106463</v>
      </c>
      <c r="F16" s="76">
        <f>分析係数表!C19</f>
        <v>0.30545876887340306</v>
      </c>
      <c r="G16" s="77">
        <f t="shared" si="1"/>
        <v>5.8072009291521488E-2</v>
      </c>
      <c r="H16" s="77">
        <v>7.9897596880248389E-2</v>
      </c>
      <c r="I16" s="77">
        <f t="shared" si="2"/>
        <v>7.9897596880248389E-2</v>
      </c>
      <c r="J16" s="76">
        <f>分析係数表!G19</f>
        <v>5.7468790357296601E-2</v>
      </c>
      <c r="K16" s="78">
        <f t="shared" si="3"/>
        <v>4.5916182451627898E-3</v>
      </c>
      <c r="L16" s="79"/>
      <c r="M16" s="80"/>
      <c r="N16" s="81">
        <f>分析係数表!H19</f>
        <v>-1.2394261456945434E-4</v>
      </c>
      <c r="O16" s="82">
        <f t="shared" si="4"/>
        <v>-1.8035213089400066E-3</v>
      </c>
      <c r="P16" s="76">
        <f>分析係数表!C19</f>
        <v>0.30545876887340306</v>
      </c>
      <c r="Q16" s="82">
        <f t="shared" si="5"/>
        <v>-5.5090139866576285E-4</v>
      </c>
      <c r="R16" s="83">
        <v>1.2990920992388953E-3</v>
      </c>
      <c r="S16" s="84">
        <f t="shared" si="6"/>
        <v>8.1196688979487286E-2</v>
      </c>
      <c r="T16" s="85">
        <f>分析係数表!F19</f>
        <v>0.23999139044339216</v>
      </c>
      <c r="U16" s="86">
        <f t="shared" si="7"/>
        <v>1.9486506287586809E-2</v>
      </c>
      <c r="V16" s="87">
        <f>分析係数表!D19</f>
        <v>1.8941024537236333E-2</v>
      </c>
      <c r="W16" s="167">
        <f t="shared" si="8"/>
        <v>0</v>
      </c>
      <c r="X16" s="76">
        <f>分析係数表!E19</f>
        <v>1.9156263452432199E-2</v>
      </c>
      <c r="Y16" s="166">
        <f t="shared" si="9"/>
        <v>0</v>
      </c>
    </row>
    <row r="17" spans="1:25" x14ac:dyDescent="0.2">
      <c r="A17" s="6" t="s">
        <v>5</v>
      </c>
      <c r="B17" s="5" t="s">
        <v>33</v>
      </c>
      <c r="C17" s="90"/>
      <c r="D17" s="76">
        <f>投入係数表!L17</f>
        <v>1.9011406844106464E-3</v>
      </c>
      <c r="E17" s="77">
        <f t="shared" si="0"/>
        <v>0.19011406844106463</v>
      </c>
      <c r="F17" s="76">
        <f>分析係数表!C20</f>
        <v>9.5808383233532912E-2</v>
      </c>
      <c r="G17" s="77">
        <f t="shared" si="1"/>
        <v>1.8214521527287624E-2</v>
      </c>
      <c r="H17" s="77">
        <v>2.0565621009244153E-2</v>
      </c>
      <c r="I17" s="77">
        <f t="shared" si="2"/>
        <v>2.0565621009244153E-2</v>
      </c>
      <c r="J17" s="76">
        <f>分析係数表!G20</f>
        <v>0.10049019607843138</v>
      </c>
      <c r="K17" s="78">
        <f t="shared" si="3"/>
        <v>2.0666432876936527E-3</v>
      </c>
      <c r="L17" s="79"/>
      <c r="M17" s="80"/>
      <c r="N17" s="81">
        <f>分析係数表!H20</f>
        <v>6.1971307284727176E-4</v>
      </c>
      <c r="O17" s="82">
        <f t="shared" si="4"/>
        <v>9.0176065447000343E-3</v>
      </c>
      <c r="P17" s="76">
        <f>分析係数表!C20</f>
        <v>9.5808383233532912E-2</v>
      </c>
      <c r="Q17" s="82">
        <f t="shared" si="5"/>
        <v>8.6396230368383537E-4</v>
      </c>
      <c r="R17" s="83">
        <v>1.6334091613623579E-3</v>
      </c>
      <c r="S17" s="84">
        <f t="shared" si="6"/>
        <v>2.219903017060651E-2</v>
      </c>
      <c r="T17" s="85">
        <f>分析係数表!F20</f>
        <v>0.22303921568627452</v>
      </c>
      <c r="U17" s="86">
        <f t="shared" si="7"/>
        <v>4.9512542782480205E-3</v>
      </c>
      <c r="V17" s="87">
        <f>分析係数表!D20</f>
        <v>8.5784313725490197E-2</v>
      </c>
      <c r="W17" s="167">
        <f t="shared" si="8"/>
        <v>0</v>
      </c>
      <c r="X17" s="76">
        <f>分析係数表!E20</f>
        <v>9.3137254901960786E-2</v>
      </c>
      <c r="Y17" s="166">
        <f t="shared" si="9"/>
        <v>0</v>
      </c>
    </row>
    <row r="18" spans="1:25" x14ac:dyDescent="0.2">
      <c r="A18" s="6" t="s">
        <v>6</v>
      </c>
      <c r="B18" s="5" t="s">
        <v>34</v>
      </c>
      <c r="C18" s="90"/>
      <c r="D18" s="76">
        <f>投入係数表!L18</f>
        <v>1.9011406844106464E-3</v>
      </c>
      <c r="E18" s="77">
        <f t="shared" si="0"/>
        <v>0.19011406844106463</v>
      </c>
      <c r="F18" s="76">
        <f>分析係数表!C21</f>
        <v>0.17321313586606568</v>
      </c>
      <c r="G18" s="77">
        <f t="shared" si="1"/>
        <v>3.2930253966932638E-2</v>
      </c>
      <c r="H18" s="77">
        <v>4.3363367560078747E-2</v>
      </c>
      <c r="I18" s="77">
        <f t="shared" si="2"/>
        <v>4.3363367560078747E-2</v>
      </c>
      <c r="J18" s="76">
        <f>分析係数表!G21</f>
        <v>0.28424304840370751</v>
      </c>
      <c r="K18" s="78">
        <f t="shared" si="3"/>
        <v>1.2325735784327224E-2</v>
      </c>
      <c r="L18" s="79"/>
      <c r="M18" s="80"/>
      <c r="N18" s="81">
        <f>分析係数表!H21</f>
        <v>1.0225265701979984E-3</v>
      </c>
      <c r="O18" s="82">
        <f t="shared" si="4"/>
        <v>1.4879050798755055E-2</v>
      </c>
      <c r="P18" s="76">
        <f>分析係数表!C21</f>
        <v>0.17321313586606568</v>
      </c>
      <c r="Q18" s="82">
        <f t="shared" si="5"/>
        <v>2.5772470475628525E-3</v>
      </c>
      <c r="R18" s="83">
        <v>4.759048926911473E-3</v>
      </c>
      <c r="S18" s="84">
        <f t="shared" si="6"/>
        <v>4.812241648699022E-2</v>
      </c>
      <c r="T18" s="85">
        <f>分析係数表!F21</f>
        <v>0.42481977342945415</v>
      </c>
      <c r="U18" s="86">
        <f t="shared" si="7"/>
        <v>2.0443354068881016E-2</v>
      </c>
      <c r="V18" s="87">
        <f>分析係数表!D21</f>
        <v>8.2389289392378995E-2</v>
      </c>
      <c r="W18" s="167">
        <f t="shared" si="8"/>
        <v>0</v>
      </c>
      <c r="X18" s="76">
        <f>分析係数表!E21</f>
        <v>7.7239958805355308E-2</v>
      </c>
      <c r="Y18" s="166">
        <f t="shared" si="9"/>
        <v>0</v>
      </c>
    </row>
    <row r="19" spans="1:25" x14ac:dyDescent="0.2">
      <c r="A19" s="6" t="s">
        <v>7</v>
      </c>
      <c r="B19" s="5" t="s">
        <v>268</v>
      </c>
      <c r="C19" s="90"/>
      <c r="D19" s="76">
        <f>投入係数表!L19</f>
        <v>0</v>
      </c>
      <c r="E19" s="77">
        <f t="shared" si="0"/>
        <v>0</v>
      </c>
      <c r="F19" s="76">
        <f>分析係数表!C22</f>
        <v>5.7692307692307709E-2</v>
      </c>
      <c r="G19" s="77">
        <f t="shared" si="1"/>
        <v>0</v>
      </c>
      <c r="H19" s="77">
        <v>9.0122020679046354E-4</v>
      </c>
      <c r="I19" s="77">
        <f t="shared" si="2"/>
        <v>9.0122020679046354E-4</v>
      </c>
      <c r="J19" s="76">
        <f>分析係数表!G22</f>
        <v>0.19427890345649582</v>
      </c>
      <c r="K19" s="78">
        <f t="shared" si="3"/>
        <v>1.7508807354808765E-4</v>
      </c>
      <c r="L19" s="79"/>
      <c r="M19" s="80"/>
      <c r="N19" s="81">
        <f>分析係数表!H22</f>
        <v>6.1971307284727171E-5</v>
      </c>
      <c r="O19" s="82">
        <f t="shared" si="4"/>
        <v>9.017606544700033E-4</v>
      </c>
      <c r="P19" s="76">
        <f>分析係数表!C22</f>
        <v>5.7692307692307709E-2</v>
      </c>
      <c r="Q19" s="82">
        <f t="shared" si="5"/>
        <v>5.2024653142500203E-5</v>
      </c>
      <c r="R19" s="83">
        <v>3.4641586004872618E-4</v>
      </c>
      <c r="S19" s="84">
        <f t="shared" si="6"/>
        <v>1.2476360668391897E-3</v>
      </c>
      <c r="T19" s="85">
        <f>分析係数表!F22</f>
        <v>0.41239570917759238</v>
      </c>
      <c r="U19" s="86">
        <f t="shared" si="7"/>
        <v>5.1451976057968968E-4</v>
      </c>
      <c r="V19" s="87">
        <f>分析係数表!D22</f>
        <v>9.5351609058402856E-3</v>
      </c>
      <c r="W19" s="167">
        <f t="shared" si="8"/>
        <v>0</v>
      </c>
      <c r="X19" s="76">
        <f>分析係数表!E22</f>
        <v>8.3432657926102508E-3</v>
      </c>
      <c r="Y19" s="166">
        <f t="shared" si="9"/>
        <v>0</v>
      </c>
    </row>
    <row r="20" spans="1:25" x14ac:dyDescent="0.2">
      <c r="A20" s="6" t="s">
        <v>8</v>
      </c>
      <c r="B20" s="5" t="s">
        <v>269</v>
      </c>
      <c r="C20" s="90"/>
      <c r="D20" s="76">
        <f>投入係数表!L20</f>
        <v>3.8022813688212928E-3</v>
      </c>
      <c r="E20" s="77">
        <f t="shared" si="0"/>
        <v>0.38022813688212925</v>
      </c>
      <c r="F20" s="76">
        <f>分析係数表!C23</f>
        <v>0</v>
      </c>
      <c r="G20" s="77">
        <f t="shared" si="1"/>
        <v>0</v>
      </c>
      <c r="H20" s="77">
        <v>0</v>
      </c>
      <c r="I20" s="77">
        <f t="shared" si="2"/>
        <v>0</v>
      </c>
      <c r="J20" s="76">
        <f>分析係数表!G23</f>
        <v>0.21608040201005024</v>
      </c>
      <c r="K20" s="78">
        <f t="shared" si="3"/>
        <v>0</v>
      </c>
      <c r="L20" s="79"/>
      <c r="M20" s="80"/>
      <c r="N20" s="81">
        <f>分析係数表!H23</f>
        <v>3.0985653642363585E-5</v>
      </c>
      <c r="O20" s="82">
        <f t="shared" si="4"/>
        <v>4.5088032723500165E-4</v>
      </c>
      <c r="P20" s="76">
        <f>分析係数表!C23</f>
        <v>0</v>
      </c>
      <c r="Q20" s="82">
        <f t="shared" si="5"/>
        <v>0</v>
      </c>
      <c r="R20" s="83">
        <v>0</v>
      </c>
      <c r="S20" s="84">
        <f t="shared" si="6"/>
        <v>0</v>
      </c>
      <c r="T20" s="85">
        <f>分析係数表!F23</f>
        <v>0.44723618090452261</v>
      </c>
      <c r="U20" s="86">
        <f t="shared" si="7"/>
        <v>0</v>
      </c>
      <c r="V20" s="87">
        <f>分析係数表!D23</f>
        <v>5.0251256281407038E-2</v>
      </c>
      <c r="W20" s="167">
        <f t="shared" si="8"/>
        <v>0</v>
      </c>
      <c r="X20" s="76">
        <f>分析係数表!E23</f>
        <v>3.5175879396984924E-2</v>
      </c>
      <c r="Y20" s="166">
        <f t="shared" si="9"/>
        <v>0</v>
      </c>
    </row>
    <row r="21" spans="1:25" x14ac:dyDescent="0.2">
      <c r="A21" s="6" t="s">
        <v>9</v>
      </c>
      <c r="B21" s="5" t="s">
        <v>270</v>
      </c>
      <c r="C21" s="90"/>
      <c r="D21" s="76">
        <f>投入係数表!L21</f>
        <v>0</v>
      </c>
      <c r="E21" s="77">
        <f t="shared" si="0"/>
        <v>0</v>
      </c>
      <c r="F21" s="76">
        <f>分析係数表!C24</f>
        <v>1</v>
      </c>
      <c r="G21" s="77">
        <f t="shared" si="1"/>
        <v>0</v>
      </c>
      <c r="H21" s="77">
        <v>6.4860680950001503E-3</v>
      </c>
      <c r="I21" s="77">
        <f t="shared" si="2"/>
        <v>6.4860680950001503E-3</v>
      </c>
      <c r="J21" s="76">
        <f>分析係数表!G24</f>
        <v>0.20751761942051683</v>
      </c>
      <c r="K21" s="78">
        <f t="shared" si="3"/>
        <v>1.3459734104737978E-3</v>
      </c>
      <c r="L21" s="79"/>
      <c r="M21" s="80"/>
      <c r="N21" s="81">
        <f>分析係数表!H24</f>
        <v>4.3379915099309022E-4</v>
      </c>
      <c r="O21" s="82">
        <f t="shared" si="4"/>
        <v>6.3123245812900233E-3</v>
      </c>
      <c r="P21" s="76">
        <f>分析係数表!C24</f>
        <v>1</v>
      </c>
      <c r="Q21" s="82">
        <f t="shared" si="5"/>
        <v>6.3123245812900233E-3</v>
      </c>
      <c r="R21" s="83">
        <v>1.9722448731952408E-2</v>
      </c>
      <c r="S21" s="84">
        <f t="shared" si="6"/>
        <v>2.620851682695256E-2</v>
      </c>
      <c r="T21" s="85">
        <f>分析係数表!F24</f>
        <v>0.3923257635082224</v>
      </c>
      <c r="U21" s="86">
        <f t="shared" si="7"/>
        <v>1.0282276374552257E-2</v>
      </c>
      <c r="V21" s="87">
        <f>分析係数表!D24</f>
        <v>7.9874706342991389E-2</v>
      </c>
      <c r="W21" s="167">
        <f t="shared" si="8"/>
        <v>0</v>
      </c>
      <c r="X21" s="76">
        <f>分析係数表!E24</f>
        <v>8.1440877055599062E-2</v>
      </c>
      <c r="Y21" s="166">
        <f t="shared" si="9"/>
        <v>0</v>
      </c>
    </row>
    <row r="22" spans="1:25" x14ac:dyDescent="0.2">
      <c r="A22" s="6" t="s">
        <v>10</v>
      </c>
      <c r="B22" s="5" t="s">
        <v>271</v>
      </c>
      <c r="C22" s="90"/>
      <c r="D22" s="76">
        <f>投入係数表!L22</f>
        <v>0</v>
      </c>
      <c r="E22" s="77">
        <f t="shared" si="0"/>
        <v>0</v>
      </c>
      <c r="F22" s="76">
        <f>分析係数表!C25</f>
        <v>0.15636042402826855</v>
      </c>
      <c r="G22" s="77">
        <f t="shared" si="1"/>
        <v>0</v>
      </c>
      <c r="H22" s="77">
        <v>2.6673327679616475E-3</v>
      </c>
      <c r="I22" s="77">
        <f t="shared" si="2"/>
        <v>2.6673327679616475E-3</v>
      </c>
      <c r="J22" s="76">
        <f>分析係数表!G25</f>
        <v>0.19674295774647887</v>
      </c>
      <c r="K22" s="78">
        <f t="shared" si="3"/>
        <v>5.2477893806287699E-4</v>
      </c>
      <c r="L22" s="79"/>
      <c r="M22" s="80"/>
      <c r="N22" s="81">
        <f>分析係数表!H25</f>
        <v>5.8872741920490813E-4</v>
      </c>
      <c r="O22" s="82">
        <f t="shared" si="4"/>
        <v>8.5667262174650323E-3</v>
      </c>
      <c r="P22" s="76">
        <f>分析係数表!C25</f>
        <v>0.15636042402826855</v>
      </c>
      <c r="Q22" s="82">
        <f t="shared" si="5"/>
        <v>1.3394969438969176E-3</v>
      </c>
      <c r="R22" s="83">
        <v>4.3620784821576421E-3</v>
      </c>
      <c r="S22" s="84">
        <f t="shared" si="6"/>
        <v>7.0294112501192892E-3</v>
      </c>
      <c r="T22" s="85">
        <f>分析係数表!F25</f>
        <v>0.35079225352112675</v>
      </c>
      <c r="U22" s="86">
        <f t="shared" si="7"/>
        <v>2.4658630133561061E-3</v>
      </c>
      <c r="V22" s="87">
        <f>分析係数表!D25</f>
        <v>7.2183098591549297E-2</v>
      </c>
      <c r="W22" s="167">
        <f t="shared" si="8"/>
        <v>0</v>
      </c>
      <c r="X22" s="76">
        <f>分析係数表!E25</f>
        <v>6.8661971830985921E-2</v>
      </c>
      <c r="Y22" s="166">
        <f t="shared" si="9"/>
        <v>0</v>
      </c>
    </row>
    <row r="23" spans="1:25" x14ac:dyDescent="0.2">
      <c r="A23" s="6" t="s">
        <v>11</v>
      </c>
      <c r="B23" s="5" t="s">
        <v>35</v>
      </c>
      <c r="C23" s="90"/>
      <c r="D23" s="76">
        <f>投入係数表!L23</f>
        <v>0</v>
      </c>
      <c r="E23" s="77">
        <f t="shared" si="0"/>
        <v>0</v>
      </c>
      <c r="F23" s="76">
        <f>分析係数表!C26</f>
        <v>0.2968369829683698</v>
      </c>
      <c r="G23" s="77">
        <f t="shared" si="1"/>
        <v>0</v>
      </c>
      <c r="H23" s="77">
        <v>3.558333674471943E-3</v>
      </c>
      <c r="I23" s="77">
        <f t="shared" si="2"/>
        <v>3.558333674471943E-3</v>
      </c>
      <c r="J23" s="76">
        <f>分析係数表!G26</f>
        <v>0.19691119691119691</v>
      </c>
      <c r="K23" s="78">
        <f t="shared" si="3"/>
        <v>7.0067574284968757E-4</v>
      </c>
      <c r="L23" s="79"/>
      <c r="M23" s="80"/>
      <c r="N23" s="81">
        <f>分析係数表!H26</f>
        <v>1.2859046261580888E-2</v>
      </c>
      <c r="O23" s="82">
        <f t="shared" si="4"/>
        <v>0.18711533580252568</v>
      </c>
      <c r="P23" s="76">
        <f>分析係数表!C26</f>
        <v>0.2968369829683698</v>
      </c>
      <c r="Q23" s="82">
        <f t="shared" si="5"/>
        <v>5.5542751746735113E-2</v>
      </c>
      <c r="R23" s="83">
        <v>5.8553539707158514E-2</v>
      </c>
      <c r="S23" s="84">
        <f t="shared" si="6"/>
        <v>6.2111873381630454E-2</v>
      </c>
      <c r="T23" s="85">
        <f>分析係数表!F26</f>
        <v>0.33687258687258687</v>
      </c>
      <c r="U23" s="86">
        <f t="shared" si="7"/>
        <v>2.0923787461572422E-2</v>
      </c>
      <c r="V23" s="87">
        <f>分析係数表!D26</f>
        <v>8.7355212355212361E-2</v>
      </c>
      <c r="W23" s="167">
        <f t="shared" si="8"/>
        <v>0</v>
      </c>
      <c r="X23" s="76">
        <f>分析係数表!E26</f>
        <v>9.2664092664092659E-2</v>
      </c>
      <c r="Y23" s="166">
        <f t="shared" si="9"/>
        <v>0</v>
      </c>
    </row>
    <row r="24" spans="1:25" x14ac:dyDescent="0.2">
      <c r="A24" s="6" t="s">
        <v>12</v>
      </c>
      <c r="B24" s="5" t="s">
        <v>365</v>
      </c>
      <c r="C24" s="90"/>
      <c r="D24" s="76">
        <f>投入係数表!L24</f>
        <v>0</v>
      </c>
      <c r="E24" s="77">
        <f t="shared" si="0"/>
        <v>0</v>
      </c>
      <c r="F24" s="76">
        <f>分析係数表!C27</f>
        <v>2.7090694935217874E-2</v>
      </c>
      <c r="G24" s="77">
        <f t="shared" si="1"/>
        <v>0</v>
      </c>
      <c r="H24" s="77">
        <v>8.5855303467773531E-5</v>
      </c>
      <c r="I24" s="77">
        <f t="shared" si="2"/>
        <v>8.5855303467773531E-5</v>
      </c>
      <c r="J24" s="76">
        <f>分析係数表!G27</f>
        <v>0.18333333333333332</v>
      </c>
      <c r="K24" s="78">
        <f t="shared" si="3"/>
        <v>1.5740138969091814E-5</v>
      </c>
      <c r="L24" s="79"/>
      <c r="M24" s="80"/>
      <c r="N24" s="81">
        <f>分析係数表!H27</f>
        <v>1.2053419266879434E-2</v>
      </c>
      <c r="O24" s="82">
        <f t="shared" si="4"/>
        <v>0.17539244729441564</v>
      </c>
      <c r="P24" s="76">
        <f>分析係数表!C27</f>
        <v>2.7090694935217874E-2</v>
      </c>
      <c r="Q24" s="82">
        <f t="shared" si="5"/>
        <v>4.7515032835942937E-3</v>
      </c>
      <c r="R24" s="83">
        <v>4.7788309980125792E-3</v>
      </c>
      <c r="S24" s="84">
        <f t="shared" si="6"/>
        <v>4.8646863014803528E-3</v>
      </c>
      <c r="T24" s="85">
        <f>分析係数表!F27</f>
        <v>0.33333333333333331</v>
      </c>
      <c r="U24" s="86">
        <f t="shared" si="7"/>
        <v>1.6215621004934508E-3</v>
      </c>
      <c r="V24" s="87">
        <f>分析係数表!D27</f>
        <v>0</v>
      </c>
      <c r="W24" s="167">
        <f t="shared" si="8"/>
        <v>0</v>
      </c>
      <c r="X24" s="76">
        <f>分析係数表!E27</f>
        <v>0</v>
      </c>
      <c r="Y24" s="166">
        <f t="shared" si="9"/>
        <v>0</v>
      </c>
    </row>
    <row r="25" spans="1:25" x14ac:dyDescent="0.2">
      <c r="A25" s="6" t="s">
        <v>13</v>
      </c>
      <c r="B25" s="5" t="s">
        <v>191</v>
      </c>
      <c r="C25" s="90"/>
      <c r="D25" s="76">
        <f>投入係数表!L25</f>
        <v>0</v>
      </c>
      <c r="E25" s="77">
        <f t="shared" si="0"/>
        <v>0</v>
      </c>
      <c r="F25" s="76">
        <f>分析係数表!C28</f>
        <v>5.9347181008901906E-3</v>
      </c>
      <c r="G25" s="77">
        <f t="shared" si="1"/>
        <v>0</v>
      </c>
      <c r="H25" s="77">
        <v>2.0260624279766409E-4</v>
      </c>
      <c r="I25" s="77">
        <f t="shared" si="2"/>
        <v>2.0260624279766409E-4</v>
      </c>
      <c r="J25" s="76">
        <f>分析係数表!G28</f>
        <v>0.12222222222222222</v>
      </c>
      <c r="K25" s="78">
        <f t="shared" si="3"/>
        <v>2.4762985230825608E-5</v>
      </c>
      <c r="L25" s="79"/>
      <c r="M25" s="80"/>
      <c r="N25" s="81">
        <f>分析係数表!H28</f>
        <v>2.299135500263378E-2</v>
      </c>
      <c r="O25" s="82">
        <f t="shared" si="4"/>
        <v>0.33455320280837125</v>
      </c>
      <c r="P25" s="76">
        <f>分析係数表!C28</f>
        <v>5.9347181008901906E-3</v>
      </c>
      <c r="Q25" s="82">
        <f t="shared" si="5"/>
        <v>1.985478948417628E-3</v>
      </c>
      <c r="R25" s="83">
        <v>2.0389458815234019E-3</v>
      </c>
      <c r="S25" s="84">
        <f t="shared" si="6"/>
        <v>2.241552124321066E-3</v>
      </c>
      <c r="T25" s="85">
        <f>分析係数表!F28</f>
        <v>0.21111111111111111</v>
      </c>
      <c r="U25" s="86">
        <f t="shared" si="7"/>
        <v>4.7321655957889173E-4</v>
      </c>
      <c r="V25" s="87">
        <f>分析係数表!D28</f>
        <v>0.82222222222222219</v>
      </c>
      <c r="W25" s="167">
        <f t="shared" si="8"/>
        <v>0</v>
      </c>
      <c r="X25" s="76">
        <f>分析係数表!E28</f>
        <v>0.82222222222222219</v>
      </c>
      <c r="Y25" s="166">
        <f t="shared" si="9"/>
        <v>0</v>
      </c>
    </row>
    <row r="26" spans="1:25" x14ac:dyDescent="0.2">
      <c r="A26" s="6" t="s">
        <v>14</v>
      </c>
      <c r="B26" s="5" t="s">
        <v>50</v>
      </c>
      <c r="C26" s="90"/>
      <c r="D26" s="76">
        <f>投入係数表!L26</f>
        <v>1.9011406844106464E-3</v>
      </c>
      <c r="E26" s="77">
        <f t="shared" si="0"/>
        <v>0.19011406844106463</v>
      </c>
      <c r="F26" s="76">
        <f>分析係数表!C29</f>
        <v>2.9045643153526979E-2</v>
      </c>
      <c r="G26" s="77">
        <f t="shared" si="1"/>
        <v>5.5219853904043686E-3</v>
      </c>
      <c r="H26" s="77">
        <v>6.380899029359649E-3</v>
      </c>
      <c r="I26" s="77">
        <f t="shared" si="2"/>
        <v>6.380899029359649E-3</v>
      </c>
      <c r="J26" s="76">
        <f>分析係数表!G29</f>
        <v>0.27966101694915252</v>
      </c>
      <c r="K26" s="78">
        <f t="shared" si="3"/>
        <v>1.7844887116005798E-3</v>
      </c>
      <c r="L26" s="79"/>
      <c r="M26" s="80"/>
      <c r="N26" s="81">
        <f>分析係数表!H29</f>
        <v>1.0659064852973073E-2</v>
      </c>
      <c r="O26" s="82">
        <f t="shared" si="4"/>
        <v>0.15510283256884058</v>
      </c>
      <c r="P26" s="76">
        <f>分析係数表!C29</f>
        <v>2.9045643153526979E-2</v>
      </c>
      <c r="Q26" s="82">
        <f t="shared" si="5"/>
        <v>4.505061526895786E-3</v>
      </c>
      <c r="R26" s="83">
        <v>5.6572693296494869E-3</v>
      </c>
      <c r="S26" s="84">
        <f t="shared" si="6"/>
        <v>1.2038168359009137E-2</v>
      </c>
      <c r="T26" s="85">
        <f>分析係数表!F29</f>
        <v>0.4576271186440678</v>
      </c>
      <c r="U26" s="86">
        <f t="shared" si="7"/>
        <v>5.5089922998855373E-3</v>
      </c>
      <c r="V26" s="87">
        <f>分析係数表!D29</f>
        <v>0.38983050847457629</v>
      </c>
      <c r="W26" s="167">
        <f t="shared" si="8"/>
        <v>0</v>
      </c>
      <c r="X26" s="76">
        <f>分析係数表!E29</f>
        <v>0.16101694915254236</v>
      </c>
      <c r="Y26" s="166">
        <f t="shared" si="9"/>
        <v>0</v>
      </c>
    </row>
    <row r="27" spans="1:25" x14ac:dyDescent="0.2">
      <c r="A27" s="6" t="s">
        <v>15</v>
      </c>
      <c r="B27" s="5" t="s">
        <v>36</v>
      </c>
      <c r="C27" s="90"/>
      <c r="D27" s="76">
        <f>投入係数表!L27</f>
        <v>3.8022813688212928E-3</v>
      </c>
      <c r="E27" s="77">
        <f t="shared" si="0"/>
        <v>0.38022813688212925</v>
      </c>
      <c r="F27" s="76">
        <f>分析係数表!C30</f>
        <v>1</v>
      </c>
      <c r="G27" s="77">
        <f t="shared" si="1"/>
        <v>0.38022813688212925</v>
      </c>
      <c r="H27" s="77">
        <v>0.40618126504093161</v>
      </c>
      <c r="I27" s="77">
        <f t="shared" si="2"/>
        <v>0.40618126504093161</v>
      </c>
      <c r="J27" s="76">
        <f>分析係数表!G30</f>
        <v>0.3445689235265465</v>
      </c>
      <c r="K27" s="78">
        <f t="shared" si="3"/>
        <v>0.13995744125180468</v>
      </c>
      <c r="L27" s="79"/>
      <c r="M27" s="80"/>
      <c r="N27" s="81">
        <f>分析係数表!H30</f>
        <v>0</v>
      </c>
      <c r="O27" s="82">
        <f t="shared" si="4"/>
        <v>0</v>
      </c>
      <c r="P27" s="76">
        <f>分析係数表!C30</f>
        <v>1</v>
      </c>
      <c r="Q27" s="82">
        <f t="shared" si="5"/>
        <v>0</v>
      </c>
      <c r="R27" s="83">
        <v>1.9843333185180768E-2</v>
      </c>
      <c r="S27" s="84">
        <f t="shared" si="6"/>
        <v>0.42602459822611238</v>
      </c>
      <c r="T27" s="85">
        <f>分析係数表!F30</f>
        <v>0.44101315148563081</v>
      </c>
      <c r="U27" s="86">
        <f t="shared" si="7"/>
        <v>0.18788245067409751</v>
      </c>
      <c r="V27" s="87">
        <f>分析係数表!D30</f>
        <v>8.7579152459814902E-2</v>
      </c>
      <c r="W27" s="167">
        <f t="shared" si="8"/>
        <v>0</v>
      </c>
      <c r="X27" s="76">
        <f>分析係数表!E30</f>
        <v>6.0009741841207991E-2</v>
      </c>
      <c r="Y27" s="166">
        <f t="shared" si="9"/>
        <v>0</v>
      </c>
    </row>
    <row r="28" spans="1:25" x14ac:dyDescent="0.2">
      <c r="A28" s="6" t="s">
        <v>16</v>
      </c>
      <c r="B28" s="5" t="s">
        <v>192</v>
      </c>
      <c r="C28" s="90"/>
      <c r="D28" s="76">
        <f>投入係数表!L28</f>
        <v>3.4220532319391636E-2</v>
      </c>
      <c r="E28" s="77">
        <f t="shared" si="0"/>
        <v>3.4220532319391634</v>
      </c>
      <c r="F28" s="76">
        <f>分析係数表!C31</f>
        <v>3.5033259423503327E-2</v>
      </c>
      <c r="G28" s="77">
        <f t="shared" si="1"/>
        <v>0.11988567863556271</v>
      </c>
      <c r="H28" s="77">
        <v>0.12607363303721683</v>
      </c>
      <c r="I28" s="77">
        <f t="shared" si="2"/>
        <v>0.12607363303721683</v>
      </c>
      <c r="J28" s="76">
        <f>分析係数表!G31</f>
        <v>6.3291139240506333E-2</v>
      </c>
      <c r="K28" s="78">
        <f t="shared" si="3"/>
        <v>7.9793438631149891E-3</v>
      </c>
      <c r="L28" s="79"/>
      <c r="M28" s="80"/>
      <c r="N28" s="81">
        <f>分析係数表!H31</f>
        <v>2.636879124965141E-2</v>
      </c>
      <c r="O28" s="82">
        <f t="shared" si="4"/>
        <v>0.38369915847698638</v>
      </c>
      <c r="P28" s="76">
        <f>分析係数表!C31</f>
        <v>3.5033259423503327E-2</v>
      </c>
      <c r="Q28" s="82">
        <f t="shared" si="5"/>
        <v>1.3442232159504179E-2</v>
      </c>
      <c r="R28" s="83">
        <v>1.6335157764462475E-2</v>
      </c>
      <c r="S28" s="84">
        <f t="shared" si="6"/>
        <v>0.14240879080167931</v>
      </c>
      <c r="T28" s="85">
        <f>分析係数表!F31</f>
        <v>0.34177215189873417</v>
      </c>
      <c r="U28" s="86">
        <f t="shared" si="7"/>
        <v>4.86713588815866E-2</v>
      </c>
      <c r="V28" s="87">
        <f>分析係数表!D31</f>
        <v>0</v>
      </c>
      <c r="W28" s="167">
        <f t="shared" si="8"/>
        <v>0</v>
      </c>
      <c r="X28" s="76">
        <f>分析係数表!E31</f>
        <v>0</v>
      </c>
      <c r="Y28" s="166">
        <f t="shared" si="9"/>
        <v>0</v>
      </c>
    </row>
    <row r="29" spans="1:25" x14ac:dyDescent="0.2">
      <c r="A29" s="6" t="s">
        <v>17</v>
      </c>
      <c r="B29" s="5" t="s">
        <v>272</v>
      </c>
      <c r="C29" s="90"/>
      <c r="D29" s="76">
        <f>投入係数表!L29</f>
        <v>1.9011406844106464E-3</v>
      </c>
      <c r="E29" s="77">
        <f t="shared" si="0"/>
        <v>0.19011406844106463</v>
      </c>
      <c r="F29" s="76">
        <f>分析係数表!C32</f>
        <v>1</v>
      </c>
      <c r="G29" s="77">
        <f t="shared" si="1"/>
        <v>0.19011406844106463</v>
      </c>
      <c r="H29" s="77">
        <v>0.22074016074170077</v>
      </c>
      <c r="I29" s="77">
        <f t="shared" si="2"/>
        <v>0.22074016074170077</v>
      </c>
      <c r="J29" s="76">
        <f>分析係数表!G32</f>
        <v>0.13994910941475827</v>
      </c>
      <c r="K29" s="78">
        <f t="shared" si="3"/>
        <v>3.0892388907871611E-2</v>
      </c>
      <c r="L29" s="79"/>
      <c r="M29" s="80"/>
      <c r="N29" s="81">
        <f>分析係数表!H32</f>
        <v>7.5295138350943511E-3</v>
      </c>
      <c r="O29" s="82">
        <f t="shared" si="4"/>
        <v>0.1095639195181054</v>
      </c>
      <c r="P29" s="76">
        <f>分析係数表!C32</f>
        <v>1</v>
      </c>
      <c r="Q29" s="82">
        <f t="shared" si="5"/>
        <v>0.1095639195181054</v>
      </c>
      <c r="R29" s="83">
        <v>0.14028681590784253</v>
      </c>
      <c r="S29" s="84">
        <f t="shared" si="6"/>
        <v>0.36102697664954331</v>
      </c>
      <c r="T29" s="85">
        <f>分析係数表!F32</f>
        <v>0.48346055979643765</v>
      </c>
      <c r="U29" s="86">
        <f t="shared" si="7"/>
        <v>0.17454230423260364</v>
      </c>
      <c r="V29" s="87">
        <f>分析係数表!D32</f>
        <v>1.0178117048346057E-2</v>
      </c>
      <c r="W29" s="167">
        <f t="shared" si="8"/>
        <v>0</v>
      </c>
      <c r="X29" s="76">
        <f>分析係数表!E32</f>
        <v>1.5267175572519083E-2</v>
      </c>
      <c r="Y29" s="166">
        <f t="shared" si="9"/>
        <v>0</v>
      </c>
    </row>
    <row r="30" spans="1:25" x14ac:dyDescent="0.2">
      <c r="A30" s="6" t="s">
        <v>18</v>
      </c>
      <c r="B30" s="5" t="s">
        <v>273</v>
      </c>
      <c r="C30" s="90"/>
      <c r="D30" s="76">
        <f>投入係数表!L30</f>
        <v>0</v>
      </c>
      <c r="E30" s="77">
        <f t="shared" si="0"/>
        <v>0</v>
      </c>
      <c r="F30" s="76">
        <f>分析係数表!C33</f>
        <v>1</v>
      </c>
      <c r="G30" s="77">
        <f t="shared" si="1"/>
        <v>0</v>
      </c>
      <c r="H30" s="77">
        <v>6.2005364348984649E-3</v>
      </c>
      <c r="I30" s="77">
        <f t="shared" si="2"/>
        <v>6.2005364348984649E-3</v>
      </c>
      <c r="J30" s="76">
        <f>分析係数表!G33</f>
        <v>0.50525087514585765</v>
      </c>
      <c r="K30" s="78">
        <f t="shared" si="3"/>
        <v>3.1328264601062257E-3</v>
      </c>
      <c r="L30" s="79"/>
      <c r="M30" s="80"/>
      <c r="N30" s="81">
        <f>分析係数表!H33</f>
        <v>1.0844978774827254E-3</v>
      </c>
      <c r="O30" s="82">
        <f t="shared" si="4"/>
        <v>1.5780811453225057E-2</v>
      </c>
      <c r="P30" s="76">
        <f>分析係数表!C33</f>
        <v>1</v>
      </c>
      <c r="Q30" s="82">
        <f t="shared" si="5"/>
        <v>1.5780811453225057E-2</v>
      </c>
      <c r="R30" s="83">
        <v>3.9079571166294597E-2</v>
      </c>
      <c r="S30" s="84">
        <f t="shared" si="6"/>
        <v>4.5280107601193061E-2</v>
      </c>
      <c r="T30" s="85">
        <f>分析係数表!F33</f>
        <v>0.64410735122520424</v>
      </c>
      <c r="U30" s="86">
        <f t="shared" si="7"/>
        <v>2.9165250170196697E-2</v>
      </c>
      <c r="V30" s="87">
        <f>分析係数表!D33</f>
        <v>4.7841306884480746E-2</v>
      </c>
      <c r="W30" s="167">
        <f t="shared" si="8"/>
        <v>0</v>
      </c>
      <c r="X30" s="76">
        <f>分析係数表!E33</f>
        <v>4.3173862310385065E-2</v>
      </c>
      <c r="Y30" s="166">
        <f t="shared" si="9"/>
        <v>0</v>
      </c>
    </row>
    <row r="31" spans="1:25" x14ac:dyDescent="0.2">
      <c r="A31" s="6" t="s">
        <v>19</v>
      </c>
      <c r="B31" s="5" t="s">
        <v>274</v>
      </c>
      <c r="C31" s="90"/>
      <c r="D31" s="76">
        <f>投入係数表!L31</f>
        <v>6.0836501901140684E-2</v>
      </c>
      <c r="E31" s="77">
        <f t="shared" si="0"/>
        <v>6.083650190114068</v>
      </c>
      <c r="F31" s="76">
        <f>分析係数表!C34</f>
        <v>0.19949759263135858</v>
      </c>
      <c r="G31" s="77">
        <f t="shared" si="1"/>
        <v>1.2136735673390635</v>
      </c>
      <c r="H31" s="77">
        <v>1.2658289137084233</v>
      </c>
      <c r="I31" s="77">
        <f t="shared" si="2"/>
        <v>1.2658289137084233</v>
      </c>
      <c r="J31" s="76">
        <f>分析係数表!G34</f>
        <v>0.4244650271478761</v>
      </c>
      <c r="K31" s="78">
        <f t="shared" si="3"/>
        <v>0.5373001042218124</v>
      </c>
      <c r="L31" s="79"/>
      <c r="M31" s="80"/>
      <c r="N31" s="81">
        <f>分析係数表!H34</f>
        <v>0.18489139528398352</v>
      </c>
      <c r="O31" s="82">
        <f t="shared" si="4"/>
        <v>2.6904029126112552</v>
      </c>
      <c r="P31" s="76">
        <f>分析係数表!C34</f>
        <v>0.19949759263135858</v>
      </c>
      <c r="Q31" s="82">
        <f t="shared" si="5"/>
        <v>0.53672890427434083</v>
      </c>
      <c r="R31" s="83">
        <v>0.57208389865696685</v>
      </c>
      <c r="S31" s="84">
        <f t="shared" si="6"/>
        <v>1.8379128123653903</v>
      </c>
      <c r="T31" s="85">
        <f>分析係数表!F34</f>
        <v>0.70105397636537847</v>
      </c>
      <c r="U31" s="86">
        <f t="shared" si="7"/>
        <v>1.2884760853216326</v>
      </c>
      <c r="V31" s="87">
        <f>分析係数表!D34</f>
        <v>0.39061002874480999</v>
      </c>
      <c r="W31" s="167">
        <f t="shared" si="8"/>
        <v>1</v>
      </c>
      <c r="X31" s="76">
        <f>分析係数表!E34</f>
        <v>0.23634621526668795</v>
      </c>
      <c r="Y31" s="166">
        <f t="shared" si="9"/>
        <v>0</v>
      </c>
    </row>
    <row r="32" spans="1:25" x14ac:dyDescent="0.2">
      <c r="A32" s="6" t="s">
        <v>20</v>
      </c>
      <c r="B32" s="5" t="s">
        <v>37</v>
      </c>
      <c r="C32" s="90"/>
      <c r="D32" s="76">
        <f>投入係数表!L32</f>
        <v>1.9011406844106464E-3</v>
      </c>
      <c r="E32" s="77">
        <f t="shared" si="0"/>
        <v>0.19011406844106463</v>
      </c>
      <c r="F32" s="76">
        <f>分析係数表!C35</f>
        <v>0.22275795564127288</v>
      </c>
      <c r="G32" s="77">
        <f t="shared" si="1"/>
        <v>4.2349421224576592E-2</v>
      </c>
      <c r="H32" s="77">
        <v>5.4827159154876459E-2</v>
      </c>
      <c r="I32" s="77">
        <f t="shared" si="2"/>
        <v>5.4827159154876459E-2</v>
      </c>
      <c r="J32" s="76">
        <f>分析係数表!G35</f>
        <v>0.31756756756756754</v>
      </c>
      <c r="K32" s="78">
        <f t="shared" si="3"/>
        <v>1.7411327569454009E-2</v>
      </c>
      <c r="L32" s="79"/>
      <c r="M32" s="80"/>
      <c r="N32" s="81">
        <f>分析係数表!H35</f>
        <v>6.990363461717225E-2</v>
      </c>
      <c r="O32" s="82">
        <f t="shared" si="4"/>
        <v>1.0171860182421637</v>
      </c>
      <c r="P32" s="76">
        <f>分析係数表!C35</f>
        <v>0.22275795564127288</v>
      </c>
      <c r="Q32" s="82">
        <f t="shared" si="5"/>
        <v>0.22658627793051089</v>
      </c>
      <c r="R32" s="83">
        <v>0.2474099086501213</v>
      </c>
      <c r="S32" s="84">
        <f t="shared" si="6"/>
        <v>0.30223706780499776</v>
      </c>
      <c r="T32" s="85">
        <f>分析係数表!F35</f>
        <v>0.6527027027027027</v>
      </c>
      <c r="U32" s="86">
        <f t="shared" si="7"/>
        <v>0.19727095101326206</v>
      </c>
      <c r="V32" s="87">
        <f>分析係数表!D35</f>
        <v>0.11351351351351352</v>
      </c>
      <c r="W32" s="167">
        <f t="shared" si="8"/>
        <v>0</v>
      </c>
      <c r="X32" s="76">
        <f>分析係数表!E35</f>
        <v>8.9189189189189194E-2</v>
      </c>
      <c r="Y32" s="166">
        <f t="shared" si="9"/>
        <v>0</v>
      </c>
    </row>
    <row r="33" spans="1:25" x14ac:dyDescent="0.2">
      <c r="A33" s="6" t="s">
        <v>21</v>
      </c>
      <c r="B33" s="5" t="s">
        <v>38</v>
      </c>
      <c r="C33" s="90"/>
      <c r="D33" s="76">
        <f>投入係数表!L33</f>
        <v>0</v>
      </c>
      <c r="E33" s="77">
        <f t="shared" si="0"/>
        <v>0</v>
      </c>
      <c r="F33" s="76">
        <f>分析係数表!C36</f>
        <v>0.43622860833064259</v>
      </c>
      <c r="G33" s="77">
        <f t="shared" si="1"/>
        <v>0</v>
      </c>
      <c r="H33" s="77">
        <v>2.0220741448957798E-2</v>
      </c>
      <c r="I33" s="77">
        <f t="shared" si="2"/>
        <v>2.0220741448957798E-2</v>
      </c>
      <c r="J33" s="76">
        <f>分析係数表!G36</f>
        <v>3.6982248520710057E-3</v>
      </c>
      <c r="K33" s="78">
        <f t="shared" si="3"/>
        <v>7.4780848553838007E-5</v>
      </c>
      <c r="L33" s="79"/>
      <c r="M33" s="80"/>
      <c r="N33" s="81">
        <f>分析係数表!H36</f>
        <v>7.7743004988690231E-2</v>
      </c>
      <c r="O33" s="82">
        <f t="shared" si="4"/>
        <v>1.1312587410326191</v>
      </c>
      <c r="P33" s="76">
        <f>分析係数表!C36</f>
        <v>0.43622860833064259</v>
      </c>
      <c r="Q33" s="82">
        <f t="shared" si="5"/>
        <v>0.49348742626253422</v>
      </c>
      <c r="R33" s="83">
        <v>0.51701996894163327</v>
      </c>
      <c r="S33" s="84">
        <f t="shared" si="6"/>
        <v>0.53724071039059107</v>
      </c>
      <c r="T33" s="85">
        <f>分析係数表!F36</f>
        <v>0.90162721893491127</v>
      </c>
      <c r="U33" s="86">
        <f t="shared" si="7"/>
        <v>0.48439084760808471</v>
      </c>
      <c r="V33" s="87">
        <f>分析係数表!D36</f>
        <v>2.1449704142011833E-2</v>
      </c>
      <c r="W33" s="167">
        <f t="shared" si="8"/>
        <v>0</v>
      </c>
      <c r="X33" s="76">
        <f>分析係数表!E36</f>
        <v>1.4792899408284023E-3</v>
      </c>
      <c r="Y33" s="166">
        <f t="shared" si="9"/>
        <v>0</v>
      </c>
    </row>
    <row r="34" spans="1:25" x14ac:dyDescent="0.2">
      <c r="A34" s="6" t="s">
        <v>22</v>
      </c>
      <c r="B34" s="5" t="s">
        <v>377</v>
      </c>
      <c r="C34" s="90"/>
      <c r="D34" s="76">
        <f>投入係数表!L34</f>
        <v>1.5209125475285171E-2</v>
      </c>
      <c r="E34" s="77">
        <f t="shared" si="0"/>
        <v>1.520912547528517</v>
      </c>
      <c r="F34" s="76">
        <f>分析係数表!C37</f>
        <v>0.12537048014226437</v>
      </c>
      <c r="G34" s="77">
        <f t="shared" si="1"/>
        <v>0.19067753633804466</v>
      </c>
      <c r="H34" s="77">
        <v>0.20661000725905745</v>
      </c>
      <c r="I34" s="77">
        <f t="shared" si="2"/>
        <v>0.20661000725905745</v>
      </c>
      <c r="J34" s="76">
        <f>分析係数表!G37</f>
        <v>0.54441260744985676</v>
      </c>
      <c r="K34" s="78">
        <f t="shared" si="3"/>
        <v>0.1124810927771373</v>
      </c>
      <c r="L34" s="79"/>
      <c r="M34" s="80"/>
      <c r="N34" s="81">
        <f>分析係数表!H37</f>
        <v>5.4441793449632819E-2</v>
      </c>
      <c r="O34" s="82">
        <f t="shared" si="4"/>
        <v>0.79219673495189791</v>
      </c>
      <c r="P34" s="76">
        <f>分析係数表!C37</f>
        <v>0.12537048014226437</v>
      </c>
      <c r="Q34" s="82">
        <f t="shared" si="5"/>
        <v>9.9318085028053588E-2</v>
      </c>
      <c r="R34" s="83">
        <v>0.11066901112878533</v>
      </c>
      <c r="S34" s="84">
        <f t="shared" si="6"/>
        <v>0.31727901838784278</v>
      </c>
      <c r="T34" s="85">
        <f>分析係数表!F37</f>
        <v>0.7435530085959885</v>
      </c>
      <c r="U34" s="86">
        <f t="shared" si="7"/>
        <v>0.23591376868666245</v>
      </c>
      <c r="V34" s="87">
        <f>分析係数表!D37</f>
        <v>0.23782234957020057</v>
      </c>
      <c r="W34" s="167">
        <f t="shared" si="8"/>
        <v>0</v>
      </c>
      <c r="X34" s="76">
        <f>分析係数表!E37</f>
        <v>0.19484240687679083</v>
      </c>
      <c r="Y34" s="166">
        <f t="shared" si="9"/>
        <v>0</v>
      </c>
    </row>
    <row r="35" spans="1:25" x14ac:dyDescent="0.2">
      <c r="A35" s="6" t="s">
        <v>23</v>
      </c>
      <c r="B35" s="5" t="s">
        <v>193</v>
      </c>
      <c r="C35" s="90"/>
      <c r="D35" s="76">
        <f>投入係数表!L35</f>
        <v>1.9011406844106464E-3</v>
      </c>
      <c r="E35" s="77">
        <f t="shared" si="0"/>
        <v>0.19011406844106463</v>
      </c>
      <c r="F35" s="76">
        <f>分析係数表!C38</f>
        <v>2.2876841115637703E-2</v>
      </c>
      <c r="G35" s="77">
        <f t="shared" si="1"/>
        <v>4.3492093375737074E-3</v>
      </c>
      <c r="H35" s="77">
        <v>6.6545098779993723E-3</v>
      </c>
      <c r="I35" s="77">
        <f t="shared" si="2"/>
        <v>6.6545098779993723E-3</v>
      </c>
      <c r="J35" s="76">
        <f>分析係数表!G38</f>
        <v>0.33663366336633666</v>
      </c>
      <c r="K35" s="78">
        <f t="shared" si="3"/>
        <v>2.2401320381384027E-3</v>
      </c>
      <c r="L35" s="79"/>
      <c r="M35" s="80"/>
      <c r="N35" s="81">
        <f>分析係数表!H38</f>
        <v>4.7129179190035016E-2</v>
      </c>
      <c r="O35" s="82">
        <f t="shared" si="4"/>
        <v>0.68578897772443759</v>
      </c>
      <c r="P35" s="76">
        <f>分析係数表!C38</f>
        <v>2.2876841115637703E-2</v>
      </c>
      <c r="Q35" s="82">
        <f t="shared" si="5"/>
        <v>1.5688685482257561E-2</v>
      </c>
      <c r="R35" s="83">
        <v>1.8095597672652564E-2</v>
      </c>
      <c r="S35" s="84">
        <f t="shared" si="6"/>
        <v>2.4750107550651934E-2</v>
      </c>
      <c r="T35" s="85">
        <f>分析係数表!F38</f>
        <v>0.54455445544554459</v>
      </c>
      <c r="U35" s="86">
        <f t="shared" si="7"/>
        <v>1.3477781339463925E-2</v>
      </c>
      <c r="V35" s="87">
        <f>分析係数表!D38</f>
        <v>0.17821782178217821</v>
      </c>
      <c r="W35" s="167">
        <f t="shared" si="8"/>
        <v>0</v>
      </c>
      <c r="X35" s="76">
        <f>分析係数表!E38</f>
        <v>0.21782178217821782</v>
      </c>
      <c r="Y35" s="166">
        <f t="shared" si="9"/>
        <v>0</v>
      </c>
    </row>
    <row r="36" spans="1:25" x14ac:dyDescent="0.2">
      <c r="A36" s="6" t="s">
        <v>24</v>
      </c>
      <c r="B36" s="5" t="s">
        <v>39</v>
      </c>
      <c r="C36" s="90"/>
      <c r="D36" s="76">
        <f>投入係数表!L36</f>
        <v>0</v>
      </c>
      <c r="E36" s="77">
        <f t="shared" si="0"/>
        <v>0</v>
      </c>
      <c r="F36" s="76">
        <f>分析係数表!C39</f>
        <v>1</v>
      </c>
      <c r="G36" s="77">
        <f t="shared" si="1"/>
        <v>0</v>
      </c>
      <c r="H36" s="77">
        <v>3.0609999039889397E-3</v>
      </c>
      <c r="I36" s="77">
        <f t="shared" si="2"/>
        <v>3.0609999039889397E-3</v>
      </c>
      <c r="J36" s="76">
        <f>分析係数表!G39</f>
        <v>0.3546086320409656</v>
      </c>
      <c r="K36" s="78">
        <f t="shared" si="3"/>
        <v>1.0854569886310449E-3</v>
      </c>
      <c r="L36" s="79"/>
      <c r="M36" s="80"/>
      <c r="N36" s="81">
        <f>分析係数表!H39</f>
        <v>4.3379915099309016E-3</v>
      </c>
      <c r="O36" s="82">
        <f t="shared" si="4"/>
        <v>6.3123245812900228E-2</v>
      </c>
      <c r="P36" s="76">
        <f>分析係数表!C39</f>
        <v>1</v>
      </c>
      <c r="Q36" s="82">
        <f t="shared" si="5"/>
        <v>6.3123245812900228E-2</v>
      </c>
      <c r="R36" s="83">
        <v>6.8509063979342061E-2</v>
      </c>
      <c r="S36" s="84">
        <f t="shared" si="6"/>
        <v>7.1570063883330995E-2</v>
      </c>
      <c r="T36" s="85">
        <f>分析係数表!F39</f>
        <v>0.70537673738112661</v>
      </c>
      <c r="U36" s="86">
        <f t="shared" si="7"/>
        <v>5.0483858156182823E-2</v>
      </c>
      <c r="V36" s="87">
        <f>分析係数表!D39</f>
        <v>5.5779078273591805E-2</v>
      </c>
      <c r="W36" s="167">
        <f t="shared" si="8"/>
        <v>0</v>
      </c>
      <c r="X36" s="76">
        <f>分析係数表!E39</f>
        <v>7.0592538405267011E-2</v>
      </c>
      <c r="Y36" s="166">
        <f t="shared" si="9"/>
        <v>0</v>
      </c>
    </row>
    <row r="37" spans="1:25" x14ac:dyDescent="0.2">
      <c r="A37" s="6" t="s">
        <v>25</v>
      </c>
      <c r="B37" s="5" t="s">
        <v>40</v>
      </c>
      <c r="C37" s="90"/>
      <c r="D37" s="76">
        <f>投入係数表!L37</f>
        <v>0</v>
      </c>
      <c r="E37" s="77">
        <f t="shared" si="0"/>
        <v>0</v>
      </c>
      <c r="F37" s="76">
        <f>分析係数表!C40</f>
        <v>1</v>
      </c>
      <c r="G37" s="77">
        <f t="shared" si="1"/>
        <v>0</v>
      </c>
      <c r="H37" s="77">
        <v>1.7935719274233332E-4</v>
      </c>
      <c r="I37" s="77">
        <f t="shared" si="2"/>
        <v>1.7935719274233332E-4</v>
      </c>
      <c r="J37" s="76">
        <f>分析係数表!G40</f>
        <v>0.56581344070558914</v>
      </c>
      <c r="K37" s="78">
        <f t="shared" si="3"/>
        <v>1.0148271034083513E-4</v>
      </c>
      <c r="L37" s="79"/>
      <c r="M37" s="80"/>
      <c r="N37" s="81">
        <f>分析係数表!H40</f>
        <v>2.8909614848325226E-2</v>
      </c>
      <c r="O37" s="82">
        <f t="shared" si="4"/>
        <v>0.42067134531025657</v>
      </c>
      <c r="P37" s="76">
        <f>分析係数表!C40</f>
        <v>1</v>
      </c>
      <c r="Q37" s="82">
        <f t="shared" si="5"/>
        <v>0.42067134531025657</v>
      </c>
      <c r="R37" s="83">
        <v>0.42083420075173328</v>
      </c>
      <c r="S37" s="84">
        <f t="shared" si="6"/>
        <v>0.42101355794447559</v>
      </c>
      <c r="T37" s="85">
        <f>分析係数表!F40</f>
        <v>0.76416450963474258</v>
      </c>
      <c r="U37" s="86">
        <f t="shared" si="7"/>
        <v>0.32172361905621849</v>
      </c>
      <c r="V37" s="87">
        <f>分析係数表!D40</f>
        <v>3.8155498034704249E-2</v>
      </c>
      <c r="W37" s="167">
        <f t="shared" si="8"/>
        <v>0</v>
      </c>
      <c r="X37" s="76">
        <f>分析係数表!E40</f>
        <v>2.4733966062697729E-2</v>
      </c>
      <c r="Y37" s="166">
        <f t="shared" si="9"/>
        <v>0</v>
      </c>
    </row>
    <row r="38" spans="1:25" x14ac:dyDescent="0.2">
      <c r="A38" s="6" t="s">
        <v>26</v>
      </c>
      <c r="B38" s="5" t="s">
        <v>276</v>
      </c>
      <c r="C38" s="90"/>
      <c r="D38" s="76">
        <f>投入係数表!L38</f>
        <v>0</v>
      </c>
      <c r="E38" s="77">
        <f t="shared" si="0"/>
        <v>0</v>
      </c>
      <c r="F38" s="76">
        <f>分析係数表!C41</f>
        <v>0.80737001514386675</v>
      </c>
      <c r="G38" s="77">
        <f t="shared" si="1"/>
        <v>0</v>
      </c>
      <c r="H38" s="77">
        <v>2.6240427247912027E-7</v>
      </c>
      <c r="I38" s="77">
        <f t="shared" si="2"/>
        <v>2.6240427247912027E-7</v>
      </c>
      <c r="J38" s="76">
        <f>分析係数表!G41</f>
        <v>0.46438676343953744</v>
      </c>
      <c r="K38" s="78">
        <f t="shared" si="3"/>
        <v>1.2185707080928516E-7</v>
      </c>
      <c r="L38" s="79"/>
      <c r="M38" s="80"/>
      <c r="N38" s="81">
        <f>分析係数表!H41</f>
        <v>5.5247420444334276E-2</v>
      </c>
      <c r="O38" s="82">
        <f t="shared" si="4"/>
        <v>0.803919623460008</v>
      </c>
      <c r="P38" s="76">
        <f>分析係数表!C41</f>
        <v>0.80737001514386675</v>
      </c>
      <c r="Q38" s="82">
        <f t="shared" si="5"/>
        <v>0.64906059856735832</v>
      </c>
      <c r="R38" s="83">
        <v>0.65968197563680231</v>
      </c>
      <c r="S38" s="84">
        <f t="shared" si="6"/>
        <v>0.65968223804107484</v>
      </c>
      <c r="T38" s="85">
        <f>分析係数表!F41</f>
        <v>0.56759749046623198</v>
      </c>
      <c r="U38" s="86">
        <f t="shared" si="7"/>
        <v>0.37443398281726153</v>
      </c>
      <c r="V38" s="87">
        <f>分析係数表!D41</f>
        <v>0.17788165826054866</v>
      </c>
      <c r="W38" s="167">
        <f t="shared" si="8"/>
        <v>0</v>
      </c>
      <c r="X38" s="76">
        <f>分析係数表!E41</f>
        <v>0.18021896912289334</v>
      </c>
      <c r="Y38" s="166">
        <f t="shared" si="9"/>
        <v>0</v>
      </c>
    </row>
    <row r="39" spans="1:25" x14ac:dyDescent="0.2">
      <c r="A39" s="6" t="s">
        <v>51</v>
      </c>
      <c r="B39" s="5" t="s">
        <v>367</v>
      </c>
      <c r="C39" s="90"/>
      <c r="D39" s="76">
        <f>投入係数表!L39</f>
        <v>0</v>
      </c>
      <c r="E39" s="77">
        <f>$C$14*D39</f>
        <v>0</v>
      </c>
      <c r="F39" s="76">
        <f>分析係数表!C42</f>
        <v>0.96683250414593702</v>
      </c>
      <c r="G39" s="77">
        <f>E39*F39</f>
        <v>0</v>
      </c>
      <c r="H39" s="77">
        <v>4.8314043816508152E-3</v>
      </c>
      <c r="I39" s="77">
        <f>C39+H39</f>
        <v>4.8314043816508152E-3</v>
      </c>
      <c r="J39" s="76">
        <f>分析係数表!G42</f>
        <v>0.48211243611584326</v>
      </c>
      <c r="K39" s="78">
        <f>I39*J39</f>
        <v>2.3292801362984339E-3</v>
      </c>
      <c r="L39" s="79"/>
      <c r="M39" s="80"/>
      <c r="N39" s="81">
        <f>分析係数表!H42</f>
        <v>1.6732252966876335E-2</v>
      </c>
      <c r="O39" s="82">
        <f t="shared" si="4"/>
        <v>0.24347537670690089</v>
      </c>
      <c r="P39" s="76">
        <f>分析係数表!C42</f>
        <v>0.96683250414593702</v>
      </c>
      <c r="Q39" s="82">
        <f>O39*P39</f>
        <v>0.23539990815940834</v>
      </c>
      <c r="R39" s="83">
        <v>0.24109752480730676</v>
      </c>
      <c r="S39" s="84">
        <f>I39+R39</f>
        <v>0.24592892918895756</v>
      </c>
      <c r="T39" s="85">
        <f>分析係数表!F42</f>
        <v>0.55877342419080067</v>
      </c>
      <c r="U39" s="86">
        <f t="shared" si="7"/>
        <v>0.13741854987049076</v>
      </c>
      <c r="V39" s="87">
        <f>分析係数表!D42</f>
        <v>0.25383304940374785</v>
      </c>
      <c r="W39" s="167">
        <f t="shared" si="8"/>
        <v>0</v>
      </c>
      <c r="X39" s="76">
        <f>分析係数表!E42</f>
        <v>0.17717206132879046</v>
      </c>
      <c r="Y39" s="166">
        <f t="shared" si="9"/>
        <v>0</v>
      </c>
    </row>
    <row r="40" spans="1:25" x14ac:dyDescent="0.2">
      <c r="A40" s="6" t="s">
        <v>194</v>
      </c>
      <c r="B40" s="5" t="s">
        <v>41</v>
      </c>
      <c r="C40" s="90"/>
      <c r="D40" s="76">
        <f>投入係数表!L40</f>
        <v>3.6121673003802278E-2</v>
      </c>
      <c r="E40" s="77">
        <f>$C$14*D40</f>
        <v>3.6121673003802277</v>
      </c>
      <c r="F40" s="76">
        <f>分析係数表!C43</f>
        <v>0.23747353563867324</v>
      </c>
      <c r="G40" s="77">
        <f>E40*F40</f>
        <v>0.85779414013969413</v>
      </c>
      <c r="H40" s="77">
        <v>0.96694186490411327</v>
      </c>
      <c r="I40" s="77">
        <f>C40+H40</f>
        <v>0.96694186490411327</v>
      </c>
      <c r="J40" s="76">
        <f>分析係数表!G43</f>
        <v>0.3947923997185081</v>
      </c>
      <c r="K40" s="78">
        <f>I40*J40</f>
        <v>0.38174129923378436</v>
      </c>
      <c r="L40" s="79"/>
      <c r="M40" s="80"/>
      <c r="N40" s="81">
        <f>分析係数表!H43</f>
        <v>4.4340470362222294E-2</v>
      </c>
      <c r="O40" s="82">
        <f t="shared" si="4"/>
        <v>0.64520974827328748</v>
      </c>
      <c r="P40" s="76">
        <f>分析係数表!C43</f>
        <v>0.23747353563867324</v>
      </c>
      <c r="Q40" s="82">
        <f>O40*P40</f>
        <v>0.15322024015099592</v>
      </c>
      <c r="R40" s="83">
        <v>0.21588238330479281</v>
      </c>
      <c r="S40" s="84">
        <f>I40+R40</f>
        <v>1.182824248208906</v>
      </c>
      <c r="T40" s="85">
        <f>分析係数表!F43</f>
        <v>0.64109781843771996</v>
      </c>
      <c r="U40" s="86">
        <f t="shared" si="7"/>
        <v>0.75830604512196575</v>
      </c>
      <c r="V40" s="87">
        <f>分析係数表!D43</f>
        <v>1.4700914848698099</v>
      </c>
      <c r="W40" s="167">
        <f t="shared" si="8"/>
        <v>2</v>
      </c>
      <c r="X40" s="76">
        <f>分析係数表!E43</f>
        <v>1.0415200562983815</v>
      </c>
      <c r="Y40" s="166">
        <f t="shared" si="9"/>
        <v>1</v>
      </c>
    </row>
    <row r="41" spans="1:25" x14ac:dyDescent="0.2">
      <c r="A41" s="6" t="s">
        <v>340</v>
      </c>
      <c r="B41" s="5" t="s">
        <v>42</v>
      </c>
      <c r="C41" s="90"/>
      <c r="D41" s="76">
        <f>投入係数表!L41</f>
        <v>0</v>
      </c>
      <c r="E41" s="77">
        <f>$C$14*D41</f>
        <v>0</v>
      </c>
      <c r="F41" s="76">
        <f>分析係数表!C44</f>
        <v>0.41273100616016423</v>
      </c>
      <c r="G41" s="77">
        <f>E41*F41</f>
        <v>0</v>
      </c>
      <c r="H41" s="77">
        <v>6.597162927492945E-4</v>
      </c>
      <c r="I41" s="77">
        <f>C41+H41</f>
        <v>6.597162927492945E-4</v>
      </c>
      <c r="J41" s="76">
        <f>分析係数表!G44</f>
        <v>0.27032077234506385</v>
      </c>
      <c r="K41" s="78">
        <f>I41*J41</f>
        <v>1.7833501778461154E-4</v>
      </c>
      <c r="L41" s="79"/>
      <c r="M41" s="80"/>
      <c r="N41" s="81">
        <f>分析係数表!H44</f>
        <v>0.12437641372044743</v>
      </c>
      <c r="O41" s="82">
        <f t="shared" si="4"/>
        <v>1.8098336335212966</v>
      </c>
      <c r="P41" s="76">
        <f>分析係数表!C44</f>
        <v>0.41273100616016423</v>
      </c>
      <c r="Q41" s="82">
        <f>O41*P41</f>
        <v>0.74697445654575068</v>
      </c>
      <c r="R41" s="83">
        <v>0.75704287266319914</v>
      </c>
      <c r="S41" s="84">
        <f>I41+R41</f>
        <v>0.75770258895594844</v>
      </c>
      <c r="T41" s="85">
        <f>分析係数表!F44</f>
        <v>0.52382435378386794</v>
      </c>
      <c r="U41" s="86">
        <f t="shared" si="7"/>
        <v>0.39690306902021338</v>
      </c>
      <c r="V41" s="87">
        <f>分析係数表!D44</f>
        <v>0.30302086577390219</v>
      </c>
      <c r="W41" s="167">
        <f t="shared" si="8"/>
        <v>0</v>
      </c>
      <c r="X41" s="76">
        <f>分析係数表!E44</f>
        <v>0.1999377141077546</v>
      </c>
      <c r="Y41" s="166">
        <f t="shared" si="9"/>
        <v>0</v>
      </c>
    </row>
    <row r="42" spans="1:25" x14ac:dyDescent="0.2">
      <c r="A42" s="6" t="s">
        <v>341</v>
      </c>
      <c r="B42" s="5" t="s">
        <v>278</v>
      </c>
      <c r="C42" s="90"/>
      <c r="D42" s="76">
        <f>投入係数表!L42</f>
        <v>0</v>
      </c>
      <c r="E42" s="77">
        <f>$C$14*D42</f>
        <v>0</v>
      </c>
      <c r="F42" s="76">
        <f>分析係数表!C45</f>
        <v>1</v>
      </c>
      <c r="G42" s="77">
        <f>E42*F42</f>
        <v>0</v>
      </c>
      <c r="H42" s="77">
        <v>2.297163888768891E-3</v>
      </c>
      <c r="I42" s="77">
        <f>C42+H42</f>
        <v>2.297163888768891E-3</v>
      </c>
      <c r="J42" s="76">
        <f>分析係数表!G45</f>
        <v>0</v>
      </c>
      <c r="K42" s="78">
        <f>I42*J42</f>
        <v>0</v>
      </c>
      <c r="L42" s="79"/>
      <c r="M42" s="80"/>
      <c r="N42" s="81">
        <f>分析係数表!H45</f>
        <v>0</v>
      </c>
      <c r="O42" s="82">
        <f t="shared" si="4"/>
        <v>0</v>
      </c>
      <c r="P42" s="76">
        <f>分析係数表!C45</f>
        <v>1</v>
      </c>
      <c r="Q42" s="82">
        <f>O42*P42</f>
        <v>0</v>
      </c>
      <c r="R42" s="83">
        <v>3.1620561624929834E-3</v>
      </c>
      <c r="S42" s="84">
        <f>I42+R42</f>
        <v>5.459220051261874E-3</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投入係数表!L43</f>
        <v>1.9011406844106464E-3</v>
      </c>
      <c r="E43" s="77">
        <f>$C$14*D43</f>
        <v>0.19011406844106463</v>
      </c>
      <c r="F43" s="76">
        <f>分析係数表!C46</f>
        <v>7.03125E-2</v>
      </c>
      <c r="G43" s="77">
        <f>E43*F43</f>
        <v>1.3367395437262357E-2</v>
      </c>
      <c r="H43" s="77">
        <v>1.5949420552363425E-2</v>
      </c>
      <c r="I43" s="77">
        <f>C43+H43</f>
        <v>1.5949420552363425E-2</v>
      </c>
      <c r="J43" s="76">
        <f>分析係数表!G46</f>
        <v>1.0101010101010102E-2</v>
      </c>
      <c r="K43" s="78">
        <f>I43*J43</f>
        <v>1.6110525810468108E-4</v>
      </c>
      <c r="L43" s="79"/>
      <c r="M43" s="80"/>
      <c r="N43" s="81">
        <f>分析係数表!H46</f>
        <v>2.5315279025811051E-2</v>
      </c>
      <c r="O43" s="82">
        <f t="shared" si="4"/>
        <v>0.36836922735099636</v>
      </c>
      <c r="P43" s="76">
        <f>分析係数表!C46</f>
        <v>7.03125E-2</v>
      </c>
      <c r="Q43" s="82">
        <f>O43*P43</f>
        <v>2.5900961298116931E-2</v>
      </c>
      <c r="R43" s="83">
        <v>2.8062947288302307E-2</v>
      </c>
      <c r="S43" s="84">
        <f>I43+R43</f>
        <v>4.4012367840665728E-2</v>
      </c>
      <c r="T43" s="85">
        <f>分析係数表!F46</f>
        <v>0.30303030303030304</v>
      </c>
      <c r="U43" s="86">
        <f t="shared" si="7"/>
        <v>1.33370811638381E-2</v>
      </c>
      <c r="V43" s="87">
        <f>分析係数表!D46</f>
        <v>1.0101010101010102E-2</v>
      </c>
      <c r="W43" s="167">
        <f t="shared" si="8"/>
        <v>0</v>
      </c>
      <c r="X43" s="76">
        <f>分析係数表!E46</f>
        <v>3.0303030303030304E-2</v>
      </c>
      <c r="Y43" s="166">
        <f t="shared" si="9"/>
        <v>0</v>
      </c>
    </row>
    <row r="44" spans="1:25" x14ac:dyDescent="0.2">
      <c r="A44" s="192">
        <v>40</v>
      </c>
      <c r="B44" s="14" t="s">
        <v>150</v>
      </c>
      <c r="C44" s="197">
        <f>SUM(C5:C43)</f>
        <v>100</v>
      </c>
      <c r="D44" s="92">
        <f>投入係数表!L44</f>
        <v>0.65779467680608361</v>
      </c>
      <c r="E44" s="91">
        <f>SUM(E5:E43)</f>
        <v>65.779467680608349</v>
      </c>
      <c r="F44" s="92">
        <f>分析係数表!C47</f>
        <v>0.45593014645384233</v>
      </c>
      <c r="G44" s="91">
        <f>SUM(G5:G43)</f>
        <v>6.0854497079076966</v>
      </c>
      <c r="H44" s="91">
        <f>SUM(H5:H43)</f>
        <v>6.55691038293776</v>
      </c>
      <c r="I44" s="91">
        <f>SUM(I5:I43)</f>
        <v>106.55691038293774</v>
      </c>
      <c r="J44" s="92">
        <f>分析係数表!G47</f>
        <v>0.32612291818538663</v>
      </c>
      <c r="K44" s="93">
        <f>SUM(K5:K43)</f>
        <v>23.207752473453283</v>
      </c>
      <c r="L44" s="94">
        <f>最終需要_まとめ!$L$33</f>
        <v>0.627</v>
      </c>
      <c r="M44" s="91">
        <f>K44*L44</f>
        <v>14.551260800855209</v>
      </c>
      <c r="N44" s="95">
        <f>分析係数表!H47</f>
        <v>1</v>
      </c>
      <c r="O44" s="96">
        <f>SUM(O5:O43)</f>
        <v>14.551260800855207</v>
      </c>
      <c r="P44" s="92">
        <f>分析係数表!C47</f>
        <v>0.45593014645384233</v>
      </c>
      <c r="Q44" s="96">
        <f>SUM(Q5:Q43)</f>
        <v>4.2313260668193013</v>
      </c>
      <c r="R44" s="91">
        <f>SUM(R5:R43)</f>
        <v>4.6399931628046458</v>
      </c>
      <c r="S44" s="97">
        <f>SUM(S5:S43)</f>
        <v>111.19690354574237</v>
      </c>
      <c r="T44" s="98">
        <f>分析係数表!F47</f>
        <v>0.53227163124544385</v>
      </c>
      <c r="U44" s="99">
        <f>SUM(U5:U43)</f>
        <v>38.536570893486555</v>
      </c>
      <c r="V44" s="100">
        <f>分析係数表!D47</f>
        <v>0.14068019962989961</v>
      </c>
      <c r="W44" s="164">
        <f>SUM(W5:W43)</f>
        <v>10</v>
      </c>
      <c r="X44" s="92">
        <f>分析係数表!E47</f>
        <v>0.11066561991812932</v>
      </c>
      <c r="Y44" s="165">
        <f>SUM(Y5:Y43)</f>
        <v>8</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2015年佐用町産業連関表</v>
      </c>
      <c r="H1" s="401"/>
      <c r="I1" s="401"/>
    </row>
    <row r="2" spans="1:25" x14ac:dyDescent="0.2">
      <c r="B2" s="3" t="s">
        <v>241</v>
      </c>
      <c r="S2" s="3" t="s">
        <v>152</v>
      </c>
      <c r="U2" s="64" t="s">
        <v>209</v>
      </c>
      <c r="W2" s="3" t="s">
        <v>130</v>
      </c>
      <c r="Y2" s="3" t="s">
        <v>153</v>
      </c>
    </row>
    <row r="3" spans="1:25" ht="44" x14ac:dyDescent="0.2">
      <c r="B3" s="65"/>
      <c r="C3" s="66" t="s">
        <v>227</v>
      </c>
      <c r="D3" s="66" t="s">
        <v>242</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投入係数表!M5</f>
        <v>0</v>
      </c>
      <c r="E5" s="77">
        <f t="shared" ref="E5:E38" si="0">$C$15*D5</f>
        <v>0</v>
      </c>
      <c r="F5" s="76">
        <f>分析係数表!C8</f>
        <v>1</v>
      </c>
      <c r="G5" s="77">
        <f t="shared" ref="G5:G38" si="1">E5*F5</f>
        <v>0</v>
      </c>
      <c r="H5" s="77">
        <f t="array" ref="H5:H43">MMULT(逆行列係数!C5:AO43,'11'!G5:G43)</f>
        <v>1.7125542048198313E-3</v>
      </c>
      <c r="I5" s="77">
        <f t="shared" ref="I5:I38" si="2">C5+H5</f>
        <v>1.7125542048198313E-3</v>
      </c>
      <c r="J5" s="76">
        <f>分析係数表!G8</f>
        <v>0.11979935084095604</v>
      </c>
      <c r="K5" s="78">
        <f t="shared" ref="K5:K38" si="3">I5*J5</f>
        <v>2.0516288201736545E-4</v>
      </c>
      <c r="L5" s="79" t="s">
        <v>182</v>
      </c>
      <c r="M5" s="80" t="s">
        <v>182</v>
      </c>
      <c r="N5" s="81">
        <f>分析係数表!H8</f>
        <v>1.4191429368202522E-2</v>
      </c>
      <c r="O5" s="82">
        <f t="shared" ref="O5:O43" si="4">$M$44*N5</f>
        <v>0.21745244641796449</v>
      </c>
      <c r="P5" s="76">
        <f>分析係数表!C8</f>
        <v>1</v>
      </c>
      <c r="Q5" s="82">
        <f t="shared" ref="Q5:Q38" si="5">O5*P5</f>
        <v>0.21745244641796449</v>
      </c>
      <c r="R5" s="83">
        <f t="array" ref="R5:R43">MMULT(逆行列係数!C5:AO43,'11'!Q5:Q43)</f>
        <v>0.30558287035489862</v>
      </c>
      <c r="S5" s="84">
        <f t="shared" ref="S5:S38" si="6">I5+R5</f>
        <v>0.30729542455971842</v>
      </c>
      <c r="T5" s="85">
        <f>分析係数表!F8</f>
        <v>0.45234582472705814</v>
      </c>
      <c r="U5" s="86">
        <f t="shared" ref="U5:U43" si="7">S5*T5</f>
        <v>0.13900380225731732</v>
      </c>
      <c r="V5" s="87">
        <f>分析係数表!D8</f>
        <v>0.25140159339038065</v>
      </c>
      <c r="W5" s="167">
        <f t="shared" ref="W5:W43" si="8">ROUND(S5*V5,0)</f>
        <v>0</v>
      </c>
      <c r="X5" s="76">
        <f>分析係数表!E8</f>
        <v>0.19799350840956034</v>
      </c>
      <c r="Y5" s="166">
        <f t="shared" ref="Y5:Y43" si="9">ROUND(S5*X5,0)</f>
        <v>0</v>
      </c>
    </row>
    <row r="6" spans="1:25" x14ac:dyDescent="0.2">
      <c r="A6" s="6" t="s">
        <v>219</v>
      </c>
      <c r="B6" s="5" t="s">
        <v>265</v>
      </c>
      <c r="C6" s="90"/>
      <c r="D6" s="76">
        <f>投入係数表!M6</f>
        <v>0</v>
      </c>
      <c r="E6" s="77">
        <f t="shared" si="0"/>
        <v>0</v>
      </c>
      <c r="F6" s="76">
        <f>分析係数表!C9</f>
        <v>1</v>
      </c>
      <c r="G6" s="77">
        <f t="shared" si="1"/>
        <v>0</v>
      </c>
      <c r="H6" s="77">
        <v>4.1246565971415697E-2</v>
      </c>
      <c r="I6" s="77">
        <f t="shared" si="2"/>
        <v>4.1246565971415697E-2</v>
      </c>
      <c r="J6" s="76">
        <f>分析係数表!G9</f>
        <v>0.2441860465116279</v>
      </c>
      <c r="K6" s="78">
        <f t="shared" si="3"/>
        <v>1.0071835876741042E-2</v>
      </c>
      <c r="L6" s="79"/>
      <c r="M6" s="80"/>
      <c r="N6" s="81">
        <f>分析係数表!H9</f>
        <v>7.4365568741672605E-4</v>
      </c>
      <c r="O6" s="82">
        <f t="shared" si="4"/>
        <v>1.1394888021902069E-2</v>
      </c>
      <c r="P6" s="76">
        <f>分析係数表!C9</f>
        <v>1</v>
      </c>
      <c r="Q6" s="82">
        <f t="shared" si="5"/>
        <v>1.1394888021902069E-2</v>
      </c>
      <c r="R6" s="83">
        <v>1.5214028749998219E-2</v>
      </c>
      <c r="S6" s="84">
        <f t="shared" si="6"/>
        <v>5.6460594721413918E-2</v>
      </c>
      <c r="T6" s="85">
        <f>分析係数表!F9</f>
        <v>0.66860465116279066</v>
      </c>
      <c r="U6" s="86">
        <f t="shared" si="7"/>
        <v>3.7749816238154654E-2</v>
      </c>
      <c r="V6" s="87">
        <f>分析係数表!D9</f>
        <v>0.14534883720930233</v>
      </c>
      <c r="W6" s="167">
        <f t="shared" si="8"/>
        <v>0</v>
      </c>
      <c r="X6" s="76">
        <f>分析係数表!E9</f>
        <v>4.0697674418604654E-2</v>
      </c>
      <c r="Y6" s="166">
        <f t="shared" si="9"/>
        <v>0</v>
      </c>
    </row>
    <row r="7" spans="1:25" x14ac:dyDescent="0.2">
      <c r="A7" s="6" t="s">
        <v>220</v>
      </c>
      <c r="B7" s="5" t="s">
        <v>266</v>
      </c>
      <c r="C7" s="90"/>
      <c r="D7" s="76">
        <f>投入係数表!M7</f>
        <v>0</v>
      </c>
      <c r="E7" s="77">
        <f t="shared" si="0"/>
        <v>0</v>
      </c>
      <c r="F7" s="76">
        <f>分析係数表!C10</f>
        <v>0</v>
      </c>
      <c r="G7" s="77">
        <f t="shared" si="1"/>
        <v>0</v>
      </c>
      <c r="H7" s="77">
        <v>0</v>
      </c>
      <c r="I7" s="77">
        <f t="shared" si="2"/>
        <v>0</v>
      </c>
      <c r="J7" s="76">
        <f>分析係数表!G10</f>
        <v>0</v>
      </c>
      <c r="K7" s="78">
        <f t="shared" si="3"/>
        <v>0</v>
      </c>
      <c r="L7" s="79"/>
      <c r="M7" s="80"/>
      <c r="N7" s="81">
        <f>分析係数表!H10</f>
        <v>1.4563257211910885E-3</v>
      </c>
      <c r="O7" s="82">
        <f t="shared" si="4"/>
        <v>2.2314989042891552E-2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投入係数表!M8</f>
        <v>6.8645640074211506E-2</v>
      </c>
      <c r="E8" s="77">
        <f t="shared" si="0"/>
        <v>6.8645640074211505</v>
      </c>
      <c r="F8" s="76">
        <f>分析係数表!C11</f>
        <v>1.4950166112956853E-2</v>
      </c>
      <c r="G8" s="77">
        <f t="shared" si="1"/>
        <v>0.10262637220397097</v>
      </c>
      <c r="H8" s="77">
        <v>0.10866258965320076</v>
      </c>
      <c r="I8" s="77">
        <f t="shared" si="2"/>
        <v>0.10866258965320076</v>
      </c>
      <c r="J8" s="76">
        <f>分析係数表!G11</f>
        <v>0.5</v>
      </c>
      <c r="K8" s="78">
        <f t="shared" si="3"/>
        <v>5.4331294826600381E-2</v>
      </c>
      <c r="L8" s="79"/>
      <c r="M8" s="80"/>
      <c r="N8" s="81">
        <f>分析係数表!H11</f>
        <v>-3.0985653642363585E-5</v>
      </c>
      <c r="O8" s="82">
        <f t="shared" si="4"/>
        <v>-4.747870009125862E-4</v>
      </c>
      <c r="P8" s="76">
        <f>分析係数表!C11</f>
        <v>1.4950166112956853E-2</v>
      </c>
      <c r="Q8" s="82">
        <f t="shared" si="5"/>
        <v>-7.0981445319157609E-6</v>
      </c>
      <c r="R8" s="83">
        <v>1.3129878723349393E-4</v>
      </c>
      <c r="S8" s="84">
        <f t="shared" si="6"/>
        <v>0.10879388844043425</v>
      </c>
      <c r="T8" s="85">
        <f>分析係数表!F11</f>
        <v>0.8125</v>
      </c>
      <c r="U8" s="86">
        <f t="shared" si="7"/>
        <v>8.8395034357852828E-2</v>
      </c>
      <c r="V8" s="87">
        <f>分析係数表!D11</f>
        <v>0.3125</v>
      </c>
      <c r="W8" s="167">
        <f t="shared" si="8"/>
        <v>0</v>
      </c>
      <c r="X8" s="76">
        <f>分析係数表!E11</f>
        <v>0</v>
      </c>
      <c r="Y8" s="166">
        <f t="shared" si="9"/>
        <v>0</v>
      </c>
    </row>
    <row r="9" spans="1:25" x14ac:dyDescent="0.2">
      <c r="A9" s="6" t="s">
        <v>222</v>
      </c>
      <c r="B9" s="5" t="s">
        <v>190</v>
      </c>
      <c r="C9" s="90"/>
      <c r="D9" s="76">
        <f>投入係数表!M9</f>
        <v>3.7105751391465676E-4</v>
      </c>
      <c r="E9" s="77">
        <f t="shared" si="0"/>
        <v>3.7105751391465679E-2</v>
      </c>
      <c r="F9" s="76">
        <f>分析係数表!C12</f>
        <v>7.6050169221580699E-2</v>
      </c>
      <c r="G9" s="77">
        <f t="shared" si="1"/>
        <v>2.8218986724148683E-3</v>
      </c>
      <c r="H9" s="77">
        <v>3.1504162912226485E-3</v>
      </c>
      <c r="I9" s="77">
        <f t="shared" si="2"/>
        <v>3.1504162912226485E-3</v>
      </c>
      <c r="J9" s="76">
        <f>分析係数表!G12</f>
        <v>0.1430260047281324</v>
      </c>
      <c r="K9" s="78">
        <f t="shared" si="3"/>
        <v>4.5059145536399588E-4</v>
      </c>
      <c r="L9" s="79"/>
      <c r="M9" s="80"/>
      <c r="N9" s="81">
        <f>分析係数表!H12</f>
        <v>0.10532023673039383</v>
      </c>
      <c r="O9" s="82">
        <f t="shared" si="4"/>
        <v>1.6138010161018805</v>
      </c>
      <c r="P9" s="76">
        <f>分析係数表!C12</f>
        <v>7.6050169221580699E-2</v>
      </c>
      <c r="Q9" s="82">
        <f t="shared" si="5"/>
        <v>0.12272984036450689</v>
      </c>
      <c r="R9" s="83">
        <v>0.13690125360562044</v>
      </c>
      <c r="S9" s="84">
        <f t="shared" si="6"/>
        <v>0.14005166989684309</v>
      </c>
      <c r="T9" s="85">
        <f>分析係数表!F12</f>
        <v>0.29432624113475175</v>
      </c>
      <c r="U9" s="86">
        <f t="shared" si="7"/>
        <v>4.1220881565382894E-2</v>
      </c>
      <c r="V9" s="87">
        <f>分析係数表!D12</f>
        <v>7.407407407407407E-2</v>
      </c>
      <c r="W9" s="167">
        <f t="shared" si="8"/>
        <v>0</v>
      </c>
      <c r="X9" s="76">
        <f>分析係数表!E12</f>
        <v>6.6587864460204885E-2</v>
      </c>
      <c r="Y9" s="166">
        <f t="shared" si="9"/>
        <v>0</v>
      </c>
    </row>
    <row r="10" spans="1:25" x14ac:dyDescent="0.2">
      <c r="A10" s="6" t="s">
        <v>223</v>
      </c>
      <c r="B10" s="5" t="s">
        <v>28</v>
      </c>
      <c r="C10" s="90"/>
      <c r="D10" s="76">
        <f>投入係数表!M10</f>
        <v>3.3395176252319111E-3</v>
      </c>
      <c r="E10" s="77">
        <f t="shared" si="0"/>
        <v>0.33395176252319109</v>
      </c>
      <c r="F10" s="76">
        <f>分析係数表!C13</f>
        <v>0</v>
      </c>
      <c r="G10" s="77">
        <f t="shared" si="1"/>
        <v>0</v>
      </c>
      <c r="H10" s="77">
        <v>0</v>
      </c>
      <c r="I10" s="77">
        <f t="shared" si="2"/>
        <v>0</v>
      </c>
      <c r="J10" s="76">
        <f>分析係数表!G13</f>
        <v>0.24390243902439024</v>
      </c>
      <c r="K10" s="78">
        <f t="shared" si="3"/>
        <v>0</v>
      </c>
      <c r="L10" s="79"/>
      <c r="M10" s="80"/>
      <c r="N10" s="81">
        <f>分析係数表!H13</f>
        <v>1.555479812846652E-2</v>
      </c>
      <c r="O10" s="82">
        <f t="shared" si="4"/>
        <v>0.23834307445811828</v>
      </c>
      <c r="P10" s="76">
        <f>分析係数表!C13</f>
        <v>0</v>
      </c>
      <c r="Q10" s="82">
        <f t="shared" si="5"/>
        <v>0</v>
      </c>
      <c r="R10" s="83">
        <v>0</v>
      </c>
      <c r="S10" s="84">
        <f t="shared" si="6"/>
        <v>0</v>
      </c>
      <c r="T10" s="85">
        <f>分析係数表!F13</f>
        <v>0.37804878048780488</v>
      </c>
      <c r="U10" s="86">
        <f t="shared" si="7"/>
        <v>0</v>
      </c>
      <c r="V10" s="87">
        <f>分析係数表!D13</f>
        <v>0.4451219512195122</v>
      </c>
      <c r="W10" s="167">
        <f t="shared" si="8"/>
        <v>0</v>
      </c>
      <c r="X10" s="76">
        <f>分析係数表!E13</f>
        <v>0.39634146341463417</v>
      </c>
      <c r="Y10" s="166">
        <f t="shared" si="9"/>
        <v>0</v>
      </c>
    </row>
    <row r="11" spans="1:25" x14ac:dyDescent="0.2">
      <c r="A11" s="6" t="s">
        <v>224</v>
      </c>
      <c r="B11" s="5" t="s">
        <v>267</v>
      </c>
      <c r="C11" s="90"/>
      <c r="D11" s="76">
        <f>投入係数表!M11</f>
        <v>2.0779220779220779E-2</v>
      </c>
      <c r="E11" s="77">
        <f t="shared" si="0"/>
        <v>2.0779220779220777</v>
      </c>
      <c r="F11" s="76">
        <f>分析係数表!C14</f>
        <v>0.12118408880666054</v>
      </c>
      <c r="G11" s="77">
        <f t="shared" si="1"/>
        <v>0.25181109362422965</v>
      </c>
      <c r="H11" s="77">
        <v>0.2762736552005704</v>
      </c>
      <c r="I11" s="77">
        <f t="shared" si="2"/>
        <v>0.2762736552005704</v>
      </c>
      <c r="J11" s="76">
        <f>分析係数表!G14</f>
        <v>0.17455621301775148</v>
      </c>
      <c r="K11" s="78">
        <f t="shared" si="3"/>
        <v>4.8225283008383593E-2</v>
      </c>
      <c r="L11" s="79"/>
      <c r="M11" s="80"/>
      <c r="N11" s="81">
        <f>分析係数表!H14</f>
        <v>1.3013974529792706E-3</v>
      </c>
      <c r="O11" s="82">
        <f t="shared" si="4"/>
        <v>1.9941054038328621E-2</v>
      </c>
      <c r="P11" s="76">
        <f>分析係数表!C14</f>
        <v>0.12118408880666054</v>
      </c>
      <c r="Q11" s="82">
        <f t="shared" si="5"/>
        <v>2.4165384634792326E-3</v>
      </c>
      <c r="R11" s="83">
        <v>7.234491735383505E-3</v>
      </c>
      <c r="S11" s="84">
        <f t="shared" si="6"/>
        <v>0.28350814693595389</v>
      </c>
      <c r="T11" s="85">
        <f>分析係数表!F14</f>
        <v>0.39349112426035504</v>
      </c>
      <c r="U11" s="86">
        <f t="shared" si="7"/>
        <v>0.11155793947479843</v>
      </c>
      <c r="V11" s="87">
        <f>分析係数表!D14</f>
        <v>0.13905325443786981</v>
      </c>
      <c r="W11" s="167">
        <f t="shared" si="8"/>
        <v>0</v>
      </c>
      <c r="X11" s="76">
        <f>分析係数表!E14</f>
        <v>0.10650887573964497</v>
      </c>
      <c r="Y11" s="166">
        <f t="shared" si="9"/>
        <v>0</v>
      </c>
    </row>
    <row r="12" spans="1:25" x14ac:dyDescent="0.2">
      <c r="A12" s="6" t="s">
        <v>225</v>
      </c>
      <c r="B12" s="5" t="s">
        <v>29</v>
      </c>
      <c r="C12" s="90"/>
      <c r="D12" s="76">
        <f>投入係数表!M12</f>
        <v>3.4879406307977735E-2</v>
      </c>
      <c r="E12" s="77">
        <f t="shared" si="0"/>
        <v>3.4879406307977736</v>
      </c>
      <c r="F12" s="76">
        <f>分析係数表!C15</f>
        <v>0</v>
      </c>
      <c r="G12" s="77">
        <f t="shared" si="1"/>
        <v>0</v>
      </c>
      <c r="H12" s="77">
        <v>0</v>
      </c>
      <c r="I12" s="77">
        <f t="shared" si="2"/>
        <v>0</v>
      </c>
      <c r="J12" s="76">
        <f>分析係数表!G15</f>
        <v>0.1</v>
      </c>
      <c r="K12" s="78">
        <f t="shared" si="3"/>
        <v>0</v>
      </c>
      <c r="L12" s="79"/>
      <c r="M12" s="80"/>
      <c r="N12" s="81">
        <f>分析係数表!H15</f>
        <v>9.7914665509868937E-3</v>
      </c>
      <c r="O12" s="82">
        <f t="shared" si="4"/>
        <v>0.15003269228837726</v>
      </c>
      <c r="P12" s="76">
        <f>分析係数表!C15</f>
        <v>0</v>
      </c>
      <c r="Q12" s="82">
        <f t="shared" si="5"/>
        <v>0</v>
      </c>
      <c r="R12" s="83">
        <v>0</v>
      </c>
      <c r="S12" s="84">
        <f t="shared" si="6"/>
        <v>0</v>
      </c>
      <c r="T12" s="85">
        <f>分析係数表!F15</f>
        <v>0.30833333333333335</v>
      </c>
      <c r="U12" s="86">
        <f t="shared" si="7"/>
        <v>0</v>
      </c>
      <c r="V12" s="87">
        <f>分析係数表!D15</f>
        <v>8.3333333333333332E-3</v>
      </c>
      <c r="W12" s="167">
        <f t="shared" si="8"/>
        <v>0</v>
      </c>
      <c r="X12" s="76">
        <f>分析係数表!E15</f>
        <v>0</v>
      </c>
      <c r="Y12" s="166">
        <f t="shared" si="9"/>
        <v>0</v>
      </c>
    </row>
    <row r="13" spans="1:25" x14ac:dyDescent="0.2">
      <c r="A13" s="6" t="s">
        <v>226</v>
      </c>
      <c r="B13" s="5" t="s">
        <v>30</v>
      </c>
      <c r="C13" s="90"/>
      <c r="D13" s="76">
        <f>投入係数表!M13</f>
        <v>2.2634508348794064E-2</v>
      </c>
      <c r="E13" s="77">
        <f t="shared" si="0"/>
        <v>2.2634508348794062</v>
      </c>
      <c r="F13" s="76">
        <f>分析係数表!C16</f>
        <v>1.8867924528301883E-2</v>
      </c>
      <c r="G13" s="77">
        <f t="shared" si="1"/>
        <v>4.2706619526026522E-2</v>
      </c>
      <c r="H13" s="77">
        <v>4.5830871360133849E-2</v>
      </c>
      <c r="I13" s="77">
        <f t="shared" si="2"/>
        <v>4.5830871360133849E-2</v>
      </c>
      <c r="J13" s="76">
        <f>分析係数表!G16</f>
        <v>4.4444444444444446E-2</v>
      </c>
      <c r="K13" s="78">
        <f t="shared" si="3"/>
        <v>2.0369276160059489E-3</v>
      </c>
      <c r="L13" s="79"/>
      <c r="M13" s="80"/>
      <c r="N13" s="81">
        <f>分析係数表!H16</f>
        <v>1.8622377839060514E-2</v>
      </c>
      <c r="O13" s="82">
        <f t="shared" si="4"/>
        <v>0.28534698754846433</v>
      </c>
      <c r="P13" s="76">
        <f>分析係数表!C16</f>
        <v>1.8867924528301883E-2</v>
      </c>
      <c r="Q13" s="82">
        <f t="shared" si="5"/>
        <v>5.3839054254427223E-3</v>
      </c>
      <c r="R13" s="83">
        <v>5.8318516484959478E-3</v>
      </c>
      <c r="S13" s="84">
        <f t="shared" si="6"/>
        <v>5.1662723008629799E-2</v>
      </c>
      <c r="T13" s="85">
        <f>分析係数表!F16</f>
        <v>0.28888888888888886</v>
      </c>
      <c r="U13" s="86">
        <f t="shared" si="7"/>
        <v>1.4924786646937496E-2</v>
      </c>
      <c r="V13" s="87">
        <f>分析係数表!D16</f>
        <v>0</v>
      </c>
      <c r="W13" s="167">
        <f t="shared" si="8"/>
        <v>0</v>
      </c>
      <c r="X13" s="76">
        <f>分析係数表!E16</f>
        <v>0</v>
      </c>
      <c r="Y13" s="166">
        <f t="shared" si="9"/>
        <v>0</v>
      </c>
    </row>
    <row r="14" spans="1:25" x14ac:dyDescent="0.2">
      <c r="A14" s="6" t="s">
        <v>2</v>
      </c>
      <c r="B14" s="5" t="s">
        <v>364</v>
      </c>
      <c r="C14" s="90"/>
      <c r="D14" s="76">
        <f>投入係数表!M14</f>
        <v>7.7922077922077922E-3</v>
      </c>
      <c r="E14" s="77">
        <f t="shared" si="0"/>
        <v>0.77922077922077926</v>
      </c>
      <c r="F14" s="76">
        <f>分析係数表!C17</f>
        <v>0.10356731875719216</v>
      </c>
      <c r="G14" s="77">
        <f t="shared" si="1"/>
        <v>8.070180682378611E-2</v>
      </c>
      <c r="H14" s="77">
        <v>9.2416216032172302E-2</v>
      </c>
      <c r="I14" s="77">
        <f t="shared" si="2"/>
        <v>9.2416216032172302E-2</v>
      </c>
      <c r="J14" s="76">
        <f>分析係数表!G17</f>
        <v>0.21292775665399238</v>
      </c>
      <c r="K14" s="78">
        <f t="shared" si="3"/>
        <v>1.9677977558181174E-2</v>
      </c>
      <c r="L14" s="79"/>
      <c r="M14" s="80"/>
      <c r="N14" s="81">
        <f>分析係数表!H17</f>
        <v>3.0056084033092678E-3</v>
      </c>
      <c r="O14" s="82">
        <f t="shared" si="4"/>
        <v>4.6054339088520864E-2</v>
      </c>
      <c r="P14" s="76">
        <f>分析係数表!C17</f>
        <v>0.10356731875719216</v>
      </c>
      <c r="Q14" s="82">
        <f t="shared" si="5"/>
        <v>4.7697244165326551E-3</v>
      </c>
      <c r="R14" s="83">
        <v>8.2404520799670544E-3</v>
      </c>
      <c r="S14" s="84">
        <f t="shared" si="6"/>
        <v>0.10065666811213936</v>
      </c>
      <c r="T14" s="85">
        <f>分析係数表!F17</f>
        <v>0.32509505703422054</v>
      </c>
      <c r="U14" s="86">
        <f t="shared" si="7"/>
        <v>3.2722985260790552E-2</v>
      </c>
      <c r="V14" s="87">
        <f>分析係数表!D17</f>
        <v>7.2243346007604556E-2</v>
      </c>
      <c r="W14" s="167">
        <f t="shared" si="8"/>
        <v>0</v>
      </c>
      <c r="X14" s="76">
        <f>分析係数表!E17</f>
        <v>6.8441064638783272E-2</v>
      </c>
      <c r="Y14" s="166">
        <f t="shared" si="9"/>
        <v>0</v>
      </c>
    </row>
    <row r="15" spans="1:25" x14ac:dyDescent="0.2">
      <c r="A15" s="6" t="s">
        <v>3</v>
      </c>
      <c r="B15" s="5" t="s">
        <v>31</v>
      </c>
      <c r="C15" s="75">
        <f>最終需要_まとめ!C16</f>
        <v>100</v>
      </c>
      <c r="D15" s="76">
        <f>投入係数表!M15</f>
        <v>8.7198515769944335E-2</v>
      </c>
      <c r="E15" s="77">
        <f t="shared" si="0"/>
        <v>8.7198515769944329</v>
      </c>
      <c r="F15" s="76">
        <f>分析係数表!C18</f>
        <v>0.44289970208540219</v>
      </c>
      <c r="G15" s="77">
        <f t="shared" si="1"/>
        <v>3.862019665679759</v>
      </c>
      <c r="H15" s="77">
        <v>4.0396066026556774</v>
      </c>
      <c r="I15" s="77">
        <f t="shared" si="2"/>
        <v>104.03960660265568</v>
      </c>
      <c r="J15" s="76">
        <f>分析係数表!G18</f>
        <v>0.21558441558441557</v>
      </c>
      <c r="K15" s="78">
        <f t="shared" si="3"/>
        <v>22.429317787066029</v>
      </c>
      <c r="L15" s="79"/>
      <c r="M15" s="80"/>
      <c r="N15" s="81">
        <f>分析係数表!H18</f>
        <v>4.9577045827781737E-4</v>
      </c>
      <c r="O15" s="82">
        <f t="shared" si="4"/>
        <v>7.5965920146013792E-3</v>
      </c>
      <c r="P15" s="76">
        <f>分析係数表!C18</f>
        <v>0.44289970208540219</v>
      </c>
      <c r="Q15" s="82">
        <f t="shared" si="5"/>
        <v>3.3645283401312963E-3</v>
      </c>
      <c r="R15" s="83">
        <v>7.0923338941175544E-3</v>
      </c>
      <c r="S15" s="84">
        <f t="shared" si="6"/>
        <v>104.0466989365498</v>
      </c>
      <c r="T15" s="85">
        <f>分析係数表!F18</f>
        <v>0.45974025974025973</v>
      </c>
      <c r="U15" s="86">
        <f t="shared" si="7"/>
        <v>47.834456394206015</v>
      </c>
      <c r="V15" s="87">
        <f>分析係数表!D18</f>
        <v>4.0445269016697587E-2</v>
      </c>
      <c r="W15" s="167">
        <f t="shared" si="8"/>
        <v>4</v>
      </c>
      <c r="X15" s="76">
        <f>分析係数表!E18</f>
        <v>3.896103896103896E-2</v>
      </c>
      <c r="Y15" s="166">
        <f t="shared" si="9"/>
        <v>4</v>
      </c>
    </row>
    <row r="16" spans="1:25" x14ac:dyDescent="0.2">
      <c r="A16" s="6" t="s">
        <v>4</v>
      </c>
      <c r="B16" s="5" t="s">
        <v>32</v>
      </c>
      <c r="C16" s="90"/>
      <c r="D16" s="76">
        <f>投入係数表!M16</f>
        <v>8.5343228200371064E-3</v>
      </c>
      <c r="E16" s="77">
        <f t="shared" si="0"/>
        <v>0.85343228200371068</v>
      </c>
      <c r="F16" s="76">
        <f>分析係数表!C19</f>
        <v>0.30545876887340306</v>
      </c>
      <c r="G16" s="77">
        <f t="shared" si="1"/>
        <v>0.26068837417767243</v>
      </c>
      <c r="H16" s="77">
        <v>0.35061172684884584</v>
      </c>
      <c r="I16" s="77">
        <f t="shared" si="2"/>
        <v>0.35061172684884584</v>
      </c>
      <c r="J16" s="76">
        <f>分析係数表!G19</f>
        <v>5.7468790357296601E-2</v>
      </c>
      <c r="K16" s="78">
        <f t="shared" si="3"/>
        <v>2.0149231827086063E-2</v>
      </c>
      <c r="L16" s="79"/>
      <c r="M16" s="80"/>
      <c r="N16" s="81">
        <f>分析係数表!H19</f>
        <v>-1.2394261456945434E-4</v>
      </c>
      <c r="O16" s="82">
        <f t="shared" si="4"/>
        <v>-1.8991480036503448E-3</v>
      </c>
      <c r="P16" s="76">
        <f>分析係数表!C19</f>
        <v>0.30545876887340306</v>
      </c>
      <c r="Q16" s="82">
        <f t="shared" si="5"/>
        <v>-5.8011141110341554E-4</v>
      </c>
      <c r="R16" s="83">
        <v>1.367972839909236E-3</v>
      </c>
      <c r="S16" s="84">
        <f t="shared" si="6"/>
        <v>0.35197969968875509</v>
      </c>
      <c r="T16" s="85">
        <f>分析係数表!F19</f>
        <v>0.23999139044339216</v>
      </c>
      <c r="U16" s="86">
        <f t="shared" si="7"/>
        <v>8.4472097536151938E-2</v>
      </c>
      <c r="V16" s="87">
        <f>分析係数表!D19</f>
        <v>1.8941024537236333E-2</v>
      </c>
      <c r="W16" s="167">
        <f t="shared" si="8"/>
        <v>0</v>
      </c>
      <c r="X16" s="76">
        <f>分析係数表!E19</f>
        <v>1.9156263452432199E-2</v>
      </c>
      <c r="Y16" s="166">
        <f t="shared" si="9"/>
        <v>0</v>
      </c>
    </row>
    <row r="17" spans="1:25" x14ac:dyDescent="0.2">
      <c r="A17" s="6" t="s">
        <v>5</v>
      </c>
      <c r="B17" s="5" t="s">
        <v>33</v>
      </c>
      <c r="C17" s="90"/>
      <c r="D17" s="76">
        <f>投入係数表!M17</f>
        <v>1.038961038961039E-2</v>
      </c>
      <c r="E17" s="77">
        <f t="shared" si="0"/>
        <v>1.0389610389610389</v>
      </c>
      <c r="F17" s="76">
        <f>分析係数表!C20</f>
        <v>9.5808383233532912E-2</v>
      </c>
      <c r="G17" s="77">
        <f t="shared" si="1"/>
        <v>9.9541177385488733E-2</v>
      </c>
      <c r="H17" s="77">
        <v>0.11064200290966511</v>
      </c>
      <c r="I17" s="77">
        <f t="shared" si="2"/>
        <v>0.11064200290966511</v>
      </c>
      <c r="J17" s="76">
        <f>分析係数表!G20</f>
        <v>0.10049019607843138</v>
      </c>
      <c r="K17" s="78">
        <f t="shared" si="3"/>
        <v>1.1118436566902621E-2</v>
      </c>
      <c r="L17" s="79"/>
      <c r="M17" s="80"/>
      <c r="N17" s="81">
        <f>分析係数表!H20</f>
        <v>6.1971307284727176E-4</v>
      </c>
      <c r="O17" s="82">
        <f t="shared" si="4"/>
        <v>9.4957400182517256E-3</v>
      </c>
      <c r="P17" s="76">
        <f>分析係数表!C20</f>
        <v>9.5808383233532912E-2</v>
      </c>
      <c r="Q17" s="82">
        <f t="shared" si="5"/>
        <v>9.0977149875465615E-4</v>
      </c>
      <c r="R17" s="83">
        <v>1.7200161331992862E-3</v>
      </c>
      <c r="S17" s="84">
        <f t="shared" si="6"/>
        <v>0.1123620190428644</v>
      </c>
      <c r="T17" s="85">
        <f>分析係数表!F20</f>
        <v>0.22303921568627452</v>
      </c>
      <c r="U17" s="86">
        <f t="shared" si="7"/>
        <v>2.5061136600246718E-2</v>
      </c>
      <c r="V17" s="87">
        <f>分析係数表!D20</f>
        <v>8.5784313725490197E-2</v>
      </c>
      <c r="W17" s="167">
        <f t="shared" si="8"/>
        <v>0</v>
      </c>
      <c r="X17" s="76">
        <f>分析係数表!E20</f>
        <v>9.3137254901960786E-2</v>
      </c>
      <c r="Y17" s="166">
        <f t="shared" si="9"/>
        <v>0</v>
      </c>
    </row>
    <row r="18" spans="1:25" x14ac:dyDescent="0.2">
      <c r="A18" s="6" t="s">
        <v>6</v>
      </c>
      <c r="B18" s="5" t="s">
        <v>34</v>
      </c>
      <c r="C18" s="90"/>
      <c r="D18" s="76">
        <f>投入係数表!M18</f>
        <v>1.1131725417439703E-2</v>
      </c>
      <c r="E18" s="77">
        <f t="shared" si="0"/>
        <v>1.1131725417439702</v>
      </c>
      <c r="F18" s="76">
        <f>分析係数表!C21</f>
        <v>0.17321313586606568</v>
      </c>
      <c r="G18" s="77">
        <f t="shared" si="1"/>
        <v>0.19281610671547197</v>
      </c>
      <c r="H18" s="77">
        <v>0.21641014836923478</v>
      </c>
      <c r="I18" s="77">
        <f t="shared" si="2"/>
        <v>0.21641014836923478</v>
      </c>
      <c r="J18" s="76">
        <f>分析係数表!G21</f>
        <v>0.28424304840370751</v>
      </c>
      <c r="K18" s="78">
        <f t="shared" si="3"/>
        <v>6.1513080277969923E-2</v>
      </c>
      <c r="L18" s="79"/>
      <c r="M18" s="80"/>
      <c r="N18" s="81">
        <f>分析係数表!H21</f>
        <v>1.0225265701979984E-3</v>
      </c>
      <c r="O18" s="82">
        <f t="shared" si="4"/>
        <v>1.5667971030115347E-2</v>
      </c>
      <c r="P18" s="76">
        <f>分析係数表!C21</f>
        <v>0.17321313586606568</v>
      </c>
      <c r="Q18" s="82">
        <f t="shared" si="5"/>
        <v>2.7138983947849506E-3</v>
      </c>
      <c r="R18" s="83">
        <v>5.0113842426016443E-3</v>
      </c>
      <c r="S18" s="84">
        <f t="shared" si="6"/>
        <v>0.22142153261183642</v>
      </c>
      <c r="T18" s="85">
        <f>分析係数表!F21</f>
        <v>0.42481977342945415</v>
      </c>
      <c r="U18" s="86">
        <f t="shared" si="7"/>
        <v>9.4064245316562836E-2</v>
      </c>
      <c r="V18" s="87">
        <f>分析係数表!D21</f>
        <v>8.2389289392378995E-2</v>
      </c>
      <c r="W18" s="167">
        <f t="shared" si="8"/>
        <v>0</v>
      </c>
      <c r="X18" s="76">
        <f>分析係数表!E21</f>
        <v>7.7239958805355308E-2</v>
      </c>
      <c r="Y18" s="166">
        <f t="shared" si="9"/>
        <v>0</v>
      </c>
    </row>
    <row r="19" spans="1:25" x14ac:dyDescent="0.2">
      <c r="A19" s="6" t="s">
        <v>7</v>
      </c>
      <c r="B19" s="5" t="s">
        <v>268</v>
      </c>
      <c r="C19" s="90"/>
      <c r="D19" s="76">
        <f>投入係数表!M19</f>
        <v>2.2263450834879408E-3</v>
      </c>
      <c r="E19" s="77">
        <f t="shared" si="0"/>
        <v>0.22263450834879409</v>
      </c>
      <c r="F19" s="76">
        <f>分析係数表!C22</f>
        <v>5.7692307692307709E-2</v>
      </c>
      <c r="G19" s="77">
        <f t="shared" si="1"/>
        <v>1.2844298558584278E-2</v>
      </c>
      <c r="H19" s="77">
        <v>1.4708229094894738E-2</v>
      </c>
      <c r="I19" s="77">
        <f t="shared" si="2"/>
        <v>1.4708229094894738E-2</v>
      </c>
      <c r="J19" s="76">
        <f>分析係数表!G22</f>
        <v>0.19427890345649582</v>
      </c>
      <c r="K19" s="78">
        <f t="shared" si="3"/>
        <v>2.8574986203430777E-3</v>
      </c>
      <c r="L19" s="79"/>
      <c r="M19" s="80"/>
      <c r="N19" s="81">
        <f>分析係数表!H22</f>
        <v>6.1971307284727171E-5</v>
      </c>
      <c r="O19" s="82">
        <f t="shared" si="4"/>
        <v>9.495740018251724E-4</v>
      </c>
      <c r="P19" s="76">
        <f>分析係数表!C22</f>
        <v>5.7692307692307709E-2</v>
      </c>
      <c r="Q19" s="82">
        <f t="shared" si="5"/>
        <v>5.4783115489913809E-5</v>
      </c>
      <c r="R19" s="83">
        <v>3.6478359628089118E-4</v>
      </c>
      <c r="S19" s="84">
        <f t="shared" si="6"/>
        <v>1.5073012691175629E-2</v>
      </c>
      <c r="T19" s="85">
        <f>分析係数表!F22</f>
        <v>0.41239570917759238</v>
      </c>
      <c r="U19" s="86">
        <f t="shared" si="7"/>
        <v>6.2160457582202235E-3</v>
      </c>
      <c r="V19" s="87">
        <f>分析係数表!D22</f>
        <v>9.5351609058402856E-3</v>
      </c>
      <c r="W19" s="167">
        <f t="shared" si="8"/>
        <v>0</v>
      </c>
      <c r="X19" s="76">
        <f>分析係数表!E22</f>
        <v>8.3432657926102508E-3</v>
      </c>
      <c r="Y19" s="166">
        <f t="shared" si="9"/>
        <v>0</v>
      </c>
    </row>
    <row r="20" spans="1:25" x14ac:dyDescent="0.2">
      <c r="A20" s="6" t="s">
        <v>8</v>
      </c>
      <c r="B20" s="5" t="s">
        <v>269</v>
      </c>
      <c r="C20" s="90"/>
      <c r="D20" s="76">
        <f>投入係数表!M20</f>
        <v>1.484230055658627E-3</v>
      </c>
      <c r="E20" s="77">
        <f t="shared" si="0"/>
        <v>0.14842300556586271</v>
      </c>
      <c r="F20" s="76">
        <f>分析係数表!C23</f>
        <v>0</v>
      </c>
      <c r="G20" s="77">
        <f t="shared" si="1"/>
        <v>0</v>
      </c>
      <c r="H20" s="77">
        <v>0</v>
      </c>
      <c r="I20" s="77">
        <f t="shared" si="2"/>
        <v>0</v>
      </c>
      <c r="J20" s="76">
        <f>分析係数表!G23</f>
        <v>0.21608040201005024</v>
      </c>
      <c r="K20" s="78">
        <f t="shared" si="3"/>
        <v>0</v>
      </c>
      <c r="L20" s="79"/>
      <c r="M20" s="80"/>
      <c r="N20" s="81">
        <f>分析係数表!H23</f>
        <v>3.0985653642363585E-5</v>
      </c>
      <c r="O20" s="82">
        <f t="shared" si="4"/>
        <v>4.747870009125862E-4</v>
      </c>
      <c r="P20" s="76">
        <f>分析係数表!C23</f>
        <v>0</v>
      </c>
      <c r="Q20" s="82">
        <f t="shared" si="5"/>
        <v>0</v>
      </c>
      <c r="R20" s="83">
        <v>0</v>
      </c>
      <c r="S20" s="84">
        <f t="shared" si="6"/>
        <v>0</v>
      </c>
      <c r="T20" s="85">
        <f>分析係数表!F23</f>
        <v>0.44723618090452261</v>
      </c>
      <c r="U20" s="86">
        <f t="shared" si="7"/>
        <v>0</v>
      </c>
      <c r="V20" s="87">
        <f>分析係数表!D23</f>
        <v>5.0251256281407038E-2</v>
      </c>
      <c r="W20" s="167">
        <f t="shared" si="8"/>
        <v>0</v>
      </c>
      <c r="X20" s="76">
        <f>分析係数表!E23</f>
        <v>3.5175879396984924E-2</v>
      </c>
      <c r="Y20" s="166">
        <f t="shared" si="9"/>
        <v>0</v>
      </c>
    </row>
    <row r="21" spans="1:25" x14ac:dyDescent="0.2">
      <c r="A21" s="6" t="s">
        <v>9</v>
      </c>
      <c r="B21" s="5" t="s">
        <v>270</v>
      </c>
      <c r="C21" s="90"/>
      <c r="D21" s="76">
        <f>投入係数表!M21</f>
        <v>0</v>
      </c>
      <c r="E21" s="77">
        <f t="shared" si="0"/>
        <v>0</v>
      </c>
      <c r="F21" s="76">
        <f>分析係数表!C24</f>
        <v>1</v>
      </c>
      <c r="G21" s="77">
        <f t="shared" si="1"/>
        <v>0</v>
      </c>
      <c r="H21" s="77">
        <v>2.2275101526832437E-2</v>
      </c>
      <c r="I21" s="77">
        <f t="shared" si="2"/>
        <v>2.2275101526832437E-2</v>
      </c>
      <c r="J21" s="76">
        <f>分析係数表!G24</f>
        <v>0.20751761942051683</v>
      </c>
      <c r="K21" s="78">
        <f t="shared" si="3"/>
        <v>4.6224760411985874E-3</v>
      </c>
      <c r="L21" s="79"/>
      <c r="M21" s="80"/>
      <c r="N21" s="81">
        <f>分析係数表!H24</f>
        <v>4.3379915099309022E-4</v>
      </c>
      <c r="O21" s="82">
        <f t="shared" si="4"/>
        <v>6.6470180127762074E-3</v>
      </c>
      <c r="P21" s="76">
        <f>分析係数表!C24</f>
        <v>1</v>
      </c>
      <c r="Q21" s="82">
        <f t="shared" si="5"/>
        <v>6.6470180127762074E-3</v>
      </c>
      <c r="R21" s="83">
        <v>2.0768176650154364E-2</v>
      </c>
      <c r="S21" s="84">
        <f t="shared" si="6"/>
        <v>4.3043278176986804E-2</v>
      </c>
      <c r="T21" s="85">
        <f>分析係数表!F24</f>
        <v>0.3923257635082224</v>
      </c>
      <c r="U21" s="86">
        <f t="shared" si="7"/>
        <v>1.6886986974683157E-2</v>
      </c>
      <c r="V21" s="87">
        <f>分析係数表!D24</f>
        <v>7.9874706342991389E-2</v>
      </c>
      <c r="W21" s="167">
        <f t="shared" si="8"/>
        <v>0</v>
      </c>
      <c r="X21" s="76">
        <f>分析係数表!E24</f>
        <v>8.1440877055599062E-2</v>
      </c>
      <c r="Y21" s="166">
        <f t="shared" si="9"/>
        <v>0</v>
      </c>
    </row>
    <row r="22" spans="1:25" x14ac:dyDescent="0.2">
      <c r="A22" s="6" t="s">
        <v>10</v>
      </c>
      <c r="B22" s="5" t="s">
        <v>271</v>
      </c>
      <c r="C22" s="90"/>
      <c r="D22" s="76">
        <f>投入係数表!M22</f>
        <v>0</v>
      </c>
      <c r="E22" s="77">
        <f t="shared" si="0"/>
        <v>0</v>
      </c>
      <c r="F22" s="76">
        <f>分析係数表!C25</f>
        <v>0.15636042402826855</v>
      </c>
      <c r="G22" s="77">
        <f t="shared" si="1"/>
        <v>0</v>
      </c>
      <c r="H22" s="77">
        <v>8.3846425313129601E-3</v>
      </c>
      <c r="I22" s="77">
        <f t="shared" si="2"/>
        <v>8.3846425313129601E-3</v>
      </c>
      <c r="J22" s="76">
        <f>分析係数表!G25</f>
        <v>0.19674295774647887</v>
      </c>
      <c r="K22" s="78">
        <f t="shared" si="3"/>
        <v>1.6496193712574353E-3</v>
      </c>
      <c r="L22" s="79"/>
      <c r="M22" s="80"/>
      <c r="N22" s="81">
        <f>分析係数表!H25</f>
        <v>5.8872741920490813E-4</v>
      </c>
      <c r="O22" s="82">
        <f t="shared" si="4"/>
        <v>9.0209530173391388E-3</v>
      </c>
      <c r="P22" s="76">
        <f>分析係数表!C25</f>
        <v>0.15636042402826855</v>
      </c>
      <c r="Q22" s="82">
        <f t="shared" si="5"/>
        <v>1.4105200389302364E-3</v>
      </c>
      <c r="R22" s="83">
        <v>4.5933655455530778E-3</v>
      </c>
      <c r="S22" s="84">
        <f t="shared" si="6"/>
        <v>1.2978008076866037E-2</v>
      </c>
      <c r="T22" s="85">
        <f>分析係数表!F25</f>
        <v>0.35079225352112675</v>
      </c>
      <c r="U22" s="86">
        <f t="shared" si="7"/>
        <v>4.5525846994992217E-3</v>
      </c>
      <c r="V22" s="87">
        <f>分析係数表!D25</f>
        <v>7.2183098591549297E-2</v>
      </c>
      <c r="W22" s="167">
        <f t="shared" si="8"/>
        <v>0</v>
      </c>
      <c r="X22" s="76">
        <f>分析係数表!E25</f>
        <v>6.8661971830985921E-2</v>
      </c>
      <c r="Y22" s="166">
        <f t="shared" si="9"/>
        <v>0</v>
      </c>
    </row>
    <row r="23" spans="1:25" x14ac:dyDescent="0.2">
      <c r="A23" s="6" t="s">
        <v>11</v>
      </c>
      <c r="B23" s="5" t="s">
        <v>35</v>
      </c>
      <c r="C23" s="90"/>
      <c r="D23" s="76">
        <f>投入係数表!M23</f>
        <v>0</v>
      </c>
      <c r="E23" s="77">
        <f t="shared" si="0"/>
        <v>0</v>
      </c>
      <c r="F23" s="76">
        <f>分析係数表!C26</f>
        <v>0.2968369829683698</v>
      </c>
      <c r="G23" s="77">
        <f t="shared" si="1"/>
        <v>0</v>
      </c>
      <c r="H23" s="77">
        <v>5.4124118866650381E-3</v>
      </c>
      <c r="I23" s="77">
        <f t="shared" si="2"/>
        <v>5.4124118866650381E-3</v>
      </c>
      <c r="J23" s="76">
        <f>分析係数表!G26</f>
        <v>0.19691119691119691</v>
      </c>
      <c r="K23" s="78">
        <f t="shared" si="3"/>
        <v>1.0657645027796021E-3</v>
      </c>
      <c r="L23" s="79"/>
      <c r="M23" s="80"/>
      <c r="N23" s="81">
        <f>分析係数表!H26</f>
        <v>1.2859046261580888E-2</v>
      </c>
      <c r="O23" s="82">
        <f t="shared" si="4"/>
        <v>0.19703660537872328</v>
      </c>
      <c r="P23" s="76">
        <f>分析係数表!C26</f>
        <v>0.2968369829683698</v>
      </c>
      <c r="Q23" s="82">
        <f t="shared" si="5"/>
        <v>5.848775147494948E-2</v>
      </c>
      <c r="R23" s="83">
        <v>6.165817808211458E-2</v>
      </c>
      <c r="S23" s="84">
        <f t="shared" si="6"/>
        <v>6.7070589968779612E-2</v>
      </c>
      <c r="T23" s="85">
        <f>分析係数表!F26</f>
        <v>0.33687258687258687</v>
      </c>
      <c r="U23" s="86">
        <f t="shared" si="7"/>
        <v>2.2594243145853364E-2</v>
      </c>
      <c r="V23" s="87">
        <f>分析係数表!D26</f>
        <v>8.7355212355212361E-2</v>
      </c>
      <c r="W23" s="167">
        <f t="shared" si="8"/>
        <v>0</v>
      </c>
      <c r="X23" s="76">
        <f>分析係数表!E26</f>
        <v>9.2664092664092659E-2</v>
      </c>
      <c r="Y23" s="166">
        <f t="shared" si="9"/>
        <v>0</v>
      </c>
    </row>
    <row r="24" spans="1:25" x14ac:dyDescent="0.2">
      <c r="A24" s="6" t="s">
        <v>12</v>
      </c>
      <c r="B24" s="5" t="s">
        <v>365</v>
      </c>
      <c r="C24" s="90"/>
      <c r="D24" s="76">
        <f>投入係数表!M24</f>
        <v>0</v>
      </c>
      <c r="E24" s="77">
        <f t="shared" si="0"/>
        <v>0</v>
      </c>
      <c r="F24" s="76">
        <f>分析係数表!C27</f>
        <v>2.7090694935217874E-2</v>
      </c>
      <c r="G24" s="77">
        <f t="shared" si="1"/>
        <v>0</v>
      </c>
      <c r="H24" s="77">
        <v>1.1855140640763869E-4</v>
      </c>
      <c r="I24" s="77">
        <f t="shared" si="2"/>
        <v>1.1855140640763869E-4</v>
      </c>
      <c r="J24" s="76">
        <f>分析係数表!G27</f>
        <v>0.18333333333333332</v>
      </c>
      <c r="K24" s="78">
        <f t="shared" si="3"/>
        <v>2.1734424508067091E-5</v>
      </c>
      <c r="L24" s="79"/>
      <c r="M24" s="80"/>
      <c r="N24" s="81">
        <f>分析係数表!H27</f>
        <v>1.2053419266879434E-2</v>
      </c>
      <c r="O24" s="82">
        <f t="shared" si="4"/>
        <v>0.18469214335499604</v>
      </c>
      <c r="P24" s="76">
        <f>分析係数表!C27</f>
        <v>2.7090694935217874E-2</v>
      </c>
      <c r="Q24" s="82">
        <f t="shared" si="5"/>
        <v>5.0034385125617246E-3</v>
      </c>
      <c r="R24" s="83">
        <v>5.0322152029310275E-3</v>
      </c>
      <c r="S24" s="84">
        <f t="shared" si="6"/>
        <v>5.1507666093386665E-3</v>
      </c>
      <c r="T24" s="85">
        <f>分析係数表!F27</f>
        <v>0.33333333333333331</v>
      </c>
      <c r="U24" s="86">
        <f t="shared" si="7"/>
        <v>1.7169222031128888E-3</v>
      </c>
      <c r="V24" s="87">
        <f>分析係数表!D27</f>
        <v>0</v>
      </c>
      <c r="W24" s="167">
        <f t="shared" si="8"/>
        <v>0</v>
      </c>
      <c r="X24" s="76">
        <f>分析係数表!E27</f>
        <v>0</v>
      </c>
      <c r="Y24" s="166">
        <f t="shared" si="9"/>
        <v>0</v>
      </c>
    </row>
    <row r="25" spans="1:25" x14ac:dyDescent="0.2">
      <c r="A25" s="6" t="s">
        <v>13</v>
      </c>
      <c r="B25" s="5" t="s">
        <v>191</v>
      </c>
      <c r="C25" s="90"/>
      <c r="D25" s="76">
        <f>投入係数表!M25</f>
        <v>0</v>
      </c>
      <c r="E25" s="77">
        <f t="shared" si="0"/>
        <v>0</v>
      </c>
      <c r="F25" s="76">
        <f>分析係数表!C28</f>
        <v>5.9347181008901906E-3</v>
      </c>
      <c r="G25" s="77">
        <f t="shared" si="1"/>
        <v>0</v>
      </c>
      <c r="H25" s="77">
        <v>2.9911482330510119E-4</v>
      </c>
      <c r="I25" s="77">
        <f t="shared" si="2"/>
        <v>2.9911482330510119E-4</v>
      </c>
      <c r="J25" s="76">
        <f>分析係数表!G28</f>
        <v>0.12222222222222222</v>
      </c>
      <c r="K25" s="78">
        <f t="shared" si="3"/>
        <v>3.6558478403956808E-5</v>
      </c>
      <c r="L25" s="79"/>
      <c r="M25" s="80"/>
      <c r="N25" s="81">
        <f>分析係数表!H28</f>
        <v>2.299135500263378E-2</v>
      </c>
      <c r="O25" s="82">
        <f t="shared" si="4"/>
        <v>0.35229195467713897</v>
      </c>
      <c r="P25" s="76">
        <f>分析係数表!C28</f>
        <v>5.9347181008901906E-3</v>
      </c>
      <c r="Q25" s="82">
        <f t="shared" si="5"/>
        <v>2.0907534402204034E-3</v>
      </c>
      <c r="R25" s="83">
        <v>2.1470553085519814E-3</v>
      </c>
      <c r="S25" s="84">
        <f t="shared" si="6"/>
        <v>2.4461701318570827E-3</v>
      </c>
      <c r="T25" s="85">
        <f>分析係数表!F28</f>
        <v>0.21111111111111111</v>
      </c>
      <c r="U25" s="86">
        <f t="shared" si="7"/>
        <v>5.1641369450316187E-4</v>
      </c>
      <c r="V25" s="87">
        <f>分析係数表!D28</f>
        <v>0.82222222222222219</v>
      </c>
      <c r="W25" s="167">
        <f t="shared" si="8"/>
        <v>0</v>
      </c>
      <c r="X25" s="76">
        <f>分析係数表!E28</f>
        <v>0.82222222222222219</v>
      </c>
      <c r="Y25" s="166">
        <f t="shared" si="9"/>
        <v>0</v>
      </c>
    </row>
    <row r="26" spans="1:25" x14ac:dyDescent="0.2">
      <c r="A26" s="6" t="s">
        <v>14</v>
      </c>
      <c r="B26" s="5" t="s">
        <v>50</v>
      </c>
      <c r="C26" s="90"/>
      <c r="D26" s="76">
        <f>投入係数表!M26</f>
        <v>1.038961038961039E-2</v>
      </c>
      <c r="E26" s="77">
        <f t="shared" si="0"/>
        <v>1.0389610389610389</v>
      </c>
      <c r="F26" s="76">
        <f>分析係数表!C29</f>
        <v>2.9045643153526979E-2</v>
      </c>
      <c r="G26" s="77">
        <f t="shared" si="1"/>
        <v>3.0177291588079976E-2</v>
      </c>
      <c r="H26" s="77">
        <v>3.2705493073315758E-2</v>
      </c>
      <c r="I26" s="77">
        <f t="shared" si="2"/>
        <v>3.2705493073315758E-2</v>
      </c>
      <c r="J26" s="76">
        <f>分析係数表!G29</f>
        <v>0.27966101694915252</v>
      </c>
      <c r="K26" s="78">
        <f t="shared" si="3"/>
        <v>9.1464514527069482E-3</v>
      </c>
      <c r="L26" s="79"/>
      <c r="M26" s="80"/>
      <c r="N26" s="81">
        <f>分析係数表!H29</f>
        <v>1.0659064852973073E-2</v>
      </c>
      <c r="O26" s="82">
        <f t="shared" si="4"/>
        <v>0.16332672831392966</v>
      </c>
      <c r="P26" s="76">
        <f>分析係数表!C29</f>
        <v>2.9045643153526979E-2</v>
      </c>
      <c r="Q26" s="82">
        <f t="shared" si="5"/>
        <v>4.743929868039452E-3</v>
      </c>
      <c r="R26" s="83">
        <v>5.9572302807061198E-3</v>
      </c>
      <c r="S26" s="84">
        <f t="shared" si="6"/>
        <v>3.8662723354021877E-2</v>
      </c>
      <c r="T26" s="85">
        <f>分析係数表!F29</f>
        <v>0.4576271186440678</v>
      </c>
      <c r="U26" s="86">
        <f t="shared" si="7"/>
        <v>1.769311068743374E-2</v>
      </c>
      <c r="V26" s="87">
        <f>分析係数表!D29</f>
        <v>0.38983050847457629</v>
      </c>
      <c r="W26" s="167">
        <f t="shared" si="8"/>
        <v>0</v>
      </c>
      <c r="X26" s="76">
        <f>分析係数表!E29</f>
        <v>0.16101694915254236</v>
      </c>
      <c r="Y26" s="166">
        <f t="shared" si="9"/>
        <v>0</v>
      </c>
    </row>
    <row r="27" spans="1:25" x14ac:dyDescent="0.2">
      <c r="A27" s="6" t="s">
        <v>15</v>
      </c>
      <c r="B27" s="5" t="s">
        <v>36</v>
      </c>
      <c r="C27" s="90"/>
      <c r="D27" s="76">
        <f>投入係数表!M27</f>
        <v>5.5658627087198514E-3</v>
      </c>
      <c r="E27" s="77">
        <f t="shared" si="0"/>
        <v>0.55658627087198509</v>
      </c>
      <c r="F27" s="76">
        <f>分析係数表!C30</f>
        <v>1</v>
      </c>
      <c r="G27" s="77">
        <f t="shared" si="1"/>
        <v>0.55658627087198509</v>
      </c>
      <c r="H27" s="77">
        <v>0.59717924512786491</v>
      </c>
      <c r="I27" s="77">
        <f t="shared" si="2"/>
        <v>0.59717924512786491</v>
      </c>
      <c r="J27" s="76">
        <f>分析係数表!G30</f>
        <v>0.3445689235265465</v>
      </c>
      <c r="K27" s="78">
        <f t="shared" si="3"/>
        <v>0.20576940964610405</v>
      </c>
      <c r="L27" s="79"/>
      <c r="M27" s="80"/>
      <c r="N27" s="81">
        <f>分析係数表!H30</f>
        <v>0</v>
      </c>
      <c r="O27" s="82">
        <f t="shared" si="4"/>
        <v>0</v>
      </c>
      <c r="P27" s="76">
        <f>分析係数表!C30</f>
        <v>1</v>
      </c>
      <c r="Q27" s="82">
        <f t="shared" si="5"/>
        <v>0</v>
      </c>
      <c r="R27" s="83">
        <v>2.0895470664859375E-2</v>
      </c>
      <c r="S27" s="84">
        <f t="shared" si="6"/>
        <v>0.61807471579272433</v>
      </c>
      <c r="T27" s="85">
        <f>分析係数表!F30</f>
        <v>0.44101315148563081</v>
      </c>
      <c r="U27" s="86">
        <f t="shared" si="7"/>
        <v>0.27257907826533495</v>
      </c>
      <c r="V27" s="87">
        <f>分析係数表!D30</f>
        <v>8.7579152459814902E-2</v>
      </c>
      <c r="W27" s="167">
        <f t="shared" si="8"/>
        <v>0</v>
      </c>
      <c r="X27" s="76">
        <f>分析係数表!E30</f>
        <v>6.0009741841207991E-2</v>
      </c>
      <c r="Y27" s="166">
        <f t="shared" si="9"/>
        <v>0</v>
      </c>
    </row>
    <row r="28" spans="1:25" x14ac:dyDescent="0.2">
      <c r="A28" s="6" t="s">
        <v>16</v>
      </c>
      <c r="B28" s="5" t="s">
        <v>192</v>
      </c>
      <c r="C28" s="90"/>
      <c r="D28" s="76">
        <f>投入係数表!M28</f>
        <v>5.7513914656771803E-2</v>
      </c>
      <c r="E28" s="77">
        <f t="shared" si="0"/>
        <v>5.7513914656771803</v>
      </c>
      <c r="F28" s="76">
        <f>分析係数表!C31</f>
        <v>3.5033259423503327E-2</v>
      </c>
      <c r="G28" s="77">
        <f t="shared" si="1"/>
        <v>0.2014899892631917</v>
      </c>
      <c r="H28" s="77">
        <v>0.21414485676374997</v>
      </c>
      <c r="I28" s="77">
        <f t="shared" si="2"/>
        <v>0.21414485676374997</v>
      </c>
      <c r="J28" s="76">
        <f>分析係数表!G31</f>
        <v>6.3291139240506333E-2</v>
      </c>
      <c r="K28" s="78">
        <f t="shared" si="3"/>
        <v>1.3553471947072784E-2</v>
      </c>
      <c r="L28" s="79"/>
      <c r="M28" s="80"/>
      <c r="N28" s="81">
        <f>分析係数表!H31</f>
        <v>2.636879124965141E-2</v>
      </c>
      <c r="O28" s="82">
        <f t="shared" si="4"/>
        <v>0.40404373777661085</v>
      </c>
      <c r="P28" s="76">
        <f>分析係数表!C31</f>
        <v>3.5033259423503327E-2</v>
      </c>
      <c r="Q28" s="82">
        <f t="shared" si="5"/>
        <v>1.4154969083969959E-2</v>
      </c>
      <c r="R28" s="83">
        <v>1.7201284012510826E-2</v>
      </c>
      <c r="S28" s="84">
        <f t="shared" si="6"/>
        <v>0.23134614077626081</v>
      </c>
      <c r="T28" s="85">
        <f>分析係数表!F31</f>
        <v>0.34177215189873417</v>
      </c>
      <c r="U28" s="86">
        <f t="shared" si="7"/>
        <v>7.9067668366570143E-2</v>
      </c>
      <c r="V28" s="87">
        <f>分析係数表!D31</f>
        <v>0</v>
      </c>
      <c r="W28" s="167">
        <f t="shared" si="8"/>
        <v>0</v>
      </c>
      <c r="X28" s="76">
        <f>分析係数表!E31</f>
        <v>0</v>
      </c>
      <c r="Y28" s="166">
        <f t="shared" si="9"/>
        <v>0</v>
      </c>
    </row>
    <row r="29" spans="1:25" x14ac:dyDescent="0.2">
      <c r="A29" s="6" t="s">
        <v>17</v>
      </c>
      <c r="B29" s="5" t="s">
        <v>272</v>
      </c>
      <c r="C29" s="90"/>
      <c r="D29" s="76">
        <f>投入係数表!M29</f>
        <v>1.484230055658627E-3</v>
      </c>
      <c r="E29" s="77">
        <f t="shared" si="0"/>
        <v>0.14842300556586271</v>
      </c>
      <c r="F29" s="76">
        <f>分析係数表!C32</f>
        <v>1</v>
      </c>
      <c r="G29" s="77">
        <f t="shared" si="1"/>
        <v>0.14842300556586271</v>
      </c>
      <c r="H29" s="77">
        <v>0.17852438493267592</v>
      </c>
      <c r="I29" s="77">
        <f t="shared" si="2"/>
        <v>0.17852438493267592</v>
      </c>
      <c r="J29" s="76">
        <f>分析係数表!G32</f>
        <v>0.13994910941475827</v>
      </c>
      <c r="K29" s="78">
        <f t="shared" si="3"/>
        <v>2.4984328680145485E-2</v>
      </c>
      <c r="L29" s="79"/>
      <c r="M29" s="80"/>
      <c r="N29" s="81">
        <f>分析係数表!H32</f>
        <v>7.5295138350943511E-3</v>
      </c>
      <c r="O29" s="82">
        <f t="shared" si="4"/>
        <v>0.11537324122175845</v>
      </c>
      <c r="P29" s="76">
        <f>分析係数表!C32</f>
        <v>1</v>
      </c>
      <c r="Q29" s="82">
        <f t="shared" si="5"/>
        <v>0.11537324122175845</v>
      </c>
      <c r="R29" s="83">
        <v>0.14772513363117976</v>
      </c>
      <c r="S29" s="84">
        <f t="shared" si="6"/>
        <v>0.32624951856385564</v>
      </c>
      <c r="T29" s="85">
        <f>分析係数表!F32</f>
        <v>0.48346055979643765</v>
      </c>
      <c r="U29" s="86">
        <f t="shared" si="7"/>
        <v>0.15772877487819992</v>
      </c>
      <c r="V29" s="87">
        <f>分析係数表!D32</f>
        <v>1.0178117048346057E-2</v>
      </c>
      <c r="W29" s="167">
        <f t="shared" si="8"/>
        <v>0</v>
      </c>
      <c r="X29" s="76">
        <f>分析係数表!E32</f>
        <v>1.5267175572519083E-2</v>
      </c>
      <c r="Y29" s="166">
        <f t="shared" si="9"/>
        <v>0</v>
      </c>
    </row>
    <row r="30" spans="1:25" x14ac:dyDescent="0.2">
      <c r="A30" s="6" t="s">
        <v>18</v>
      </c>
      <c r="B30" s="5" t="s">
        <v>273</v>
      </c>
      <c r="C30" s="90"/>
      <c r="D30" s="76">
        <f>投入係数表!M30</f>
        <v>2.2263450834879408E-3</v>
      </c>
      <c r="E30" s="77">
        <f t="shared" si="0"/>
        <v>0.22263450834879409</v>
      </c>
      <c r="F30" s="76">
        <f>分析係数表!C33</f>
        <v>1</v>
      </c>
      <c r="G30" s="77">
        <f t="shared" si="1"/>
        <v>0.22263450834879409</v>
      </c>
      <c r="H30" s="77">
        <v>0.2407067536181372</v>
      </c>
      <c r="I30" s="77">
        <f t="shared" si="2"/>
        <v>0.2407067536181372</v>
      </c>
      <c r="J30" s="76">
        <f>分析係数表!G33</f>
        <v>0.50525087514585765</v>
      </c>
      <c r="K30" s="78">
        <f t="shared" si="3"/>
        <v>0.12161729791908216</v>
      </c>
      <c r="L30" s="79"/>
      <c r="M30" s="80"/>
      <c r="N30" s="81">
        <f>分析係数表!H33</f>
        <v>1.0844978774827254E-3</v>
      </c>
      <c r="O30" s="82">
        <f t="shared" si="4"/>
        <v>1.6617545031940517E-2</v>
      </c>
      <c r="P30" s="76">
        <f>分析係数表!C33</f>
        <v>1</v>
      </c>
      <c r="Q30" s="82">
        <f t="shared" si="5"/>
        <v>1.6617545031940517E-2</v>
      </c>
      <c r="R30" s="83">
        <v>4.1151656593179063E-2</v>
      </c>
      <c r="S30" s="84">
        <f t="shared" si="6"/>
        <v>0.28185841021131625</v>
      </c>
      <c r="T30" s="85">
        <f>分析係数表!F33</f>
        <v>0.64410735122520424</v>
      </c>
      <c r="U30" s="86">
        <f t="shared" si="7"/>
        <v>0.18154707402175796</v>
      </c>
      <c r="V30" s="87">
        <f>分析係数表!D33</f>
        <v>4.7841306884480746E-2</v>
      </c>
      <c r="W30" s="167">
        <f t="shared" si="8"/>
        <v>0</v>
      </c>
      <c r="X30" s="76">
        <f>分析係数表!E33</f>
        <v>4.3173862310385065E-2</v>
      </c>
      <c r="Y30" s="166">
        <f t="shared" si="9"/>
        <v>0</v>
      </c>
    </row>
    <row r="31" spans="1:25" x14ac:dyDescent="0.2">
      <c r="A31" s="6" t="s">
        <v>19</v>
      </c>
      <c r="B31" s="5" t="s">
        <v>274</v>
      </c>
      <c r="C31" s="90"/>
      <c r="D31" s="76">
        <f>投入係数表!M31</f>
        <v>3.8589981447124305E-2</v>
      </c>
      <c r="E31" s="77">
        <f t="shared" si="0"/>
        <v>3.8589981447124306</v>
      </c>
      <c r="F31" s="76">
        <f>分析係数表!C34</f>
        <v>0.19949759263135858</v>
      </c>
      <c r="G31" s="77">
        <f t="shared" si="1"/>
        <v>0.76986083983900899</v>
      </c>
      <c r="H31" s="77">
        <v>0.83699498306435127</v>
      </c>
      <c r="I31" s="77">
        <f t="shared" si="2"/>
        <v>0.83699498306435127</v>
      </c>
      <c r="J31" s="76">
        <f>分析係数表!G34</f>
        <v>0.4244650271478761</v>
      </c>
      <c r="K31" s="78">
        <f t="shared" si="3"/>
        <v>0.35527509820904596</v>
      </c>
      <c r="L31" s="79"/>
      <c r="M31" s="80"/>
      <c r="N31" s="81">
        <f>分析係数表!H34</f>
        <v>0.18489139528398352</v>
      </c>
      <c r="O31" s="82">
        <f t="shared" si="4"/>
        <v>2.8330540344454023</v>
      </c>
      <c r="P31" s="76">
        <f>分析係数表!C34</f>
        <v>0.19949759263135858</v>
      </c>
      <c r="Q31" s="82">
        <f t="shared" si="5"/>
        <v>0.56518745966641581</v>
      </c>
      <c r="R31" s="83">
        <v>0.60241705416469027</v>
      </c>
      <c r="S31" s="84">
        <f t="shared" si="6"/>
        <v>1.4394120372290415</v>
      </c>
      <c r="T31" s="85">
        <f>分析係数表!F34</f>
        <v>0.70105397636537847</v>
      </c>
      <c r="U31" s="86">
        <f t="shared" si="7"/>
        <v>1.0091055323276097</v>
      </c>
      <c r="V31" s="87">
        <f>分析係数表!D34</f>
        <v>0.39061002874480999</v>
      </c>
      <c r="W31" s="167">
        <f t="shared" si="8"/>
        <v>1</v>
      </c>
      <c r="X31" s="76">
        <f>分析係数表!E34</f>
        <v>0.23634621526668795</v>
      </c>
      <c r="Y31" s="166">
        <f t="shared" si="9"/>
        <v>0</v>
      </c>
    </row>
    <row r="32" spans="1:25" x14ac:dyDescent="0.2">
      <c r="A32" s="6" t="s">
        <v>20</v>
      </c>
      <c r="B32" s="5" t="s">
        <v>37</v>
      </c>
      <c r="C32" s="90"/>
      <c r="D32" s="76">
        <f>投入係数表!M32</f>
        <v>1.0760667903525046E-2</v>
      </c>
      <c r="E32" s="77">
        <f t="shared" si="0"/>
        <v>1.0760667903525045</v>
      </c>
      <c r="F32" s="76">
        <f>分析係数表!C35</f>
        <v>0.22275795564127288</v>
      </c>
      <c r="G32" s="77">
        <f t="shared" si="1"/>
        <v>0.23970243835239008</v>
      </c>
      <c r="H32" s="77">
        <v>0.26935886001839815</v>
      </c>
      <c r="I32" s="77">
        <f t="shared" si="2"/>
        <v>0.26935886001839815</v>
      </c>
      <c r="J32" s="76">
        <f>分析係数表!G35</f>
        <v>0.31756756756756754</v>
      </c>
      <c r="K32" s="78">
        <f t="shared" si="3"/>
        <v>8.5539637978815627E-2</v>
      </c>
      <c r="L32" s="79"/>
      <c r="M32" s="80"/>
      <c r="N32" s="81">
        <f>分析係数表!H35</f>
        <v>6.990363461717225E-2</v>
      </c>
      <c r="O32" s="82">
        <f t="shared" si="4"/>
        <v>1.0711194740587946</v>
      </c>
      <c r="P32" s="76">
        <f>分析係数表!C35</f>
        <v>0.22275795564127288</v>
      </c>
      <c r="Q32" s="82">
        <f t="shared" si="5"/>
        <v>0.23860038428889249</v>
      </c>
      <c r="R32" s="83">
        <v>0.26052813003487602</v>
      </c>
      <c r="S32" s="84">
        <f t="shared" si="6"/>
        <v>0.52988699005327411</v>
      </c>
      <c r="T32" s="85">
        <f>分析係数表!F35</f>
        <v>0.6527027027027027</v>
      </c>
      <c r="U32" s="86">
        <f t="shared" si="7"/>
        <v>0.34585867053477215</v>
      </c>
      <c r="V32" s="87">
        <f>分析係数表!D35</f>
        <v>0.11351351351351352</v>
      </c>
      <c r="W32" s="167">
        <f t="shared" si="8"/>
        <v>0</v>
      </c>
      <c r="X32" s="76">
        <f>分析係数表!E35</f>
        <v>8.9189189189189194E-2</v>
      </c>
      <c r="Y32" s="166">
        <f t="shared" si="9"/>
        <v>0</v>
      </c>
    </row>
    <row r="33" spans="1:25" x14ac:dyDescent="0.2">
      <c r="A33" s="6" t="s">
        <v>21</v>
      </c>
      <c r="B33" s="5" t="s">
        <v>38</v>
      </c>
      <c r="C33" s="90"/>
      <c r="D33" s="76">
        <f>投入係数表!M33</f>
        <v>2.2263450834879408E-3</v>
      </c>
      <c r="E33" s="77">
        <f t="shared" si="0"/>
        <v>0.22263450834879409</v>
      </c>
      <c r="F33" s="76">
        <f>分析係数表!C36</f>
        <v>0.43622860833064259</v>
      </c>
      <c r="G33" s="77">
        <f t="shared" si="1"/>
        <v>9.7119541743371271E-2</v>
      </c>
      <c r="H33" s="77">
        <v>0.12318942426834779</v>
      </c>
      <c r="I33" s="77">
        <f t="shared" si="2"/>
        <v>0.12318942426834779</v>
      </c>
      <c r="J33" s="76">
        <f>分析係数表!G36</f>
        <v>3.6982248520710057E-3</v>
      </c>
      <c r="K33" s="78">
        <f t="shared" si="3"/>
        <v>4.5558219034152287E-4</v>
      </c>
      <c r="L33" s="79"/>
      <c r="M33" s="80"/>
      <c r="N33" s="81">
        <f>分析係数表!H36</f>
        <v>7.7743004988690231E-2</v>
      </c>
      <c r="O33" s="82">
        <f t="shared" si="4"/>
        <v>1.1912405852896788</v>
      </c>
      <c r="P33" s="76">
        <f>分析係数表!C36</f>
        <v>0.43622860833064259</v>
      </c>
      <c r="Q33" s="82">
        <f t="shared" si="5"/>
        <v>0.51965322270789671</v>
      </c>
      <c r="R33" s="83">
        <v>0.54443351292586739</v>
      </c>
      <c r="S33" s="84">
        <f t="shared" si="6"/>
        <v>0.66762293719421517</v>
      </c>
      <c r="T33" s="85">
        <f>分析係数表!F36</f>
        <v>0.90162721893491127</v>
      </c>
      <c r="U33" s="86">
        <f t="shared" si="7"/>
        <v>0.60194701215957713</v>
      </c>
      <c r="V33" s="87">
        <f>分析係数表!D36</f>
        <v>2.1449704142011833E-2</v>
      </c>
      <c r="W33" s="167">
        <f t="shared" si="8"/>
        <v>0</v>
      </c>
      <c r="X33" s="76">
        <f>分析係数表!E36</f>
        <v>1.4792899408284023E-3</v>
      </c>
      <c r="Y33" s="166">
        <f t="shared" si="9"/>
        <v>0</v>
      </c>
    </row>
    <row r="34" spans="1:25" x14ac:dyDescent="0.2">
      <c r="A34" s="6" t="s">
        <v>22</v>
      </c>
      <c r="B34" s="5" t="s">
        <v>377</v>
      </c>
      <c r="C34" s="90"/>
      <c r="D34" s="76">
        <f>投入係数表!M34</f>
        <v>4.6011131725417438E-2</v>
      </c>
      <c r="E34" s="77">
        <f t="shared" si="0"/>
        <v>4.6011131725417442</v>
      </c>
      <c r="F34" s="76">
        <f>分析係数表!C37</f>
        <v>0.12537048014226437</v>
      </c>
      <c r="G34" s="77">
        <f t="shared" si="1"/>
        <v>0.57684376763045575</v>
      </c>
      <c r="H34" s="77">
        <v>0.61951290188633723</v>
      </c>
      <c r="I34" s="77">
        <f t="shared" si="2"/>
        <v>0.61951290188633723</v>
      </c>
      <c r="J34" s="76">
        <f>分析係数表!G37</f>
        <v>0.54441260744985676</v>
      </c>
      <c r="K34" s="78">
        <f t="shared" si="3"/>
        <v>0.33727063426476811</v>
      </c>
      <c r="L34" s="79"/>
      <c r="M34" s="80"/>
      <c r="N34" s="81">
        <f>分析係数表!H37</f>
        <v>5.4441793449632819E-2</v>
      </c>
      <c r="O34" s="82">
        <f t="shared" si="4"/>
        <v>0.83420076060341397</v>
      </c>
      <c r="P34" s="76">
        <f>分析係数表!C37</f>
        <v>0.12537048014226437</v>
      </c>
      <c r="Q34" s="82">
        <f t="shared" si="5"/>
        <v>0.10458414989189214</v>
      </c>
      <c r="R34" s="83">
        <v>0.11653692723748235</v>
      </c>
      <c r="S34" s="84">
        <f t="shared" si="6"/>
        <v>0.73604982912381955</v>
      </c>
      <c r="T34" s="85">
        <f>分析係数表!F37</f>
        <v>0.7435530085959885</v>
      </c>
      <c r="U34" s="86">
        <f t="shared" si="7"/>
        <v>0.54729206492157922</v>
      </c>
      <c r="V34" s="87">
        <f>分析係数表!D37</f>
        <v>0.23782234957020057</v>
      </c>
      <c r="W34" s="167">
        <f t="shared" si="8"/>
        <v>0</v>
      </c>
      <c r="X34" s="76">
        <f>分析係数表!E37</f>
        <v>0.19484240687679083</v>
      </c>
      <c r="Y34" s="166">
        <f t="shared" si="9"/>
        <v>0</v>
      </c>
    </row>
    <row r="35" spans="1:25" x14ac:dyDescent="0.2">
      <c r="A35" s="6" t="s">
        <v>23</v>
      </c>
      <c r="B35" s="5" t="s">
        <v>193</v>
      </c>
      <c r="C35" s="90"/>
      <c r="D35" s="76">
        <f>投入係数表!M35</f>
        <v>5.1948051948051948E-3</v>
      </c>
      <c r="E35" s="77">
        <f t="shared" si="0"/>
        <v>0.51948051948051943</v>
      </c>
      <c r="F35" s="76">
        <f>分析係数表!C38</f>
        <v>2.2876841115637703E-2</v>
      </c>
      <c r="G35" s="77">
        <f t="shared" si="1"/>
        <v>1.1884073306824779E-2</v>
      </c>
      <c r="H35" s="77">
        <v>1.5102151119956341E-2</v>
      </c>
      <c r="I35" s="77">
        <f t="shared" si="2"/>
        <v>1.5102151119956341E-2</v>
      </c>
      <c r="J35" s="76">
        <f>分析係数表!G38</f>
        <v>0.33663366336633666</v>
      </c>
      <c r="K35" s="78">
        <f t="shared" si="3"/>
        <v>5.0838924562229271E-3</v>
      </c>
      <c r="L35" s="79"/>
      <c r="M35" s="80"/>
      <c r="N35" s="81">
        <f>分析係数表!H38</f>
        <v>4.7129179190035016E-2</v>
      </c>
      <c r="O35" s="82">
        <f t="shared" si="4"/>
        <v>0.72215102838804368</v>
      </c>
      <c r="P35" s="76">
        <f>分析係数表!C38</f>
        <v>2.2876841115637703E-2</v>
      </c>
      <c r="Q35" s="82">
        <f t="shared" si="5"/>
        <v>1.6520534337927648E-2</v>
      </c>
      <c r="R35" s="83">
        <v>1.9055066344115551E-2</v>
      </c>
      <c r="S35" s="84">
        <f t="shared" si="6"/>
        <v>3.4157217464071896E-2</v>
      </c>
      <c r="T35" s="85">
        <f>分析係数表!F38</f>
        <v>0.54455445544554459</v>
      </c>
      <c r="U35" s="86">
        <f t="shared" si="7"/>
        <v>1.8600464955682718E-2</v>
      </c>
      <c r="V35" s="87">
        <f>分析係数表!D38</f>
        <v>0.17821782178217821</v>
      </c>
      <c r="W35" s="167">
        <f t="shared" si="8"/>
        <v>0</v>
      </c>
      <c r="X35" s="76">
        <f>分析係数表!E38</f>
        <v>0.21782178217821782</v>
      </c>
      <c r="Y35" s="166">
        <f t="shared" si="9"/>
        <v>0</v>
      </c>
    </row>
    <row r="36" spans="1:25" x14ac:dyDescent="0.2">
      <c r="A36" s="6" t="s">
        <v>24</v>
      </c>
      <c r="B36" s="5" t="s">
        <v>39</v>
      </c>
      <c r="C36" s="90"/>
      <c r="D36" s="76">
        <f>投入係数表!M36</f>
        <v>0</v>
      </c>
      <c r="E36" s="77">
        <f t="shared" si="0"/>
        <v>0</v>
      </c>
      <c r="F36" s="76">
        <f>分析係数表!C39</f>
        <v>1</v>
      </c>
      <c r="G36" s="77">
        <f t="shared" si="1"/>
        <v>0</v>
      </c>
      <c r="H36" s="77">
        <v>1.3679132983998667E-2</v>
      </c>
      <c r="I36" s="77">
        <f t="shared" si="2"/>
        <v>1.3679132983998667E-2</v>
      </c>
      <c r="J36" s="76">
        <f>分析係数表!G39</f>
        <v>0.3546086320409656</v>
      </c>
      <c r="K36" s="78">
        <f t="shared" si="3"/>
        <v>4.8507386349622194E-3</v>
      </c>
      <c r="L36" s="79"/>
      <c r="M36" s="80"/>
      <c r="N36" s="81">
        <f>分析係数表!H39</f>
        <v>4.3379915099309016E-3</v>
      </c>
      <c r="O36" s="82">
        <f t="shared" si="4"/>
        <v>6.6470180127762069E-2</v>
      </c>
      <c r="P36" s="76">
        <f>分析係数表!C39</f>
        <v>1</v>
      </c>
      <c r="Q36" s="82">
        <f t="shared" si="5"/>
        <v>6.6470180127762069E-2</v>
      </c>
      <c r="R36" s="83">
        <v>7.2141566303306315E-2</v>
      </c>
      <c r="S36" s="84">
        <f t="shared" si="6"/>
        <v>8.5820699287304986E-2</v>
      </c>
      <c r="T36" s="85">
        <f>分析係数表!F39</f>
        <v>0.70537673738112661</v>
      </c>
      <c r="U36" s="86">
        <f t="shared" si="7"/>
        <v>6.0535924863045966E-2</v>
      </c>
      <c r="V36" s="87">
        <f>分析係数表!D39</f>
        <v>5.5779078273591805E-2</v>
      </c>
      <c r="W36" s="167">
        <f t="shared" si="8"/>
        <v>0</v>
      </c>
      <c r="X36" s="76">
        <f>分析係数表!E39</f>
        <v>7.0592538405267011E-2</v>
      </c>
      <c r="Y36" s="166">
        <f t="shared" si="9"/>
        <v>0</v>
      </c>
    </row>
    <row r="37" spans="1:25" x14ac:dyDescent="0.2">
      <c r="A37" s="6" t="s">
        <v>25</v>
      </c>
      <c r="B37" s="5" t="s">
        <v>40</v>
      </c>
      <c r="C37" s="90"/>
      <c r="D37" s="76">
        <f>投入係数表!M37</f>
        <v>3.7105751391465676E-4</v>
      </c>
      <c r="E37" s="77">
        <f t="shared" si="0"/>
        <v>3.7105751391465679E-2</v>
      </c>
      <c r="F37" s="76">
        <f>分析係数表!C40</f>
        <v>1</v>
      </c>
      <c r="G37" s="77">
        <f t="shared" si="1"/>
        <v>3.7105751391465679E-2</v>
      </c>
      <c r="H37" s="77">
        <v>3.8847573977205049E-2</v>
      </c>
      <c r="I37" s="77">
        <f t="shared" si="2"/>
        <v>3.8847573977205049E-2</v>
      </c>
      <c r="J37" s="76">
        <f>分析係数表!G40</f>
        <v>0.56581344070558914</v>
      </c>
      <c r="K37" s="78">
        <f t="shared" si="3"/>
        <v>2.1980479495107296E-2</v>
      </c>
      <c r="L37" s="79"/>
      <c r="M37" s="80"/>
      <c r="N37" s="81">
        <f>分析係数表!H40</f>
        <v>2.8909614848325226E-2</v>
      </c>
      <c r="O37" s="82">
        <f t="shared" si="4"/>
        <v>0.44297627185144295</v>
      </c>
      <c r="P37" s="76">
        <f>分析係数表!C40</f>
        <v>1</v>
      </c>
      <c r="Q37" s="82">
        <f t="shared" si="5"/>
        <v>0.44297627185144295</v>
      </c>
      <c r="R37" s="83">
        <v>0.44314776224916158</v>
      </c>
      <c r="S37" s="84">
        <f t="shared" si="6"/>
        <v>0.48199533622636664</v>
      </c>
      <c r="T37" s="85">
        <f>分析係数表!F40</f>
        <v>0.76416450963474258</v>
      </c>
      <c r="U37" s="86">
        <f t="shared" si="7"/>
        <v>0.36832372975365435</v>
      </c>
      <c r="V37" s="87">
        <f>分析係数表!D40</f>
        <v>3.8155498034704249E-2</v>
      </c>
      <c r="W37" s="167">
        <f t="shared" si="8"/>
        <v>0</v>
      </c>
      <c r="X37" s="76">
        <f>分析係数表!E40</f>
        <v>2.4733966062697729E-2</v>
      </c>
      <c r="Y37" s="166">
        <f t="shared" si="9"/>
        <v>0</v>
      </c>
    </row>
    <row r="38" spans="1:25" x14ac:dyDescent="0.2">
      <c r="A38" s="6" t="s">
        <v>26</v>
      </c>
      <c r="B38" s="5" t="s">
        <v>276</v>
      </c>
      <c r="C38" s="90"/>
      <c r="D38" s="76">
        <f>投入係数表!M38</f>
        <v>0</v>
      </c>
      <c r="E38" s="77">
        <f t="shared" si="0"/>
        <v>0</v>
      </c>
      <c r="F38" s="76">
        <f>分析係数表!C41</f>
        <v>0.80737001514386675</v>
      </c>
      <c r="G38" s="77">
        <f t="shared" si="1"/>
        <v>0</v>
      </c>
      <c r="H38" s="77">
        <v>8.2914833771968815E-7</v>
      </c>
      <c r="I38" s="77">
        <f t="shared" si="2"/>
        <v>8.2914833771968815E-7</v>
      </c>
      <c r="J38" s="76">
        <f>分析係数表!G41</f>
        <v>0.46438676343953744</v>
      </c>
      <c r="K38" s="78">
        <f t="shared" si="3"/>
        <v>3.8504551296491854E-7</v>
      </c>
      <c r="L38" s="79"/>
      <c r="M38" s="80"/>
      <c r="N38" s="81">
        <f>分析係数表!H41</f>
        <v>5.5247420444334276E-2</v>
      </c>
      <c r="O38" s="82">
        <f t="shared" si="4"/>
        <v>0.84654522262714127</v>
      </c>
      <c r="P38" s="76">
        <f>分析係数表!C41</f>
        <v>0.80737001514386675</v>
      </c>
      <c r="Q38" s="82">
        <f t="shared" si="5"/>
        <v>0.68347522921244308</v>
      </c>
      <c r="R38" s="83">
        <v>0.69465977522111078</v>
      </c>
      <c r="S38" s="84">
        <f t="shared" si="6"/>
        <v>0.69466060436944854</v>
      </c>
      <c r="T38" s="85">
        <f>分析係数表!F41</f>
        <v>0.56759749046623198</v>
      </c>
      <c r="U38" s="86">
        <f t="shared" si="7"/>
        <v>0.39428761576585503</v>
      </c>
      <c r="V38" s="87">
        <f>分析係数表!D41</f>
        <v>0.17788165826054866</v>
      </c>
      <c r="W38" s="167">
        <f t="shared" si="8"/>
        <v>0</v>
      </c>
      <c r="X38" s="76">
        <f>分析係数表!E41</f>
        <v>0.18021896912289334</v>
      </c>
      <c r="Y38" s="166">
        <f t="shared" si="9"/>
        <v>0</v>
      </c>
    </row>
    <row r="39" spans="1:25" x14ac:dyDescent="0.2">
      <c r="A39" s="6" t="s">
        <v>51</v>
      </c>
      <c r="B39" s="5" t="s">
        <v>367</v>
      </c>
      <c r="C39" s="90"/>
      <c r="D39" s="76">
        <f>投入係数表!M39</f>
        <v>3.7105751391465676E-4</v>
      </c>
      <c r="E39" s="77">
        <f>$C$15*D39</f>
        <v>3.7105751391465679E-2</v>
      </c>
      <c r="F39" s="76">
        <f>分析係数表!C42</f>
        <v>0.96683250414593702</v>
      </c>
      <c r="G39" s="77">
        <f>E39*F39</f>
        <v>3.5875046536027348E-2</v>
      </c>
      <c r="H39" s="77">
        <v>4.4573214136179234E-2</v>
      </c>
      <c r="I39" s="77">
        <f>C39+H39</f>
        <v>4.4573214136179234E-2</v>
      </c>
      <c r="J39" s="76">
        <f>分析係数表!G42</f>
        <v>0.48211243611584326</v>
      </c>
      <c r="K39" s="78">
        <f>I39*J39</f>
        <v>2.1489300852706512E-2</v>
      </c>
      <c r="L39" s="79"/>
      <c r="M39" s="80"/>
      <c r="N39" s="81">
        <f>分析係数表!H42</f>
        <v>1.6732252966876335E-2</v>
      </c>
      <c r="O39" s="82">
        <f t="shared" si="4"/>
        <v>0.25638498049279657</v>
      </c>
      <c r="P39" s="76">
        <f>分析係数表!C42</f>
        <v>0.96683250414593702</v>
      </c>
      <c r="Q39" s="82">
        <f>O39*P39</f>
        <v>0.24788133271525772</v>
      </c>
      <c r="R39" s="83">
        <v>0.25388104961839808</v>
      </c>
      <c r="S39" s="84">
        <f>I39+R39</f>
        <v>0.29845426375457729</v>
      </c>
      <c r="T39" s="85">
        <f>分析係数表!F42</f>
        <v>0.55877342419080067</v>
      </c>
      <c r="U39" s="86">
        <f t="shared" si="7"/>
        <v>0.16676831092248953</v>
      </c>
      <c r="V39" s="87">
        <f>分析係数表!D42</f>
        <v>0.25383304940374785</v>
      </c>
      <c r="W39" s="167">
        <f t="shared" si="8"/>
        <v>0</v>
      </c>
      <c r="X39" s="76">
        <f>分析係数表!E42</f>
        <v>0.17717206132879046</v>
      </c>
      <c r="Y39" s="166">
        <f t="shared" si="9"/>
        <v>0</v>
      </c>
    </row>
    <row r="40" spans="1:25" x14ac:dyDescent="0.2">
      <c r="A40" s="6" t="s">
        <v>194</v>
      </c>
      <c r="B40" s="5" t="s">
        <v>41</v>
      </c>
      <c r="C40" s="90"/>
      <c r="D40" s="76">
        <f>投入係数表!M40</f>
        <v>5.3061224489795916E-2</v>
      </c>
      <c r="E40" s="77">
        <f>$C$15*D40</f>
        <v>5.3061224489795915</v>
      </c>
      <c r="F40" s="76">
        <f>分析係数表!C43</f>
        <v>0.23747353563867324</v>
      </c>
      <c r="G40" s="77">
        <f>E40*F40</f>
        <v>1.2600636584909191</v>
      </c>
      <c r="H40" s="77">
        <v>1.4259973575366716</v>
      </c>
      <c r="I40" s="77">
        <f>C40+H40</f>
        <v>1.4259973575366716</v>
      </c>
      <c r="J40" s="76">
        <f>分析係数表!G43</f>
        <v>0.3947923997185081</v>
      </c>
      <c r="K40" s="78">
        <f>I40*J40</f>
        <v>0.5629729187741539</v>
      </c>
      <c r="L40" s="79"/>
      <c r="M40" s="80"/>
      <c r="N40" s="81">
        <f>分析係数表!H43</f>
        <v>4.4340470362222294E-2</v>
      </c>
      <c r="O40" s="82">
        <f t="shared" si="4"/>
        <v>0.67942019830591094</v>
      </c>
      <c r="P40" s="76">
        <f>分析係数表!C43</f>
        <v>0.23747353563867324</v>
      </c>
      <c r="Q40" s="82">
        <f>O40*P40</f>
        <v>0.16134431667603319</v>
      </c>
      <c r="R40" s="83">
        <v>0.22732894546033561</v>
      </c>
      <c r="S40" s="84">
        <f>I40+R40</f>
        <v>1.6533263029970071</v>
      </c>
      <c r="T40" s="85">
        <f>分析係数表!F43</f>
        <v>0.64109781843771996</v>
      </c>
      <c r="U40" s="86">
        <f t="shared" si="7"/>
        <v>1.059943886017082</v>
      </c>
      <c r="V40" s="87">
        <f>分析係数表!D43</f>
        <v>1.4700914848698099</v>
      </c>
      <c r="W40" s="167">
        <f t="shared" si="8"/>
        <v>2</v>
      </c>
      <c r="X40" s="76">
        <f>分析係数表!E43</f>
        <v>1.0415200562983815</v>
      </c>
      <c r="Y40" s="166">
        <f t="shared" si="9"/>
        <v>2</v>
      </c>
    </row>
    <row r="41" spans="1:25" x14ac:dyDescent="0.2">
      <c r="A41" s="6" t="s">
        <v>340</v>
      </c>
      <c r="B41" s="5" t="s">
        <v>42</v>
      </c>
      <c r="C41" s="90"/>
      <c r="D41" s="76">
        <f>投入係数表!M41</f>
        <v>0</v>
      </c>
      <c r="E41" s="77">
        <f>$C$15*D41</f>
        <v>0</v>
      </c>
      <c r="F41" s="76">
        <f>分析係数表!C44</f>
        <v>0.41273100616016423</v>
      </c>
      <c r="G41" s="77">
        <f>E41*F41</f>
        <v>0</v>
      </c>
      <c r="H41" s="77">
        <v>8.0672260302761965E-4</v>
      </c>
      <c r="I41" s="77">
        <f>C41+H41</f>
        <v>8.0672260302761965E-4</v>
      </c>
      <c r="J41" s="76">
        <f>分析係数表!G44</f>
        <v>0.27032077234506385</v>
      </c>
      <c r="K41" s="78">
        <f>I41*J41</f>
        <v>2.1807387711864648E-4</v>
      </c>
      <c r="L41" s="79"/>
      <c r="M41" s="80"/>
      <c r="N41" s="81">
        <f>分析係数表!H44</f>
        <v>0.12437641372044743</v>
      </c>
      <c r="O41" s="82">
        <f t="shared" si="4"/>
        <v>1.905795021663121</v>
      </c>
      <c r="P41" s="76">
        <f>分析係数表!C44</f>
        <v>0.41273100616016423</v>
      </c>
      <c r="Q41" s="82">
        <f>O41*P41</f>
        <v>0.78658069682605192</v>
      </c>
      <c r="R41" s="83">
        <v>0.79718296266820687</v>
      </c>
      <c r="S41" s="84">
        <f>I41+R41</f>
        <v>0.79798968527123448</v>
      </c>
      <c r="T41" s="85">
        <f>分析係数表!F44</f>
        <v>0.52382435378386794</v>
      </c>
      <c r="U41" s="86">
        <f t="shared" si="7"/>
        <v>0.41800643121339653</v>
      </c>
      <c r="V41" s="87">
        <f>分析係数表!D44</f>
        <v>0.30302086577390219</v>
      </c>
      <c r="W41" s="167">
        <f t="shared" si="8"/>
        <v>0</v>
      </c>
      <c r="X41" s="76">
        <f>分析係数表!E44</f>
        <v>0.1999377141077546</v>
      </c>
      <c r="Y41" s="166">
        <f t="shared" si="9"/>
        <v>0</v>
      </c>
    </row>
    <row r="42" spans="1:25" x14ac:dyDescent="0.2">
      <c r="A42" s="6" t="s">
        <v>341</v>
      </c>
      <c r="B42" s="5" t="s">
        <v>278</v>
      </c>
      <c r="C42" s="90"/>
      <c r="D42" s="76">
        <f>投入係数表!M42</f>
        <v>7.4211502782931351E-4</v>
      </c>
      <c r="E42" s="77">
        <f>$C$15*D42</f>
        <v>7.4211502782931357E-2</v>
      </c>
      <c r="F42" s="76">
        <f>分析係数表!C45</f>
        <v>1</v>
      </c>
      <c r="G42" s="77">
        <f>E42*F42</f>
        <v>7.4211502782931357E-2</v>
      </c>
      <c r="H42" s="77">
        <v>8.0073451171432539E-2</v>
      </c>
      <c r="I42" s="77">
        <f>C42+H42</f>
        <v>8.0073451171432539E-2</v>
      </c>
      <c r="J42" s="76">
        <f>分析係数表!G45</f>
        <v>0</v>
      </c>
      <c r="K42" s="78">
        <f>I42*J42</f>
        <v>0</v>
      </c>
      <c r="L42" s="79"/>
      <c r="M42" s="80"/>
      <c r="N42" s="81">
        <f>分析係数表!H45</f>
        <v>0</v>
      </c>
      <c r="O42" s="82">
        <f t="shared" si="4"/>
        <v>0</v>
      </c>
      <c r="P42" s="76">
        <f>分析係数表!C45</f>
        <v>1</v>
      </c>
      <c r="Q42" s="82">
        <f>O42*P42</f>
        <v>0</v>
      </c>
      <c r="R42" s="83">
        <v>3.3297153843767427E-3</v>
      </c>
      <c r="S42" s="84">
        <f>I42+R42</f>
        <v>8.3403166555809288E-2</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投入係数表!M43</f>
        <v>9.2764378478664197E-3</v>
      </c>
      <c r="E43" s="77">
        <f>$C$15*D43</f>
        <v>0.927643784786642</v>
      </c>
      <c r="F43" s="76">
        <f>分析係数表!C46</f>
        <v>7.03125E-2</v>
      </c>
      <c r="G43" s="77">
        <f>E43*F43</f>
        <v>6.5224953617810763E-2</v>
      </c>
      <c r="H43" s="77">
        <v>7.1275482390308842E-2</v>
      </c>
      <c r="I43" s="77">
        <f>C43+H43</f>
        <v>7.1275482390308842E-2</v>
      </c>
      <c r="J43" s="76">
        <f>分析係数表!G46</f>
        <v>1.0101010101010102E-2</v>
      </c>
      <c r="K43" s="78">
        <f>I43*J43</f>
        <v>7.1995436757887725E-4</v>
      </c>
      <c r="L43" s="79"/>
      <c r="M43" s="80"/>
      <c r="N43" s="81">
        <f>分析係数表!H46</f>
        <v>2.5315279025811051E-2</v>
      </c>
      <c r="O43" s="82">
        <f t="shared" si="4"/>
        <v>0.38790097974558296</v>
      </c>
      <c r="P43" s="76">
        <f>分析係数表!C46</f>
        <v>7.03125E-2</v>
      </c>
      <c r="Q43" s="82">
        <f>O43*P43</f>
        <v>2.7274287638361303E-2</v>
      </c>
      <c r="R43" s="83">
        <v>2.9550906914677908E-2</v>
      </c>
      <c r="S43" s="84">
        <f>I43+R43</f>
        <v>0.10082638930498675</v>
      </c>
      <c r="T43" s="85">
        <f>分析係数表!F46</f>
        <v>0.30303030303030304</v>
      </c>
      <c r="U43" s="86">
        <f t="shared" si="7"/>
        <v>3.055345130454144E-2</v>
      </c>
      <c r="V43" s="87">
        <f>分析係数表!D46</f>
        <v>1.0101010101010102E-2</v>
      </c>
      <c r="W43" s="167">
        <f t="shared" si="8"/>
        <v>0</v>
      </c>
      <c r="X43" s="76">
        <f>分析係数表!E46</f>
        <v>3.0303030303030304E-2</v>
      </c>
      <c r="Y43" s="166">
        <f t="shared" si="9"/>
        <v>0</v>
      </c>
    </row>
    <row r="44" spans="1:25" x14ac:dyDescent="0.2">
      <c r="A44" s="192">
        <v>40</v>
      </c>
      <c r="B44" s="14" t="s">
        <v>150</v>
      </c>
      <c r="C44" s="197">
        <f>SUM(C5:C43)</f>
        <v>100</v>
      </c>
      <c r="D44" s="92">
        <f>投入係数表!M44</f>
        <v>0.52319109461966606</v>
      </c>
      <c r="E44" s="91">
        <f>SUM(E5:E43)</f>
        <v>52.319109461966598</v>
      </c>
      <c r="F44" s="92">
        <f>分析係数表!C47</f>
        <v>0.45593014645384233</v>
      </c>
      <c r="G44" s="91">
        <f>SUM(G5:G43)</f>
        <v>9.2357800526965246</v>
      </c>
      <c r="H44" s="91">
        <f>SUM(H5:H43)</f>
        <v>10.140434218586671</v>
      </c>
      <c r="I44" s="91">
        <f>SUM(I5:I43)</f>
        <v>110.14043421858668</v>
      </c>
      <c r="J44" s="92">
        <f>分析係数表!G47</f>
        <v>0.32612291818538663</v>
      </c>
      <c r="K44" s="93">
        <f>SUM(K5:K43)</f>
        <v>24.438278916191219</v>
      </c>
      <c r="L44" s="94">
        <f>最終需要_まとめ!$L$33</f>
        <v>0.627</v>
      </c>
      <c r="M44" s="91">
        <f>K44*L44</f>
        <v>15.322800880451895</v>
      </c>
      <c r="N44" s="95">
        <f>分析係数表!H47</f>
        <v>1</v>
      </c>
      <c r="O44" s="96">
        <f>SUM(O5:O43)</f>
        <v>15.322800880451895</v>
      </c>
      <c r="P44" s="92">
        <f>分析係数表!C47</f>
        <v>0.45593014645384233</v>
      </c>
      <c r="Q44" s="96">
        <f>SUM(Q5:Q43)</f>
        <v>4.4556803475288769</v>
      </c>
      <c r="R44" s="91">
        <f>SUM(R5:R43)</f>
        <v>4.8860158781660514</v>
      </c>
      <c r="S44" s="97">
        <f>SUM(S5:S43)</f>
        <v>115.02645009675273</v>
      </c>
      <c r="T44" s="98">
        <f>分析係数表!F47</f>
        <v>0.53227163124544385</v>
      </c>
      <c r="U44" s="99">
        <f>SUM(U5:U43)</f>
        <v>54.285951116894672</v>
      </c>
      <c r="V44" s="100">
        <f>分析係数表!D47</f>
        <v>0.14068019962989961</v>
      </c>
      <c r="W44" s="164">
        <f>SUM(W5:W43)</f>
        <v>7</v>
      </c>
      <c r="X44" s="92">
        <f>分析係数表!E47</f>
        <v>0.11066561991812932</v>
      </c>
      <c r="Y44" s="102">
        <f>SUM(Y5:Y43)</f>
        <v>6</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2015年佐用町産業連関表</v>
      </c>
      <c r="H1" s="401"/>
      <c r="I1" s="401"/>
    </row>
    <row r="2" spans="1:25" x14ac:dyDescent="0.2">
      <c r="B2" s="3" t="s">
        <v>301</v>
      </c>
      <c r="S2" s="3" t="s">
        <v>152</v>
      </c>
      <c r="U2" s="64" t="s">
        <v>209</v>
      </c>
      <c r="W2" s="3" t="s">
        <v>130</v>
      </c>
      <c r="Y2" s="3" t="s">
        <v>153</v>
      </c>
    </row>
    <row r="3" spans="1:25" ht="44" x14ac:dyDescent="0.2">
      <c r="B3" s="65"/>
      <c r="C3" s="66" t="s">
        <v>227</v>
      </c>
      <c r="D3" s="66" t="s">
        <v>240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投入係数表!N5</f>
        <v>0</v>
      </c>
      <c r="E5" s="77">
        <f t="shared" ref="E5:E38" si="0">$C$16*D5</f>
        <v>0</v>
      </c>
      <c r="F5" s="76">
        <f>分析係数表!C8</f>
        <v>1</v>
      </c>
      <c r="G5" s="77">
        <f t="shared" ref="G5:G38" si="1">E5*F5</f>
        <v>0</v>
      </c>
      <c r="H5" s="77">
        <f t="array" ref="H5:H43">MMULT(逆行列係数!C5:AO43,'12'!G5:G43)</f>
        <v>8.0256939590547523E-4</v>
      </c>
      <c r="I5" s="77">
        <f t="shared" ref="I5:I38" si="2">C5+H5</f>
        <v>8.0256939590547523E-4</v>
      </c>
      <c r="J5" s="76">
        <f>分析係数表!G8</f>
        <v>0.11979935084095604</v>
      </c>
      <c r="K5" s="78">
        <f t="shared" ref="K5:K38" si="3">I5*J5</f>
        <v>9.614729263429417E-5</v>
      </c>
      <c r="L5" s="79" t="s">
        <v>182</v>
      </c>
      <c r="M5" s="80" t="s">
        <v>182</v>
      </c>
      <c r="N5" s="81">
        <f>分析係数表!H8</f>
        <v>1.4191429368202522E-2</v>
      </c>
      <c r="O5" s="82">
        <f t="shared" ref="O5:O43" si="4">$M$44*N5</f>
        <v>6.9782032627016599E-2</v>
      </c>
      <c r="P5" s="76">
        <f>分析係数表!C8</f>
        <v>1</v>
      </c>
      <c r="Q5" s="82">
        <f t="shared" ref="Q5:Q38" si="5">O5*P5</f>
        <v>6.9782032627016599E-2</v>
      </c>
      <c r="R5" s="83">
        <f t="array" ref="R5:R43">MMULT(逆行列係数!C5:AO43,'12'!Q5:Q43)</f>
        <v>9.8063710850949795E-2</v>
      </c>
      <c r="S5" s="84">
        <f t="shared" ref="S5:S38" si="6">I5+R5</f>
        <v>9.8866280246855273E-2</v>
      </c>
      <c r="T5" s="85">
        <f>分析係数表!F8</f>
        <v>0.45234582472705814</v>
      </c>
      <c r="U5" s="86">
        <f t="shared" ref="U5:U38" si="7">S5*T5</f>
        <v>4.4721749075960208E-2</v>
      </c>
      <c r="V5" s="87">
        <f>分析係数表!D8</f>
        <v>0.25140159339038065</v>
      </c>
      <c r="W5" s="167">
        <f t="shared" ref="W5:W38" si="8">ROUND(S5*V5,0)</f>
        <v>0</v>
      </c>
      <c r="X5" s="76">
        <f>分析係数表!E8</f>
        <v>0.19799350840956034</v>
      </c>
      <c r="Y5" s="166">
        <f t="shared" ref="Y5:Y38" si="9">ROUND(S5*X5,0)</f>
        <v>0</v>
      </c>
    </row>
    <row r="6" spans="1:25" x14ac:dyDescent="0.2">
      <c r="A6" s="6" t="s">
        <v>219</v>
      </c>
      <c r="B6" s="5" t="s">
        <v>265</v>
      </c>
      <c r="C6" s="90"/>
      <c r="D6" s="76">
        <f>投入係数表!N6</f>
        <v>0</v>
      </c>
      <c r="E6" s="77">
        <f t="shared" si="0"/>
        <v>0</v>
      </c>
      <c r="F6" s="76">
        <f>分析係数表!C9</f>
        <v>1</v>
      </c>
      <c r="G6" s="77">
        <f t="shared" si="1"/>
        <v>0</v>
      </c>
      <c r="H6" s="77">
        <v>1.7996550999197717E-3</v>
      </c>
      <c r="I6" s="77">
        <f t="shared" si="2"/>
        <v>1.7996550999197717E-3</v>
      </c>
      <c r="J6" s="76">
        <f>分析係数表!G9</f>
        <v>0.2441860465116279</v>
      </c>
      <c r="K6" s="78">
        <f t="shared" si="3"/>
        <v>4.3945066393389774E-4</v>
      </c>
      <c r="L6" s="79"/>
      <c r="M6" s="80"/>
      <c r="N6" s="81">
        <f>分析係数表!H9</f>
        <v>7.4365568741672605E-4</v>
      </c>
      <c r="O6" s="82">
        <f t="shared" si="4"/>
        <v>3.6567003996689925E-3</v>
      </c>
      <c r="P6" s="76">
        <f>分析係数表!C9</f>
        <v>1</v>
      </c>
      <c r="Q6" s="82">
        <f t="shared" si="5"/>
        <v>3.6567003996689925E-3</v>
      </c>
      <c r="R6" s="83">
        <v>4.8822897516642375E-3</v>
      </c>
      <c r="S6" s="84">
        <f t="shared" si="6"/>
        <v>6.6819448515840095E-3</v>
      </c>
      <c r="T6" s="85">
        <f>分析係数表!F9</f>
        <v>0.66860465116279066</v>
      </c>
      <c r="U6" s="86">
        <f t="shared" si="7"/>
        <v>4.4675794065823313E-3</v>
      </c>
      <c r="V6" s="87">
        <f>分析係数表!D9</f>
        <v>0.14534883720930233</v>
      </c>
      <c r="W6" s="167">
        <f t="shared" si="8"/>
        <v>0</v>
      </c>
      <c r="X6" s="76">
        <f>分析係数表!E9</f>
        <v>4.0697674418604654E-2</v>
      </c>
      <c r="Y6" s="166">
        <f t="shared" si="9"/>
        <v>0</v>
      </c>
    </row>
    <row r="7" spans="1:25" x14ac:dyDescent="0.2">
      <c r="A7" s="6" t="s">
        <v>220</v>
      </c>
      <c r="B7" s="5" t="s">
        <v>266</v>
      </c>
      <c r="C7" s="90"/>
      <c r="D7" s="76">
        <f>投入係数表!N7</f>
        <v>0</v>
      </c>
      <c r="E7" s="77">
        <f t="shared" si="0"/>
        <v>0</v>
      </c>
      <c r="F7" s="76">
        <f>分析係数表!C10</f>
        <v>0</v>
      </c>
      <c r="G7" s="77">
        <f t="shared" si="1"/>
        <v>0</v>
      </c>
      <c r="H7" s="77">
        <v>0</v>
      </c>
      <c r="I7" s="77">
        <f t="shared" si="2"/>
        <v>0</v>
      </c>
      <c r="J7" s="76">
        <f>分析係数表!G10</f>
        <v>0</v>
      </c>
      <c r="K7" s="78">
        <f t="shared" si="3"/>
        <v>0</v>
      </c>
      <c r="L7" s="79"/>
      <c r="M7" s="80"/>
      <c r="N7" s="81">
        <f>分析係数表!H10</f>
        <v>1.4563257211910885E-3</v>
      </c>
      <c r="O7" s="82">
        <f t="shared" si="4"/>
        <v>7.1610382826851095E-3</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投入係数表!N8</f>
        <v>5.144210073181231E-2</v>
      </c>
      <c r="E8" s="77">
        <f t="shared" si="0"/>
        <v>5.144210073181231</v>
      </c>
      <c r="F8" s="76">
        <f>分析係数表!C11</f>
        <v>1.4950166112956853E-2</v>
      </c>
      <c r="G8" s="77">
        <f t="shared" si="1"/>
        <v>7.6906795114005333E-2</v>
      </c>
      <c r="H8" s="77">
        <v>9.3829538711558233E-2</v>
      </c>
      <c r="I8" s="77">
        <f t="shared" si="2"/>
        <v>9.3829538711558233E-2</v>
      </c>
      <c r="J8" s="76">
        <f>分析係数表!G11</f>
        <v>0.5</v>
      </c>
      <c r="K8" s="78">
        <f t="shared" si="3"/>
        <v>4.6914769355779116E-2</v>
      </c>
      <c r="L8" s="79"/>
      <c r="M8" s="80"/>
      <c r="N8" s="81">
        <f>分析係数表!H11</f>
        <v>-3.0985653642363585E-5</v>
      </c>
      <c r="O8" s="82">
        <f t="shared" si="4"/>
        <v>-1.5236251665287469E-4</v>
      </c>
      <c r="P8" s="76">
        <f>分析係数表!C11</f>
        <v>1.4950166112956853E-2</v>
      </c>
      <c r="Q8" s="82">
        <f t="shared" si="5"/>
        <v>-2.2778449333486314E-6</v>
      </c>
      <c r="R8" s="83">
        <v>4.213471223498939E-5</v>
      </c>
      <c r="S8" s="84">
        <f t="shared" si="6"/>
        <v>9.3871673423793225E-2</v>
      </c>
      <c r="T8" s="85">
        <f>分析係数表!F11</f>
        <v>0.8125</v>
      </c>
      <c r="U8" s="86">
        <f t="shared" si="7"/>
        <v>7.6270734656831998E-2</v>
      </c>
      <c r="V8" s="87">
        <f>分析係数表!D11</f>
        <v>0.3125</v>
      </c>
      <c r="W8" s="167">
        <f t="shared" si="8"/>
        <v>0</v>
      </c>
      <c r="X8" s="76">
        <f>分析係数表!E11</f>
        <v>0</v>
      </c>
      <c r="Y8" s="166">
        <f t="shared" si="9"/>
        <v>0</v>
      </c>
    </row>
    <row r="9" spans="1:25" x14ac:dyDescent="0.2">
      <c r="A9" s="6" t="s">
        <v>222</v>
      </c>
      <c r="B9" s="5" t="s">
        <v>190</v>
      </c>
      <c r="C9" s="90"/>
      <c r="D9" s="76">
        <f>投入係数表!N9</f>
        <v>0</v>
      </c>
      <c r="E9" s="77">
        <f t="shared" si="0"/>
        <v>0</v>
      </c>
      <c r="F9" s="76">
        <f>分析係数表!C12</f>
        <v>7.6050169221580699E-2</v>
      </c>
      <c r="G9" s="77">
        <f t="shared" si="1"/>
        <v>0</v>
      </c>
      <c r="H9" s="77">
        <v>5.4411214753895871E-5</v>
      </c>
      <c r="I9" s="77">
        <f t="shared" si="2"/>
        <v>5.4411214753895871E-5</v>
      </c>
      <c r="J9" s="76">
        <f>分析係数表!G12</f>
        <v>0.1430260047281324</v>
      </c>
      <c r="K9" s="78">
        <f t="shared" si="3"/>
        <v>7.7822186586541385E-6</v>
      </c>
      <c r="L9" s="79"/>
      <c r="M9" s="80"/>
      <c r="N9" s="81">
        <f>分析係数表!H12</f>
        <v>0.10532023673039383</v>
      </c>
      <c r="O9" s="82">
        <f t="shared" si="4"/>
        <v>0.51788019410312103</v>
      </c>
      <c r="P9" s="76">
        <f>分析係数表!C12</f>
        <v>7.6050169221580699E-2</v>
      </c>
      <c r="Q9" s="82">
        <f t="shared" si="5"/>
        <v>3.9384876398047414E-2</v>
      </c>
      <c r="R9" s="83">
        <v>4.3932583436769528E-2</v>
      </c>
      <c r="S9" s="84">
        <f t="shared" si="6"/>
        <v>4.398699465152342E-2</v>
      </c>
      <c r="T9" s="85">
        <f>分析係数表!F12</f>
        <v>0.29432624113475175</v>
      </c>
      <c r="U9" s="86">
        <f t="shared" si="7"/>
        <v>1.2946526794597318E-2</v>
      </c>
      <c r="V9" s="87">
        <f>分析係数表!D12</f>
        <v>7.407407407407407E-2</v>
      </c>
      <c r="W9" s="167">
        <f t="shared" si="8"/>
        <v>0</v>
      </c>
      <c r="X9" s="76">
        <f>分析係数表!E12</f>
        <v>6.6587864460204885E-2</v>
      </c>
      <c r="Y9" s="166">
        <f t="shared" si="9"/>
        <v>0</v>
      </c>
    </row>
    <row r="10" spans="1:25" x14ac:dyDescent="0.2">
      <c r="A10" s="6" t="s">
        <v>223</v>
      </c>
      <c r="B10" s="5" t="s">
        <v>28</v>
      </c>
      <c r="C10" s="90"/>
      <c r="D10" s="76">
        <f>投入係数表!N10</f>
        <v>4.3047783039173483E-4</v>
      </c>
      <c r="E10" s="77">
        <f t="shared" si="0"/>
        <v>4.3047783039173483E-2</v>
      </c>
      <c r="F10" s="76">
        <f>分析係数表!C13</f>
        <v>0</v>
      </c>
      <c r="G10" s="77">
        <f t="shared" si="1"/>
        <v>0</v>
      </c>
      <c r="H10" s="77">
        <v>0</v>
      </c>
      <c r="I10" s="77">
        <f t="shared" si="2"/>
        <v>0</v>
      </c>
      <c r="J10" s="76">
        <f>分析係数表!G13</f>
        <v>0.24390243902439024</v>
      </c>
      <c r="K10" s="78">
        <f t="shared" si="3"/>
        <v>0</v>
      </c>
      <c r="L10" s="79"/>
      <c r="M10" s="80"/>
      <c r="N10" s="81">
        <f>分析係数表!H13</f>
        <v>1.555479812846652E-2</v>
      </c>
      <c r="O10" s="82">
        <f t="shared" si="4"/>
        <v>7.648598335974309E-2</v>
      </c>
      <c r="P10" s="76">
        <f>分析係数表!C13</f>
        <v>0</v>
      </c>
      <c r="Q10" s="82">
        <f t="shared" si="5"/>
        <v>0</v>
      </c>
      <c r="R10" s="83">
        <v>0</v>
      </c>
      <c r="S10" s="84">
        <f t="shared" si="6"/>
        <v>0</v>
      </c>
      <c r="T10" s="85">
        <f>分析係数表!F13</f>
        <v>0.37804878048780488</v>
      </c>
      <c r="U10" s="86">
        <f t="shared" si="7"/>
        <v>0</v>
      </c>
      <c r="V10" s="87">
        <f>分析係数表!D13</f>
        <v>0.4451219512195122</v>
      </c>
      <c r="W10" s="167">
        <f t="shared" si="8"/>
        <v>0</v>
      </c>
      <c r="X10" s="76">
        <f>分析係数表!E13</f>
        <v>0.39634146341463417</v>
      </c>
      <c r="Y10" s="166">
        <f t="shared" si="9"/>
        <v>0</v>
      </c>
    </row>
    <row r="11" spans="1:25" x14ac:dyDescent="0.2">
      <c r="A11" s="6" t="s">
        <v>224</v>
      </c>
      <c r="B11" s="5" t="s">
        <v>267</v>
      </c>
      <c r="C11" s="90"/>
      <c r="D11" s="76">
        <f>投入係数表!N11</f>
        <v>4.3047783039173483E-4</v>
      </c>
      <c r="E11" s="77">
        <f t="shared" si="0"/>
        <v>4.3047783039173483E-2</v>
      </c>
      <c r="F11" s="76">
        <f>分析係数表!C14</f>
        <v>0.12118408880666054</v>
      </c>
      <c r="G11" s="77">
        <f t="shared" si="1"/>
        <v>5.2167063627490545E-3</v>
      </c>
      <c r="H11" s="77">
        <v>1.2051300704990204E-2</v>
      </c>
      <c r="I11" s="77">
        <f t="shared" si="2"/>
        <v>1.2051300704990204E-2</v>
      </c>
      <c r="J11" s="76">
        <f>分析係数表!G14</f>
        <v>0.17455621301775148</v>
      </c>
      <c r="K11" s="78">
        <f t="shared" si="3"/>
        <v>2.1036294130012487E-3</v>
      </c>
      <c r="L11" s="79"/>
      <c r="M11" s="80"/>
      <c r="N11" s="81">
        <f>分析係数表!H14</f>
        <v>1.3013974529792706E-3</v>
      </c>
      <c r="O11" s="82">
        <f t="shared" si="4"/>
        <v>6.3992256994207363E-3</v>
      </c>
      <c r="P11" s="76">
        <f>分析係数表!C14</f>
        <v>0.12118408880666054</v>
      </c>
      <c r="Q11" s="82">
        <f t="shared" si="5"/>
        <v>7.7548433545246691E-4</v>
      </c>
      <c r="R11" s="83">
        <v>2.3215997181658156E-3</v>
      </c>
      <c r="S11" s="84">
        <f t="shared" si="6"/>
        <v>1.437290042315602E-2</v>
      </c>
      <c r="T11" s="85">
        <f>分析係数表!F14</f>
        <v>0.39349112426035504</v>
      </c>
      <c r="U11" s="86">
        <f t="shared" si="7"/>
        <v>5.6556087463897949E-3</v>
      </c>
      <c r="V11" s="87">
        <f>分析係数表!D14</f>
        <v>0.13905325443786981</v>
      </c>
      <c r="W11" s="167">
        <f t="shared" si="8"/>
        <v>0</v>
      </c>
      <c r="X11" s="76">
        <f>分析係数表!E14</f>
        <v>0.10650887573964497</v>
      </c>
      <c r="Y11" s="166">
        <f t="shared" si="9"/>
        <v>0</v>
      </c>
    </row>
    <row r="12" spans="1:25" x14ac:dyDescent="0.2">
      <c r="A12" s="6" t="s">
        <v>225</v>
      </c>
      <c r="B12" s="5" t="s">
        <v>29</v>
      </c>
      <c r="C12" s="90"/>
      <c r="D12" s="76">
        <f>投入係数表!N12</f>
        <v>3.8743004735256135E-3</v>
      </c>
      <c r="E12" s="77">
        <f t="shared" si="0"/>
        <v>0.38743004735256137</v>
      </c>
      <c r="F12" s="76">
        <f>分析係数表!C15</f>
        <v>0</v>
      </c>
      <c r="G12" s="77">
        <f t="shared" si="1"/>
        <v>0</v>
      </c>
      <c r="H12" s="77">
        <v>0</v>
      </c>
      <c r="I12" s="77">
        <f t="shared" si="2"/>
        <v>0</v>
      </c>
      <c r="J12" s="76">
        <f>分析係数表!G15</f>
        <v>0.1</v>
      </c>
      <c r="K12" s="78">
        <f t="shared" si="3"/>
        <v>0</v>
      </c>
      <c r="L12" s="79"/>
      <c r="M12" s="80"/>
      <c r="N12" s="81">
        <f>分析係数表!H15</f>
        <v>9.7914665509868937E-3</v>
      </c>
      <c r="O12" s="82">
        <f t="shared" si="4"/>
        <v>4.8146555262308405E-2</v>
      </c>
      <c r="P12" s="76">
        <f>分析係数表!C15</f>
        <v>0</v>
      </c>
      <c r="Q12" s="82">
        <f t="shared" si="5"/>
        <v>0</v>
      </c>
      <c r="R12" s="83">
        <v>0</v>
      </c>
      <c r="S12" s="84">
        <f t="shared" si="6"/>
        <v>0</v>
      </c>
      <c r="T12" s="85">
        <f>分析係数表!F15</f>
        <v>0.30833333333333335</v>
      </c>
      <c r="U12" s="86">
        <f t="shared" si="7"/>
        <v>0</v>
      </c>
      <c r="V12" s="87">
        <f>分析係数表!D15</f>
        <v>8.3333333333333332E-3</v>
      </c>
      <c r="W12" s="167">
        <f t="shared" si="8"/>
        <v>0</v>
      </c>
      <c r="X12" s="76">
        <f>分析係数表!E15</f>
        <v>0</v>
      </c>
      <c r="Y12" s="166">
        <f t="shared" si="9"/>
        <v>0</v>
      </c>
    </row>
    <row r="13" spans="1:25" x14ac:dyDescent="0.2">
      <c r="A13" s="6" t="s">
        <v>226</v>
      </c>
      <c r="B13" s="5" t="s">
        <v>30</v>
      </c>
      <c r="C13" s="90"/>
      <c r="D13" s="76">
        <f>投入係数表!N13</f>
        <v>2.3030563925957814E-2</v>
      </c>
      <c r="E13" s="77">
        <f t="shared" si="0"/>
        <v>2.3030563925957814</v>
      </c>
      <c r="F13" s="76">
        <f>分析係数表!C16</f>
        <v>1.8867924528301883E-2</v>
      </c>
      <c r="G13" s="77">
        <f t="shared" si="1"/>
        <v>4.3453894199920393E-2</v>
      </c>
      <c r="H13" s="77">
        <v>5.2816244511605152E-2</v>
      </c>
      <c r="I13" s="77">
        <f t="shared" si="2"/>
        <v>5.2816244511605152E-2</v>
      </c>
      <c r="J13" s="76">
        <f>分析係数表!G16</f>
        <v>4.4444444444444446E-2</v>
      </c>
      <c r="K13" s="78">
        <f t="shared" si="3"/>
        <v>2.3473886449602291E-3</v>
      </c>
      <c r="L13" s="79"/>
      <c r="M13" s="80"/>
      <c r="N13" s="81">
        <f>分析係数表!H16</f>
        <v>1.8622377839060514E-2</v>
      </c>
      <c r="O13" s="82">
        <f t="shared" si="4"/>
        <v>9.1569872508377684E-2</v>
      </c>
      <c r="P13" s="76">
        <f>分析係数表!C16</f>
        <v>1.8867924528301883E-2</v>
      </c>
      <c r="Q13" s="82">
        <f t="shared" si="5"/>
        <v>1.7277334435542955E-3</v>
      </c>
      <c r="R13" s="83">
        <v>1.8714825641880863E-3</v>
      </c>
      <c r="S13" s="84">
        <f t="shared" si="6"/>
        <v>5.4687727075793238E-2</v>
      </c>
      <c r="T13" s="85">
        <f>分析係数表!F16</f>
        <v>0.28888888888888886</v>
      </c>
      <c r="U13" s="86">
        <f t="shared" si="7"/>
        <v>1.5798676710784713E-2</v>
      </c>
      <c r="V13" s="87">
        <f>分析係数表!D16</f>
        <v>0</v>
      </c>
      <c r="W13" s="167">
        <f t="shared" si="8"/>
        <v>0</v>
      </c>
      <c r="X13" s="76">
        <f>分析係数表!E16</f>
        <v>0</v>
      </c>
      <c r="Y13" s="166">
        <f t="shared" si="9"/>
        <v>0</v>
      </c>
    </row>
    <row r="14" spans="1:25" x14ac:dyDescent="0.2">
      <c r="A14" s="6" t="s">
        <v>2</v>
      </c>
      <c r="B14" s="5" t="s">
        <v>364</v>
      </c>
      <c r="C14" s="90"/>
      <c r="D14" s="76">
        <f>投入係数表!N14</f>
        <v>6.4571674558760225E-4</v>
      </c>
      <c r="E14" s="77">
        <f t="shared" si="0"/>
        <v>6.4571674558760228E-2</v>
      </c>
      <c r="F14" s="76">
        <f>分析係数表!C17</f>
        <v>0.10356731875719216</v>
      </c>
      <c r="G14" s="77">
        <f t="shared" si="1"/>
        <v>6.6875152017127964E-3</v>
      </c>
      <c r="H14" s="77">
        <v>1.1223938271471863E-2</v>
      </c>
      <c r="I14" s="77">
        <f t="shared" si="2"/>
        <v>1.1223938271471863E-2</v>
      </c>
      <c r="J14" s="76">
        <f>分析係数表!G17</f>
        <v>0.21292775665399238</v>
      </c>
      <c r="K14" s="78">
        <f t="shared" si="3"/>
        <v>2.389887996967393E-3</v>
      </c>
      <c r="L14" s="79"/>
      <c r="M14" s="80"/>
      <c r="N14" s="81">
        <f>分析係数表!H17</f>
        <v>3.0056084033092678E-3</v>
      </c>
      <c r="O14" s="82">
        <f t="shared" si="4"/>
        <v>1.4779164115328845E-2</v>
      </c>
      <c r="P14" s="76">
        <f>分析係数表!C17</f>
        <v>0.10356731875719216</v>
      </c>
      <c r="Q14" s="82">
        <f t="shared" si="5"/>
        <v>1.5306384008971184E-3</v>
      </c>
      <c r="R14" s="83">
        <v>2.6444195288580692E-3</v>
      </c>
      <c r="S14" s="84">
        <f t="shared" si="6"/>
        <v>1.3868357800329932E-2</v>
      </c>
      <c r="T14" s="85">
        <f>分析係数表!F17</f>
        <v>0.32509505703422054</v>
      </c>
      <c r="U14" s="86">
        <f t="shared" si="7"/>
        <v>4.5085345700692364E-3</v>
      </c>
      <c r="V14" s="87">
        <f>分析係数表!D17</f>
        <v>7.2243346007604556E-2</v>
      </c>
      <c r="W14" s="167">
        <f t="shared" si="8"/>
        <v>0</v>
      </c>
      <c r="X14" s="76">
        <f>分析係数表!E17</f>
        <v>6.8441064638783272E-2</v>
      </c>
      <c r="Y14" s="166">
        <f t="shared" si="9"/>
        <v>0</v>
      </c>
    </row>
    <row r="15" spans="1:25" x14ac:dyDescent="0.2">
      <c r="A15" s="6" t="s">
        <v>3</v>
      </c>
      <c r="B15" s="5" t="s">
        <v>31</v>
      </c>
      <c r="C15" s="90"/>
      <c r="D15" s="76">
        <f>投入係数表!N15</f>
        <v>4.9504950495049506E-3</v>
      </c>
      <c r="E15" s="77">
        <f t="shared" si="0"/>
        <v>0.49504950495049505</v>
      </c>
      <c r="F15" s="76">
        <f>分析係数表!C18</f>
        <v>0.44289970208540219</v>
      </c>
      <c r="G15" s="77">
        <f t="shared" si="1"/>
        <v>0.21925727826010008</v>
      </c>
      <c r="H15" s="77">
        <v>0.28757718042553237</v>
      </c>
      <c r="I15" s="77">
        <f t="shared" si="2"/>
        <v>0.28757718042553237</v>
      </c>
      <c r="J15" s="76">
        <f>分析係数表!G18</f>
        <v>0.21558441558441557</v>
      </c>
      <c r="K15" s="78">
        <f t="shared" si="3"/>
        <v>6.1997158377452434E-2</v>
      </c>
      <c r="L15" s="79"/>
      <c r="M15" s="80"/>
      <c r="N15" s="81">
        <f>分析係数表!H18</f>
        <v>4.9577045827781737E-4</v>
      </c>
      <c r="O15" s="82">
        <f t="shared" si="4"/>
        <v>2.437800266445995E-3</v>
      </c>
      <c r="P15" s="76">
        <f>分析係数表!C18</f>
        <v>0.44289970208540219</v>
      </c>
      <c r="Q15" s="82">
        <f t="shared" si="5"/>
        <v>1.0797010117526453E-3</v>
      </c>
      <c r="R15" s="83">
        <v>2.2759802584594881E-3</v>
      </c>
      <c r="S15" s="84">
        <f t="shared" si="6"/>
        <v>0.28985316068399186</v>
      </c>
      <c r="T15" s="85">
        <f>分析係数表!F18</f>
        <v>0.45974025974025973</v>
      </c>
      <c r="U15" s="86">
        <f t="shared" si="7"/>
        <v>0.13325716737939367</v>
      </c>
      <c r="V15" s="87">
        <f>分析係数表!D18</f>
        <v>4.0445269016697587E-2</v>
      </c>
      <c r="W15" s="167">
        <f t="shared" si="8"/>
        <v>0</v>
      </c>
      <c r="X15" s="76">
        <f>分析係数表!E18</f>
        <v>3.896103896103896E-2</v>
      </c>
      <c r="Y15" s="166">
        <f t="shared" si="9"/>
        <v>0</v>
      </c>
    </row>
    <row r="16" spans="1:25" x14ac:dyDescent="0.2">
      <c r="A16" s="6" t="s">
        <v>4</v>
      </c>
      <c r="B16" s="5" t="s">
        <v>32</v>
      </c>
      <c r="C16" s="75">
        <f>最終需要_まとめ!C17</f>
        <v>100</v>
      </c>
      <c r="D16" s="76">
        <f>投入係数表!N16</f>
        <v>0.53680585449849327</v>
      </c>
      <c r="E16" s="77">
        <f t="shared" si="0"/>
        <v>53.680585449849325</v>
      </c>
      <c r="F16" s="76">
        <f>分析係数表!C19</f>
        <v>0.30545876887340306</v>
      </c>
      <c r="G16" s="77">
        <f t="shared" si="1"/>
        <v>16.397205543914488</v>
      </c>
      <c r="H16" s="77">
        <v>19.621439931327068</v>
      </c>
      <c r="I16" s="77">
        <f t="shared" si="2"/>
        <v>119.62143993132707</v>
      </c>
      <c r="J16" s="76">
        <f>分析係数表!G19</f>
        <v>5.7468790357296601E-2</v>
      </c>
      <c r="K16" s="78">
        <f t="shared" si="3"/>
        <v>6.8744994536513842</v>
      </c>
      <c r="L16" s="79"/>
      <c r="M16" s="80"/>
      <c r="N16" s="81">
        <f>分析係数表!H19</f>
        <v>-1.2394261456945434E-4</v>
      </c>
      <c r="O16" s="82">
        <f t="shared" si="4"/>
        <v>-6.0945006661149875E-4</v>
      </c>
      <c r="P16" s="76">
        <f>分析係数表!C19</f>
        <v>0.30545876887340306</v>
      </c>
      <c r="Q16" s="82">
        <f t="shared" si="5"/>
        <v>-1.861618670369619E-4</v>
      </c>
      <c r="R16" s="83">
        <v>4.389921884987017E-4</v>
      </c>
      <c r="S16" s="84">
        <f t="shared" si="6"/>
        <v>119.62187892351557</v>
      </c>
      <c r="T16" s="85">
        <f>分析係数表!F19</f>
        <v>0.23999139044339216</v>
      </c>
      <c r="U16" s="86">
        <f t="shared" si="7"/>
        <v>28.708221050305607</v>
      </c>
      <c r="V16" s="87">
        <f>分析係数表!D19</f>
        <v>1.8941024537236333E-2</v>
      </c>
      <c r="W16" s="167">
        <f t="shared" si="8"/>
        <v>2</v>
      </c>
      <c r="X16" s="76">
        <f>分析係数表!E19</f>
        <v>1.9156263452432199E-2</v>
      </c>
      <c r="Y16" s="166">
        <f t="shared" si="9"/>
        <v>2</v>
      </c>
    </row>
    <row r="17" spans="1:25" x14ac:dyDescent="0.2">
      <c r="A17" s="6" t="s">
        <v>5</v>
      </c>
      <c r="B17" s="5" t="s">
        <v>33</v>
      </c>
      <c r="C17" s="90"/>
      <c r="D17" s="76">
        <f>投入係数表!N17</f>
        <v>8.6095566078346966E-3</v>
      </c>
      <c r="E17" s="77">
        <f t="shared" si="0"/>
        <v>0.86095566078346963</v>
      </c>
      <c r="F17" s="76">
        <f>分析係数表!C20</f>
        <v>9.5808383233532912E-2</v>
      </c>
      <c r="G17" s="77">
        <f t="shared" si="1"/>
        <v>8.2486769895422224E-2</v>
      </c>
      <c r="H17" s="77">
        <v>0.10389491723842249</v>
      </c>
      <c r="I17" s="77">
        <f t="shared" si="2"/>
        <v>0.10389491723842249</v>
      </c>
      <c r="J17" s="76">
        <f>分析係数表!G20</f>
        <v>0.10049019607843138</v>
      </c>
      <c r="K17" s="78">
        <f t="shared" si="3"/>
        <v>1.0440420604841476E-2</v>
      </c>
      <c r="L17" s="79"/>
      <c r="M17" s="80"/>
      <c r="N17" s="81">
        <f>分析係数表!H20</f>
        <v>6.1971307284727176E-4</v>
      </c>
      <c r="O17" s="82">
        <f t="shared" si="4"/>
        <v>3.047250333057494E-3</v>
      </c>
      <c r="P17" s="76">
        <f>分析係数表!C20</f>
        <v>9.5808383233532912E-2</v>
      </c>
      <c r="Q17" s="82">
        <f t="shared" si="5"/>
        <v>2.9195212771808318E-4</v>
      </c>
      <c r="R17" s="83">
        <v>5.5196537865205542E-4</v>
      </c>
      <c r="S17" s="84">
        <f t="shared" si="6"/>
        <v>0.10444688261707455</v>
      </c>
      <c r="T17" s="85">
        <f>分析係数表!F20</f>
        <v>0.22303921568627452</v>
      </c>
      <c r="U17" s="86">
        <f t="shared" si="7"/>
        <v>2.3295750779788689E-2</v>
      </c>
      <c r="V17" s="87">
        <f>分析係数表!D20</f>
        <v>8.5784313725490197E-2</v>
      </c>
      <c r="W17" s="167">
        <f t="shared" si="8"/>
        <v>0</v>
      </c>
      <c r="X17" s="76">
        <f>分析係数表!E20</f>
        <v>9.3137254901960786E-2</v>
      </c>
      <c r="Y17" s="166">
        <f t="shared" si="9"/>
        <v>0</v>
      </c>
    </row>
    <row r="18" spans="1:25" x14ac:dyDescent="0.2">
      <c r="A18" s="6" t="s">
        <v>6</v>
      </c>
      <c r="B18" s="5" t="s">
        <v>34</v>
      </c>
      <c r="C18" s="90"/>
      <c r="D18" s="76">
        <f>投入係数表!N18</f>
        <v>8.6095566078346966E-4</v>
      </c>
      <c r="E18" s="77">
        <f t="shared" si="0"/>
        <v>8.6095566078346966E-2</v>
      </c>
      <c r="F18" s="76">
        <f>分析係数表!C21</f>
        <v>0.17321313586606568</v>
      </c>
      <c r="G18" s="77">
        <f t="shared" si="1"/>
        <v>1.4912882984594549E-2</v>
      </c>
      <c r="H18" s="77">
        <v>2.8398276666087418E-2</v>
      </c>
      <c r="I18" s="77">
        <f t="shared" si="2"/>
        <v>2.8398276666087418E-2</v>
      </c>
      <c r="J18" s="76">
        <f>分析係数表!G21</f>
        <v>0.28424304840370751</v>
      </c>
      <c r="K18" s="78">
        <f t="shared" si="3"/>
        <v>8.0720127289805634E-3</v>
      </c>
      <c r="L18" s="79"/>
      <c r="M18" s="80"/>
      <c r="N18" s="81">
        <f>分析係数表!H21</f>
        <v>1.0225265701979984E-3</v>
      </c>
      <c r="O18" s="82">
        <f t="shared" si="4"/>
        <v>5.0279630495448646E-3</v>
      </c>
      <c r="P18" s="76">
        <f>分析係数表!C21</f>
        <v>0.17321313586606568</v>
      </c>
      <c r="Q18" s="82">
        <f t="shared" si="5"/>
        <v>8.7090924683037255E-4</v>
      </c>
      <c r="R18" s="83">
        <v>1.6081887533772742E-3</v>
      </c>
      <c r="S18" s="84">
        <f t="shared" si="6"/>
        <v>3.0006465419464692E-2</v>
      </c>
      <c r="T18" s="85">
        <f>分析係数表!F21</f>
        <v>0.42481977342945415</v>
      </c>
      <c r="U18" s="86">
        <f t="shared" si="7"/>
        <v>1.2747339840915741E-2</v>
      </c>
      <c r="V18" s="87">
        <f>分析係数表!D21</f>
        <v>8.2389289392378995E-2</v>
      </c>
      <c r="W18" s="167">
        <f t="shared" si="8"/>
        <v>0</v>
      </c>
      <c r="X18" s="76">
        <f>分析係数表!E21</f>
        <v>7.7239958805355308E-2</v>
      </c>
      <c r="Y18" s="166">
        <f t="shared" si="9"/>
        <v>0</v>
      </c>
    </row>
    <row r="19" spans="1:25" x14ac:dyDescent="0.2">
      <c r="A19" s="6" t="s">
        <v>7</v>
      </c>
      <c r="B19" s="5" t="s">
        <v>268</v>
      </c>
      <c r="C19" s="90"/>
      <c r="D19" s="76">
        <f>投入係数表!N19</f>
        <v>2.1523891519586742E-4</v>
      </c>
      <c r="E19" s="77">
        <f t="shared" si="0"/>
        <v>2.1523891519586742E-2</v>
      </c>
      <c r="F19" s="76">
        <f>分析係数表!C22</f>
        <v>5.7692307692307709E-2</v>
      </c>
      <c r="G19" s="77">
        <f t="shared" si="1"/>
        <v>1.2417629722838509E-3</v>
      </c>
      <c r="H19" s="77">
        <v>2.0366838311357831E-3</v>
      </c>
      <c r="I19" s="77">
        <f t="shared" si="2"/>
        <v>2.0366838311357831E-3</v>
      </c>
      <c r="J19" s="76">
        <f>分析係数表!G22</f>
        <v>0.19427890345649582</v>
      </c>
      <c r="K19" s="78">
        <f t="shared" si="3"/>
        <v>3.9568470140063483E-4</v>
      </c>
      <c r="L19" s="79"/>
      <c r="M19" s="80"/>
      <c r="N19" s="81">
        <f>分析係数表!H22</f>
        <v>6.1971307284727171E-5</v>
      </c>
      <c r="O19" s="82">
        <f t="shared" si="4"/>
        <v>3.0472503330574937E-4</v>
      </c>
      <c r="P19" s="76">
        <f>分析係数表!C22</f>
        <v>5.7692307692307709E-2</v>
      </c>
      <c r="Q19" s="82">
        <f t="shared" si="5"/>
        <v>1.7580290383024007E-5</v>
      </c>
      <c r="R19" s="83">
        <v>1.1706164376070521E-4</v>
      </c>
      <c r="S19" s="84">
        <f t="shared" si="6"/>
        <v>2.1537454748964883E-3</v>
      </c>
      <c r="T19" s="85">
        <f>分析係数表!F22</f>
        <v>0.41239570917759238</v>
      </c>
      <c r="U19" s="86">
        <f t="shared" si="7"/>
        <v>8.8819539250796779E-4</v>
      </c>
      <c r="V19" s="87">
        <f>分析係数表!D22</f>
        <v>9.5351609058402856E-3</v>
      </c>
      <c r="W19" s="167">
        <f t="shared" si="8"/>
        <v>0</v>
      </c>
      <c r="X19" s="76">
        <f>分析係数表!E22</f>
        <v>8.3432657926102508E-3</v>
      </c>
      <c r="Y19" s="166">
        <f t="shared" si="9"/>
        <v>0</v>
      </c>
    </row>
    <row r="20" spans="1:25" x14ac:dyDescent="0.2">
      <c r="A20" s="6" t="s">
        <v>8</v>
      </c>
      <c r="B20" s="5" t="s">
        <v>269</v>
      </c>
      <c r="C20" s="90"/>
      <c r="D20" s="76">
        <f>投入係数表!N20</f>
        <v>2.1523891519586742E-4</v>
      </c>
      <c r="E20" s="77">
        <f t="shared" si="0"/>
        <v>2.1523891519586742E-2</v>
      </c>
      <c r="F20" s="76">
        <f>分析係数表!C23</f>
        <v>0</v>
      </c>
      <c r="G20" s="77">
        <f t="shared" si="1"/>
        <v>0</v>
      </c>
      <c r="H20" s="77">
        <v>0</v>
      </c>
      <c r="I20" s="77">
        <f t="shared" si="2"/>
        <v>0</v>
      </c>
      <c r="J20" s="76">
        <f>分析係数表!G23</f>
        <v>0.21608040201005024</v>
      </c>
      <c r="K20" s="78">
        <f t="shared" si="3"/>
        <v>0</v>
      </c>
      <c r="L20" s="79"/>
      <c r="M20" s="80"/>
      <c r="N20" s="81">
        <f>分析係数表!H23</f>
        <v>3.0985653642363585E-5</v>
      </c>
      <c r="O20" s="82">
        <f t="shared" si="4"/>
        <v>1.5236251665287469E-4</v>
      </c>
      <c r="P20" s="76">
        <f>分析係数表!C23</f>
        <v>0</v>
      </c>
      <c r="Q20" s="82">
        <f t="shared" si="5"/>
        <v>0</v>
      </c>
      <c r="R20" s="83">
        <v>0</v>
      </c>
      <c r="S20" s="84">
        <f t="shared" si="6"/>
        <v>0</v>
      </c>
      <c r="T20" s="85">
        <f>分析係数表!F23</f>
        <v>0.44723618090452261</v>
      </c>
      <c r="U20" s="86">
        <f t="shared" si="7"/>
        <v>0</v>
      </c>
      <c r="V20" s="87">
        <f>分析係数表!D23</f>
        <v>5.0251256281407038E-2</v>
      </c>
      <c r="W20" s="167">
        <f t="shared" si="8"/>
        <v>0</v>
      </c>
      <c r="X20" s="76">
        <f>分析係数表!E23</f>
        <v>3.5175879396984924E-2</v>
      </c>
      <c r="Y20" s="166">
        <f t="shared" si="9"/>
        <v>0</v>
      </c>
    </row>
    <row r="21" spans="1:25" x14ac:dyDescent="0.2">
      <c r="A21" s="6" t="s">
        <v>9</v>
      </c>
      <c r="B21" s="5" t="s">
        <v>270</v>
      </c>
      <c r="C21" s="90"/>
      <c r="D21" s="76">
        <f>投入係数表!N21</f>
        <v>0</v>
      </c>
      <c r="E21" s="77">
        <f t="shared" si="0"/>
        <v>0</v>
      </c>
      <c r="F21" s="76">
        <f>分析係数表!C24</f>
        <v>1</v>
      </c>
      <c r="G21" s="77">
        <f t="shared" si="1"/>
        <v>0</v>
      </c>
      <c r="H21" s="77">
        <v>2.9544635518609389E-3</v>
      </c>
      <c r="I21" s="77">
        <f t="shared" si="2"/>
        <v>2.9544635518609389E-3</v>
      </c>
      <c r="J21" s="76">
        <f>分析係数表!G24</f>
        <v>0.20751761942051683</v>
      </c>
      <c r="K21" s="78">
        <f t="shared" si="3"/>
        <v>6.1310324294686677E-4</v>
      </c>
      <c r="L21" s="79"/>
      <c r="M21" s="80"/>
      <c r="N21" s="81">
        <f>分析係数表!H24</f>
        <v>4.3379915099309022E-4</v>
      </c>
      <c r="O21" s="82">
        <f t="shared" si="4"/>
        <v>2.1330752331402457E-3</v>
      </c>
      <c r="P21" s="76">
        <f>分析係数表!C24</f>
        <v>1</v>
      </c>
      <c r="Q21" s="82">
        <f t="shared" si="5"/>
        <v>2.1330752331402457E-3</v>
      </c>
      <c r="R21" s="83">
        <v>6.6646552130258723E-3</v>
      </c>
      <c r="S21" s="84">
        <f t="shared" si="6"/>
        <v>9.6191187648868113E-3</v>
      </c>
      <c r="T21" s="85">
        <f>分析係数表!F24</f>
        <v>0.3923257635082224</v>
      </c>
      <c r="U21" s="86">
        <f t="shared" si="7"/>
        <v>3.7738281137104875E-3</v>
      </c>
      <c r="V21" s="87">
        <f>分析係数表!D24</f>
        <v>7.9874706342991389E-2</v>
      </c>
      <c r="W21" s="167">
        <f t="shared" si="8"/>
        <v>0</v>
      </c>
      <c r="X21" s="76">
        <f>分析係数表!E24</f>
        <v>8.1440877055599062E-2</v>
      </c>
      <c r="Y21" s="166">
        <f t="shared" si="9"/>
        <v>0</v>
      </c>
    </row>
    <row r="22" spans="1:25" x14ac:dyDescent="0.2">
      <c r="A22" s="6" t="s">
        <v>10</v>
      </c>
      <c r="B22" s="5" t="s">
        <v>271</v>
      </c>
      <c r="C22" s="90"/>
      <c r="D22" s="76">
        <f>投入係数表!N22</f>
        <v>0</v>
      </c>
      <c r="E22" s="77">
        <f t="shared" si="0"/>
        <v>0</v>
      </c>
      <c r="F22" s="76">
        <f>分析係数表!C25</f>
        <v>0.15636042402826855</v>
      </c>
      <c r="G22" s="77">
        <f t="shared" si="1"/>
        <v>0</v>
      </c>
      <c r="H22" s="77">
        <v>1.1339146221930828E-3</v>
      </c>
      <c r="I22" s="77">
        <f t="shared" si="2"/>
        <v>1.1339146221930828E-3</v>
      </c>
      <c r="J22" s="76">
        <f>分析係数表!G25</f>
        <v>0.19674295774647887</v>
      </c>
      <c r="K22" s="78">
        <f t="shared" si="3"/>
        <v>2.2308971660224826E-4</v>
      </c>
      <c r="L22" s="79"/>
      <c r="M22" s="80"/>
      <c r="N22" s="81">
        <f>分析係数表!H25</f>
        <v>5.8872741920490813E-4</v>
      </c>
      <c r="O22" s="82">
        <f t="shared" si="4"/>
        <v>2.8948878164046189E-3</v>
      </c>
      <c r="P22" s="76">
        <f>分析係数表!C25</f>
        <v>0.15636042402826855</v>
      </c>
      <c r="Q22" s="82">
        <f t="shared" si="5"/>
        <v>4.5264588648729465E-4</v>
      </c>
      <c r="R22" s="83">
        <v>1.4740435881392701E-3</v>
      </c>
      <c r="S22" s="84">
        <f t="shared" si="6"/>
        <v>2.6079582103323527E-3</v>
      </c>
      <c r="T22" s="85">
        <f>分析係数表!F25</f>
        <v>0.35079225352112675</v>
      </c>
      <c r="U22" s="86">
        <f t="shared" si="7"/>
        <v>9.1485153769141066E-4</v>
      </c>
      <c r="V22" s="87">
        <f>分析係数表!D25</f>
        <v>7.2183098591549297E-2</v>
      </c>
      <c r="W22" s="167">
        <f t="shared" si="8"/>
        <v>0</v>
      </c>
      <c r="X22" s="76">
        <f>分析係数表!E25</f>
        <v>6.8661971830985921E-2</v>
      </c>
      <c r="Y22" s="166">
        <f t="shared" si="9"/>
        <v>0</v>
      </c>
    </row>
    <row r="23" spans="1:25" x14ac:dyDescent="0.2">
      <c r="A23" s="6" t="s">
        <v>11</v>
      </c>
      <c r="B23" s="5" t="s">
        <v>35</v>
      </c>
      <c r="C23" s="90"/>
      <c r="D23" s="76">
        <f>投入係数表!N23</f>
        <v>0</v>
      </c>
      <c r="E23" s="77">
        <f t="shared" si="0"/>
        <v>0</v>
      </c>
      <c r="F23" s="76">
        <f>分析係数表!C26</f>
        <v>0.2968369829683698</v>
      </c>
      <c r="G23" s="77">
        <f t="shared" si="1"/>
        <v>0</v>
      </c>
      <c r="H23" s="77">
        <v>2.2228648852201057E-3</v>
      </c>
      <c r="I23" s="77">
        <f t="shared" si="2"/>
        <v>2.2228648852201057E-3</v>
      </c>
      <c r="J23" s="76">
        <f>分析係数表!G26</f>
        <v>0.19691119691119691</v>
      </c>
      <c r="K23" s="78">
        <f t="shared" si="3"/>
        <v>4.3770698512056135E-4</v>
      </c>
      <c r="L23" s="79"/>
      <c r="M23" s="80"/>
      <c r="N23" s="81">
        <f>分析係数表!H26</f>
        <v>1.2859046261580888E-2</v>
      </c>
      <c r="O23" s="82">
        <f t="shared" si="4"/>
        <v>6.3230444410942999E-2</v>
      </c>
      <c r="P23" s="76">
        <f>分析係数表!C26</f>
        <v>0.2968369829683698</v>
      </c>
      <c r="Q23" s="82">
        <f t="shared" si="5"/>
        <v>1.876913435069354E-2</v>
      </c>
      <c r="R23" s="83">
        <v>1.9786546739411912E-2</v>
      </c>
      <c r="S23" s="84">
        <f t="shared" si="6"/>
        <v>2.2009411624632019E-2</v>
      </c>
      <c r="T23" s="85">
        <f>分析係数表!F26</f>
        <v>0.33687258687258687</v>
      </c>
      <c r="U23" s="86">
        <f t="shared" si="7"/>
        <v>7.4143674295333731E-3</v>
      </c>
      <c r="V23" s="87">
        <f>分析係数表!D26</f>
        <v>8.7355212355212361E-2</v>
      </c>
      <c r="W23" s="167">
        <f t="shared" si="8"/>
        <v>0</v>
      </c>
      <c r="X23" s="76">
        <f>分析係数表!E26</f>
        <v>9.2664092664092659E-2</v>
      </c>
      <c r="Y23" s="166">
        <f t="shared" si="9"/>
        <v>0</v>
      </c>
    </row>
    <row r="24" spans="1:25" x14ac:dyDescent="0.2">
      <c r="A24" s="6" t="s">
        <v>12</v>
      </c>
      <c r="B24" s="5" t="s">
        <v>365</v>
      </c>
      <c r="C24" s="90"/>
      <c r="D24" s="76">
        <f>投入係数表!N24</f>
        <v>0</v>
      </c>
      <c r="E24" s="77">
        <f t="shared" si="0"/>
        <v>0</v>
      </c>
      <c r="F24" s="76">
        <f>分析係数表!C27</f>
        <v>2.7090694935217874E-2</v>
      </c>
      <c r="G24" s="77">
        <f t="shared" si="1"/>
        <v>0</v>
      </c>
      <c r="H24" s="77">
        <v>4.8827196565634251E-5</v>
      </c>
      <c r="I24" s="77">
        <f t="shared" si="2"/>
        <v>4.8827196565634251E-5</v>
      </c>
      <c r="J24" s="76">
        <f>分析係数表!G27</f>
        <v>0.18333333333333332</v>
      </c>
      <c r="K24" s="78">
        <f t="shared" si="3"/>
        <v>8.9516527036996122E-6</v>
      </c>
      <c r="L24" s="79"/>
      <c r="M24" s="80"/>
      <c r="N24" s="81">
        <f>分析係数表!H27</f>
        <v>1.2053419266879434E-2</v>
      </c>
      <c r="O24" s="82">
        <f t="shared" si="4"/>
        <v>5.9269018977968248E-2</v>
      </c>
      <c r="P24" s="76">
        <f>分析係数表!C27</f>
        <v>2.7090694935217874E-2</v>
      </c>
      <c r="Q24" s="82">
        <f t="shared" si="5"/>
        <v>1.6056389122417764E-3</v>
      </c>
      <c r="R24" s="83">
        <v>1.6148735563183423E-3</v>
      </c>
      <c r="S24" s="84">
        <f t="shared" si="6"/>
        <v>1.6637007528839765E-3</v>
      </c>
      <c r="T24" s="85">
        <f>分析係数表!F27</f>
        <v>0.33333333333333331</v>
      </c>
      <c r="U24" s="86">
        <f t="shared" si="7"/>
        <v>5.5456691762799208E-4</v>
      </c>
      <c r="V24" s="87">
        <f>分析係数表!D27</f>
        <v>0</v>
      </c>
      <c r="W24" s="167">
        <f t="shared" si="8"/>
        <v>0</v>
      </c>
      <c r="X24" s="76">
        <f>分析係数表!E27</f>
        <v>0</v>
      </c>
      <c r="Y24" s="166">
        <f t="shared" si="9"/>
        <v>0</v>
      </c>
    </row>
    <row r="25" spans="1:25" x14ac:dyDescent="0.2">
      <c r="A25" s="6" t="s">
        <v>13</v>
      </c>
      <c r="B25" s="5" t="s">
        <v>191</v>
      </c>
      <c r="C25" s="90"/>
      <c r="D25" s="76">
        <f>投入係数表!N25</f>
        <v>0</v>
      </c>
      <c r="E25" s="77">
        <f t="shared" si="0"/>
        <v>0</v>
      </c>
      <c r="F25" s="76">
        <f>分析係数表!C28</f>
        <v>5.9347181008901906E-3</v>
      </c>
      <c r="G25" s="77">
        <f t="shared" si="1"/>
        <v>0</v>
      </c>
      <c r="H25" s="77">
        <v>7.2141244668633633E-5</v>
      </c>
      <c r="I25" s="77">
        <f t="shared" si="2"/>
        <v>7.2141244668633633E-5</v>
      </c>
      <c r="J25" s="76">
        <f>分析係数表!G28</f>
        <v>0.12222222222222222</v>
      </c>
      <c r="K25" s="78">
        <f t="shared" si="3"/>
        <v>8.8172632372774437E-6</v>
      </c>
      <c r="L25" s="79"/>
      <c r="M25" s="80"/>
      <c r="N25" s="81">
        <f>分析係数表!H28</f>
        <v>2.299135500263378E-2</v>
      </c>
      <c r="O25" s="82">
        <f t="shared" si="4"/>
        <v>0.11305298735643302</v>
      </c>
      <c r="P25" s="76">
        <f>分析係数表!C28</f>
        <v>5.9347181008901906E-3</v>
      </c>
      <c r="Q25" s="82">
        <f t="shared" si="5"/>
        <v>6.7093761042393289E-4</v>
      </c>
      <c r="R25" s="83">
        <v>6.8900527936762747E-4</v>
      </c>
      <c r="S25" s="84">
        <f t="shared" si="6"/>
        <v>7.6114652403626109E-4</v>
      </c>
      <c r="T25" s="85">
        <f>分析係数表!F28</f>
        <v>0.21111111111111111</v>
      </c>
      <c r="U25" s="86">
        <f t="shared" si="7"/>
        <v>1.6068648840765511E-4</v>
      </c>
      <c r="V25" s="87">
        <f>分析係数表!D28</f>
        <v>0.82222222222222219</v>
      </c>
      <c r="W25" s="167">
        <f t="shared" si="8"/>
        <v>0</v>
      </c>
      <c r="X25" s="76">
        <f>分析係数表!E28</f>
        <v>0.82222222222222219</v>
      </c>
      <c r="Y25" s="166">
        <f t="shared" si="9"/>
        <v>0</v>
      </c>
    </row>
    <row r="26" spans="1:25" x14ac:dyDescent="0.2">
      <c r="A26" s="6" t="s">
        <v>14</v>
      </c>
      <c r="B26" s="5" t="s">
        <v>50</v>
      </c>
      <c r="C26" s="90"/>
      <c r="D26" s="76">
        <f>投入係数表!N26</f>
        <v>8.1790787774429618E-3</v>
      </c>
      <c r="E26" s="77">
        <f t="shared" si="0"/>
        <v>0.81790787774429619</v>
      </c>
      <c r="F26" s="76">
        <f>分析係数表!C29</f>
        <v>2.9045643153526979E-2</v>
      </c>
      <c r="G26" s="77">
        <f t="shared" si="1"/>
        <v>2.3756660349419399E-2</v>
      </c>
      <c r="H26" s="77">
        <v>2.9182883952953917E-2</v>
      </c>
      <c r="I26" s="77">
        <f t="shared" si="2"/>
        <v>2.9182883952953917E-2</v>
      </c>
      <c r="J26" s="76">
        <f>分析係数表!G29</f>
        <v>0.27966101694915252</v>
      </c>
      <c r="K26" s="78">
        <f t="shared" si="3"/>
        <v>8.1613150037921963E-3</v>
      </c>
      <c r="L26" s="79"/>
      <c r="M26" s="80"/>
      <c r="N26" s="81">
        <f>分析係数表!H29</f>
        <v>1.0659064852973073E-2</v>
      </c>
      <c r="O26" s="82">
        <f t="shared" si="4"/>
        <v>5.2412705728588888E-2</v>
      </c>
      <c r="P26" s="76">
        <f>分析係数表!C29</f>
        <v>2.9045643153526979E-2</v>
      </c>
      <c r="Q26" s="82">
        <f t="shared" si="5"/>
        <v>1.522360747303412E-3</v>
      </c>
      <c r="R26" s="83">
        <v>1.911717456679497E-3</v>
      </c>
      <c r="S26" s="84">
        <f t="shared" si="6"/>
        <v>3.1094601409633413E-2</v>
      </c>
      <c r="T26" s="85">
        <f>分析係数表!F29</f>
        <v>0.4576271186440678</v>
      </c>
      <c r="U26" s="86">
        <f t="shared" si="7"/>
        <v>1.4229732848476308E-2</v>
      </c>
      <c r="V26" s="87">
        <f>分析係数表!D29</f>
        <v>0.38983050847457629</v>
      </c>
      <c r="W26" s="167">
        <f t="shared" si="8"/>
        <v>0</v>
      </c>
      <c r="X26" s="76">
        <f>分析係数表!E29</f>
        <v>0.16101694915254236</v>
      </c>
      <c r="Y26" s="166">
        <f t="shared" si="9"/>
        <v>0</v>
      </c>
    </row>
    <row r="27" spans="1:25" x14ac:dyDescent="0.2">
      <c r="A27" s="6" t="s">
        <v>15</v>
      </c>
      <c r="B27" s="5" t="s">
        <v>36</v>
      </c>
      <c r="C27" s="90"/>
      <c r="D27" s="76">
        <f>投入係数表!N27</f>
        <v>4.0895393887214809E-3</v>
      </c>
      <c r="E27" s="77">
        <f t="shared" si="0"/>
        <v>0.40895393887214809</v>
      </c>
      <c r="F27" s="76">
        <f>分析係数表!C30</f>
        <v>1</v>
      </c>
      <c r="G27" s="77">
        <f t="shared" si="1"/>
        <v>0.40895393887214809</v>
      </c>
      <c r="H27" s="77">
        <v>0.50157035268323846</v>
      </c>
      <c r="I27" s="77">
        <f t="shared" si="2"/>
        <v>0.50157035268323846</v>
      </c>
      <c r="J27" s="76">
        <f>分析係数表!G30</f>
        <v>0.3445689235265465</v>
      </c>
      <c r="K27" s="78">
        <f t="shared" si="3"/>
        <v>0.17282555649689374</v>
      </c>
      <c r="L27" s="79"/>
      <c r="M27" s="80"/>
      <c r="N27" s="81">
        <f>分析係数表!H30</f>
        <v>0</v>
      </c>
      <c r="O27" s="82">
        <f t="shared" si="4"/>
        <v>0</v>
      </c>
      <c r="P27" s="76">
        <f>分析係数表!C30</f>
        <v>1</v>
      </c>
      <c r="Q27" s="82">
        <f t="shared" si="5"/>
        <v>0</v>
      </c>
      <c r="R27" s="83">
        <v>6.7055047653472805E-3</v>
      </c>
      <c r="S27" s="84">
        <f t="shared" si="6"/>
        <v>0.50827585744858572</v>
      </c>
      <c r="T27" s="85">
        <f>分析係数表!F30</f>
        <v>0.44101315148563081</v>
      </c>
      <c r="U27" s="86">
        <f t="shared" si="7"/>
        <v>0.22415633771746202</v>
      </c>
      <c r="V27" s="87">
        <f>分析係数表!D30</f>
        <v>8.7579152459814902E-2</v>
      </c>
      <c r="W27" s="167">
        <f t="shared" si="8"/>
        <v>0</v>
      </c>
      <c r="X27" s="76">
        <f>分析係数表!E30</f>
        <v>6.0009741841207991E-2</v>
      </c>
      <c r="Y27" s="166">
        <f t="shared" si="9"/>
        <v>0</v>
      </c>
    </row>
    <row r="28" spans="1:25" x14ac:dyDescent="0.2">
      <c r="A28" s="6" t="s">
        <v>16</v>
      </c>
      <c r="B28" s="5" t="s">
        <v>192</v>
      </c>
      <c r="C28" s="90"/>
      <c r="D28" s="76">
        <f>投入係数表!N28</f>
        <v>4.4123977615152819E-2</v>
      </c>
      <c r="E28" s="77">
        <f t="shared" si="0"/>
        <v>4.4123977615152823</v>
      </c>
      <c r="F28" s="76">
        <f>分析係数表!C31</f>
        <v>3.5033259423503327E-2</v>
      </c>
      <c r="G28" s="77">
        <f t="shared" si="1"/>
        <v>0.15458067545885024</v>
      </c>
      <c r="H28" s="77">
        <v>0.18761320827698133</v>
      </c>
      <c r="I28" s="77">
        <f t="shared" si="2"/>
        <v>0.18761320827698133</v>
      </c>
      <c r="J28" s="76">
        <f>分析係数表!G31</f>
        <v>6.3291139240506333E-2</v>
      </c>
      <c r="K28" s="78">
        <f t="shared" si="3"/>
        <v>1.187425368841654E-2</v>
      </c>
      <c r="L28" s="79"/>
      <c r="M28" s="80"/>
      <c r="N28" s="81">
        <f>分析係数表!H31</f>
        <v>2.636879124965141E-2</v>
      </c>
      <c r="O28" s="82">
        <f t="shared" si="4"/>
        <v>0.12966050167159635</v>
      </c>
      <c r="P28" s="76">
        <f>分析係数表!C31</f>
        <v>3.5033259423503327E-2</v>
      </c>
      <c r="Q28" s="82">
        <f t="shared" si="5"/>
        <v>4.5424299920426214E-3</v>
      </c>
      <c r="R28" s="83">
        <v>5.5200140626628768E-3</v>
      </c>
      <c r="S28" s="84">
        <f t="shared" si="6"/>
        <v>0.19313322233964419</v>
      </c>
      <c r="T28" s="85">
        <f>分析係数表!F31</f>
        <v>0.34177215189873417</v>
      </c>
      <c r="U28" s="86">
        <f t="shared" si="7"/>
        <v>6.600755700215688E-2</v>
      </c>
      <c r="V28" s="87">
        <f>分析係数表!D31</f>
        <v>0</v>
      </c>
      <c r="W28" s="167">
        <f t="shared" si="8"/>
        <v>0</v>
      </c>
      <c r="X28" s="76">
        <f>分析係数表!E31</f>
        <v>0</v>
      </c>
      <c r="Y28" s="166">
        <f t="shared" si="9"/>
        <v>0</v>
      </c>
    </row>
    <row r="29" spans="1:25" x14ac:dyDescent="0.2">
      <c r="A29" s="6" t="s">
        <v>17</v>
      </c>
      <c r="B29" s="5" t="s">
        <v>272</v>
      </c>
      <c r="C29" s="90"/>
      <c r="D29" s="76">
        <f>投入係数表!N29</f>
        <v>1.0761945759793371E-3</v>
      </c>
      <c r="E29" s="77">
        <f t="shared" si="0"/>
        <v>0.1076194575979337</v>
      </c>
      <c r="F29" s="76">
        <f>分析係数表!C32</f>
        <v>1</v>
      </c>
      <c r="G29" s="77">
        <f t="shared" si="1"/>
        <v>0.1076194575979337</v>
      </c>
      <c r="H29" s="77">
        <v>0.14557466746143535</v>
      </c>
      <c r="I29" s="77">
        <f t="shared" si="2"/>
        <v>0.14557466746143535</v>
      </c>
      <c r="J29" s="76">
        <f>分析係数表!G32</f>
        <v>0.13994910941475827</v>
      </c>
      <c r="K29" s="78">
        <f t="shared" si="3"/>
        <v>2.0373045064577468E-2</v>
      </c>
      <c r="L29" s="79"/>
      <c r="M29" s="80"/>
      <c r="N29" s="81">
        <f>分析係数表!H32</f>
        <v>7.5295138350943511E-3</v>
      </c>
      <c r="O29" s="82">
        <f t="shared" si="4"/>
        <v>3.7024091546648548E-2</v>
      </c>
      <c r="P29" s="76">
        <f>分析係数表!C32</f>
        <v>1</v>
      </c>
      <c r="Q29" s="82">
        <f t="shared" si="5"/>
        <v>3.7024091546648548E-2</v>
      </c>
      <c r="R29" s="83">
        <v>4.740604331977636E-2</v>
      </c>
      <c r="S29" s="84">
        <f t="shared" si="6"/>
        <v>0.19298071078121171</v>
      </c>
      <c r="T29" s="85">
        <f>分析係数表!F32</f>
        <v>0.48346055979643765</v>
      </c>
      <c r="U29" s="86">
        <f t="shared" si="7"/>
        <v>9.3298562464199042E-2</v>
      </c>
      <c r="V29" s="87">
        <f>分析係数表!D32</f>
        <v>1.0178117048346057E-2</v>
      </c>
      <c r="W29" s="167">
        <f t="shared" si="8"/>
        <v>0</v>
      </c>
      <c r="X29" s="76">
        <f>分析係数表!E32</f>
        <v>1.5267175572519083E-2</v>
      </c>
      <c r="Y29" s="166">
        <f t="shared" si="9"/>
        <v>0</v>
      </c>
    </row>
    <row r="30" spans="1:25" x14ac:dyDescent="0.2">
      <c r="A30" s="6" t="s">
        <v>18</v>
      </c>
      <c r="B30" s="5" t="s">
        <v>273</v>
      </c>
      <c r="C30" s="90"/>
      <c r="D30" s="76">
        <f>投入係数表!N30</f>
        <v>2.1523891519586742E-4</v>
      </c>
      <c r="E30" s="77">
        <f t="shared" si="0"/>
        <v>2.1523891519586742E-2</v>
      </c>
      <c r="F30" s="76">
        <f>分析係数表!C33</f>
        <v>1</v>
      </c>
      <c r="G30" s="77">
        <f t="shared" si="1"/>
        <v>2.1523891519586742E-2</v>
      </c>
      <c r="H30" s="77">
        <v>3.2381970858688908E-2</v>
      </c>
      <c r="I30" s="77">
        <f t="shared" si="2"/>
        <v>3.2381970858688908E-2</v>
      </c>
      <c r="J30" s="76">
        <f>分析係数表!G33</f>
        <v>0.50525087514585765</v>
      </c>
      <c r="K30" s="78">
        <f t="shared" si="3"/>
        <v>1.6361019115300229E-2</v>
      </c>
      <c r="L30" s="79"/>
      <c r="M30" s="80"/>
      <c r="N30" s="81">
        <f>分析係数表!H33</f>
        <v>1.0844978774827254E-3</v>
      </c>
      <c r="O30" s="82">
        <f t="shared" si="4"/>
        <v>5.332688082850613E-3</v>
      </c>
      <c r="P30" s="76">
        <f>分析係数表!C33</f>
        <v>1</v>
      </c>
      <c r="Q30" s="82">
        <f t="shared" si="5"/>
        <v>5.332688082850613E-3</v>
      </c>
      <c r="R30" s="83">
        <v>1.3205858523759372E-2</v>
      </c>
      <c r="S30" s="84">
        <f t="shared" si="6"/>
        <v>4.5587829382448278E-2</v>
      </c>
      <c r="T30" s="85">
        <f>分析係数表!F33</f>
        <v>0.64410735122520424</v>
      </c>
      <c r="U30" s="86">
        <f t="shared" si="7"/>
        <v>2.9363456031635298E-2</v>
      </c>
      <c r="V30" s="87">
        <f>分析係数表!D33</f>
        <v>4.7841306884480746E-2</v>
      </c>
      <c r="W30" s="167">
        <f t="shared" si="8"/>
        <v>0</v>
      </c>
      <c r="X30" s="76">
        <f>分析係数表!E33</f>
        <v>4.3173862310385065E-2</v>
      </c>
      <c r="Y30" s="166">
        <f t="shared" si="9"/>
        <v>0</v>
      </c>
    </row>
    <row r="31" spans="1:25" x14ac:dyDescent="0.2">
      <c r="A31" s="6" t="s">
        <v>19</v>
      </c>
      <c r="B31" s="5" t="s">
        <v>274</v>
      </c>
      <c r="C31" s="90"/>
      <c r="D31" s="76">
        <f>投入係数表!N31</f>
        <v>2.3245802841153681E-2</v>
      </c>
      <c r="E31" s="77">
        <f t="shared" si="0"/>
        <v>2.3245802841153682</v>
      </c>
      <c r="F31" s="76">
        <f>分析係数表!C34</f>
        <v>0.19949759263135858</v>
      </c>
      <c r="G31" s="77">
        <f t="shared" si="1"/>
        <v>0.46374817055933554</v>
      </c>
      <c r="H31" s="77">
        <v>0.57139986368707263</v>
      </c>
      <c r="I31" s="77">
        <f t="shared" si="2"/>
        <v>0.57139986368707263</v>
      </c>
      <c r="J31" s="76">
        <f>分析係数表!G34</f>
        <v>0.4244650271478761</v>
      </c>
      <c r="K31" s="78">
        <f t="shared" si="3"/>
        <v>0.24253925865222598</v>
      </c>
      <c r="L31" s="79"/>
      <c r="M31" s="80"/>
      <c r="N31" s="81">
        <f>分析係数表!H34</f>
        <v>0.18489139528398352</v>
      </c>
      <c r="O31" s="82">
        <f t="shared" si="4"/>
        <v>0.90914713686770321</v>
      </c>
      <c r="P31" s="76">
        <f>分析係数表!C34</f>
        <v>0.19949759263135858</v>
      </c>
      <c r="Q31" s="82">
        <f t="shared" si="5"/>
        <v>0.18137266515279907</v>
      </c>
      <c r="R31" s="83">
        <v>0.19331990612784727</v>
      </c>
      <c r="S31" s="84">
        <f t="shared" si="6"/>
        <v>0.76471976981491996</v>
      </c>
      <c r="T31" s="85">
        <f>分析係数表!F34</f>
        <v>0.70105397636537847</v>
      </c>
      <c r="U31" s="86">
        <f t="shared" si="7"/>
        <v>0.53610983543396651</v>
      </c>
      <c r="V31" s="87">
        <f>分析係数表!D34</f>
        <v>0.39061002874480999</v>
      </c>
      <c r="W31" s="167">
        <f t="shared" si="8"/>
        <v>0</v>
      </c>
      <c r="X31" s="76">
        <f>分析係数表!E34</f>
        <v>0.23634621526668795</v>
      </c>
      <c r="Y31" s="166">
        <f t="shared" si="9"/>
        <v>0</v>
      </c>
    </row>
    <row r="32" spans="1:25" x14ac:dyDescent="0.2">
      <c r="A32" s="6" t="s">
        <v>20</v>
      </c>
      <c r="B32" s="5" t="s">
        <v>37</v>
      </c>
      <c r="C32" s="90"/>
      <c r="D32" s="76">
        <f>投入係数表!N32</f>
        <v>3.8743004735256135E-3</v>
      </c>
      <c r="E32" s="77">
        <f t="shared" si="0"/>
        <v>0.38743004735256137</v>
      </c>
      <c r="F32" s="76">
        <f>分析係数表!C35</f>
        <v>0.22275795564127288</v>
      </c>
      <c r="G32" s="77">
        <f t="shared" si="1"/>
        <v>8.6303125302258116E-2</v>
      </c>
      <c r="H32" s="77">
        <v>0.1149655320931996</v>
      </c>
      <c r="I32" s="77">
        <f t="shared" si="2"/>
        <v>0.1149655320931996</v>
      </c>
      <c r="J32" s="76">
        <f>分析係数表!G35</f>
        <v>0.31756756756756754</v>
      </c>
      <c r="K32" s="78">
        <f t="shared" si="3"/>
        <v>3.6509324380948519E-2</v>
      </c>
      <c r="L32" s="79"/>
      <c r="M32" s="80"/>
      <c r="N32" s="81">
        <f>分析係数表!H35</f>
        <v>6.990363461717225E-2</v>
      </c>
      <c r="O32" s="82">
        <f t="shared" si="4"/>
        <v>0.34372983756888531</v>
      </c>
      <c r="P32" s="76">
        <f>分析係数表!C35</f>
        <v>0.22275795564127288</v>
      </c>
      <c r="Q32" s="82">
        <f t="shared" si="5"/>
        <v>7.6568555909751687E-2</v>
      </c>
      <c r="R32" s="83">
        <v>8.3605325071419517E-2</v>
      </c>
      <c r="S32" s="84">
        <f t="shared" si="6"/>
        <v>0.19857085716461911</v>
      </c>
      <c r="T32" s="85">
        <f>分析係数表!F35</f>
        <v>0.6527027027027027</v>
      </c>
      <c r="U32" s="86">
        <f t="shared" si="7"/>
        <v>0.12960773514933924</v>
      </c>
      <c r="V32" s="87">
        <f>分析係数表!D35</f>
        <v>0.11351351351351352</v>
      </c>
      <c r="W32" s="167">
        <f t="shared" si="8"/>
        <v>0</v>
      </c>
      <c r="X32" s="76">
        <f>分析係数表!E35</f>
        <v>8.9189189189189194E-2</v>
      </c>
      <c r="Y32" s="166">
        <f t="shared" si="9"/>
        <v>0</v>
      </c>
    </row>
    <row r="33" spans="1:25" x14ac:dyDescent="0.2">
      <c r="A33" s="6" t="s">
        <v>21</v>
      </c>
      <c r="B33" s="5" t="s">
        <v>38</v>
      </c>
      <c r="C33" s="90"/>
      <c r="D33" s="76">
        <f>投入係数表!N33</f>
        <v>1.0761945759793371E-3</v>
      </c>
      <c r="E33" s="77">
        <f t="shared" si="0"/>
        <v>0.1076194575979337</v>
      </c>
      <c r="F33" s="76">
        <f>分析係数表!C36</f>
        <v>0.43622860833064259</v>
      </c>
      <c r="G33" s="77">
        <f t="shared" si="1"/>
        <v>4.6946686217245216E-2</v>
      </c>
      <c r="H33" s="77">
        <v>6.8510622955512107E-2</v>
      </c>
      <c r="I33" s="77">
        <f t="shared" si="2"/>
        <v>6.8510622955512107E-2</v>
      </c>
      <c r="J33" s="76">
        <f>分析係数表!G36</f>
        <v>3.6982248520710057E-3</v>
      </c>
      <c r="K33" s="78">
        <f t="shared" si="3"/>
        <v>2.5336768844494119E-4</v>
      </c>
      <c r="L33" s="79"/>
      <c r="M33" s="80"/>
      <c r="N33" s="81">
        <f>分析係数表!H36</f>
        <v>7.7743004988690231E-2</v>
      </c>
      <c r="O33" s="82">
        <f t="shared" si="4"/>
        <v>0.38227755428206256</v>
      </c>
      <c r="P33" s="76">
        <f>分析係数表!C36</f>
        <v>0.43622860833064259</v>
      </c>
      <c r="Q33" s="82">
        <f t="shared" si="5"/>
        <v>0.16676040550050583</v>
      </c>
      <c r="R33" s="83">
        <v>0.17471257641871035</v>
      </c>
      <c r="S33" s="84">
        <f t="shared" si="6"/>
        <v>0.24322319937422246</v>
      </c>
      <c r="T33" s="85">
        <f>分析係数表!F36</f>
        <v>0.90162721893491127</v>
      </c>
      <c r="U33" s="86">
        <f t="shared" si="7"/>
        <v>0.21929665683223165</v>
      </c>
      <c r="V33" s="87">
        <f>分析係数表!D36</f>
        <v>2.1449704142011833E-2</v>
      </c>
      <c r="W33" s="167">
        <f t="shared" si="8"/>
        <v>0</v>
      </c>
      <c r="X33" s="76">
        <f>分析係数表!E36</f>
        <v>1.4792899408284023E-3</v>
      </c>
      <c r="Y33" s="166">
        <f t="shared" si="9"/>
        <v>0</v>
      </c>
    </row>
    <row r="34" spans="1:25" x14ac:dyDescent="0.2">
      <c r="A34" s="6" t="s">
        <v>22</v>
      </c>
      <c r="B34" s="5" t="s">
        <v>377</v>
      </c>
      <c r="C34" s="90"/>
      <c r="D34" s="76">
        <f>投入係数表!N34</f>
        <v>1.7003874300473527E-2</v>
      </c>
      <c r="E34" s="77">
        <f t="shared" si="0"/>
        <v>1.7003874300473527</v>
      </c>
      <c r="F34" s="76">
        <f>分析係数表!C37</f>
        <v>0.12537048014226437</v>
      </c>
      <c r="G34" s="77">
        <f t="shared" si="1"/>
        <v>0.21317838853290758</v>
      </c>
      <c r="H34" s="77">
        <v>0.26563233827059773</v>
      </c>
      <c r="I34" s="77">
        <f t="shared" si="2"/>
        <v>0.26563233827059773</v>
      </c>
      <c r="J34" s="76">
        <f>分析係数表!G37</f>
        <v>0.54441260744985676</v>
      </c>
      <c r="K34" s="78">
        <f t="shared" si="3"/>
        <v>0.14461359390089848</v>
      </c>
      <c r="L34" s="79"/>
      <c r="M34" s="80"/>
      <c r="N34" s="81">
        <f>分析係数表!H37</f>
        <v>5.4441793449632819E-2</v>
      </c>
      <c r="O34" s="82">
        <f t="shared" si="4"/>
        <v>0.26770094175910081</v>
      </c>
      <c r="P34" s="76">
        <f>分析係数表!C37</f>
        <v>0.12537048014226437</v>
      </c>
      <c r="Q34" s="82">
        <f t="shared" si="5"/>
        <v>3.3561795602874818E-2</v>
      </c>
      <c r="R34" s="83">
        <v>3.7397526644089428E-2</v>
      </c>
      <c r="S34" s="84">
        <f t="shared" si="6"/>
        <v>0.30302986491468714</v>
      </c>
      <c r="T34" s="85">
        <f>分析係数表!F37</f>
        <v>0.7435530085959885</v>
      </c>
      <c r="U34" s="86">
        <f t="shared" si="7"/>
        <v>0.22531876775175161</v>
      </c>
      <c r="V34" s="87">
        <f>分析係数表!D37</f>
        <v>0.23782234957020057</v>
      </c>
      <c r="W34" s="167">
        <f t="shared" si="8"/>
        <v>0</v>
      </c>
      <c r="X34" s="76">
        <f>分析係数表!E37</f>
        <v>0.19484240687679083</v>
      </c>
      <c r="Y34" s="166">
        <f t="shared" si="9"/>
        <v>0</v>
      </c>
    </row>
    <row r="35" spans="1:25" x14ac:dyDescent="0.2">
      <c r="A35" s="6" t="s">
        <v>23</v>
      </c>
      <c r="B35" s="5" t="s">
        <v>193</v>
      </c>
      <c r="C35" s="90"/>
      <c r="D35" s="76">
        <f>投入係数表!N35</f>
        <v>1.5066724063710719E-3</v>
      </c>
      <c r="E35" s="77">
        <f t="shared" si="0"/>
        <v>0.15066724063710718</v>
      </c>
      <c r="F35" s="76">
        <f>分析係数表!C38</f>
        <v>2.2876841115637703E-2</v>
      </c>
      <c r="G35" s="77">
        <f t="shared" si="1"/>
        <v>3.4467905253866534E-3</v>
      </c>
      <c r="H35" s="77">
        <v>5.5120630400791971E-3</v>
      </c>
      <c r="I35" s="77">
        <f t="shared" si="2"/>
        <v>5.5120630400791971E-3</v>
      </c>
      <c r="J35" s="76">
        <f>分析係数表!G38</f>
        <v>0.33663366336633666</v>
      </c>
      <c r="K35" s="78">
        <f t="shared" si="3"/>
        <v>1.8555459738880467E-3</v>
      </c>
      <c r="L35" s="79"/>
      <c r="M35" s="80"/>
      <c r="N35" s="81">
        <f>分析係数表!H38</f>
        <v>4.7129179190035016E-2</v>
      </c>
      <c r="O35" s="82">
        <f t="shared" si="4"/>
        <v>0.2317433878290224</v>
      </c>
      <c r="P35" s="76">
        <f>分析係数表!C38</f>
        <v>2.2876841115637703E-2</v>
      </c>
      <c r="Q35" s="82">
        <f t="shared" si="5"/>
        <v>5.3015566629641539E-3</v>
      </c>
      <c r="R35" s="83">
        <v>6.1149059632984032E-3</v>
      </c>
      <c r="S35" s="84">
        <f t="shared" si="6"/>
        <v>1.1626969003377601E-2</v>
      </c>
      <c r="T35" s="85">
        <f>分析係数表!F38</f>
        <v>0.54455445544554459</v>
      </c>
      <c r="U35" s="86">
        <f t="shared" si="7"/>
        <v>6.3315177741165157E-3</v>
      </c>
      <c r="V35" s="87">
        <f>分析係数表!D38</f>
        <v>0.17821782178217821</v>
      </c>
      <c r="W35" s="167">
        <f t="shared" si="8"/>
        <v>0</v>
      </c>
      <c r="X35" s="76">
        <f>分析係数表!E38</f>
        <v>0.21782178217821782</v>
      </c>
      <c r="Y35" s="166">
        <f t="shared" si="9"/>
        <v>0</v>
      </c>
    </row>
    <row r="36" spans="1:25" x14ac:dyDescent="0.2">
      <c r="A36" s="6" t="s">
        <v>24</v>
      </c>
      <c r="B36" s="5" t="s">
        <v>39</v>
      </c>
      <c r="C36" s="90"/>
      <c r="D36" s="76">
        <f>投入係数表!N36</f>
        <v>0</v>
      </c>
      <c r="E36" s="77">
        <f t="shared" si="0"/>
        <v>0</v>
      </c>
      <c r="F36" s="76">
        <f>分析係数表!C39</f>
        <v>1</v>
      </c>
      <c r="G36" s="77">
        <f t="shared" si="1"/>
        <v>0</v>
      </c>
      <c r="H36" s="77">
        <v>6.2539292385911252E-3</v>
      </c>
      <c r="I36" s="77">
        <f t="shared" si="2"/>
        <v>6.2539292385911252E-3</v>
      </c>
      <c r="J36" s="76">
        <f>分析係数表!G39</f>
        <v>0.3546086320409656</v>
      </c>
      <c r="K36" s="78">
        <f t="shared" si="3"/>
        <v>2.2176972921777965E-3</v>
      </c>
      <c r="L36" s="79"/>
      <c r="M36" s="80"/>
      <c r="N36" s="81">
        <f>分析係数表!H39</f>
        <v>4.3379915099309016E-3</v>
      </c>
      <c r="O36" s="82">
        <f t="shared" si="4"/>
        <v>2.1330752331402452E-2</v>
      </c>
      <c r="P36" s="76">
        <f>分析係数表!C39</f>
        <v>1</v>
      </c>
      <c r="Q36" s="82">
        <f t="shared" si="5"/>
        <v>2.1330752331402452E-2</v>
      </c>
      <c r="R36" s="83">
        <v>2.3150740387004962E-2</v>
      </c>
      <c r="S36" s="84">
        <f t="shared" si="6"/>
        <v>2.9404669625596087E-2</v>
      </c>
      <c r="T36" s="85">
        <f>分析係数表!F39</f>
        <v>0.70537673738112661</v>
      </c>
      <c r="U36" s="86">
        <f t="shared" si="7"/>
        <v>2.074136992427288E-2</v>
      </c>
      <c r="V36" s="87">
        <f>分析係数表!D39</f>
        <v>5.5779078273591805E-2</v>
      </c>
      <c r="W36" s="167">
        <f t="shared" si="8"/>
        <v>0</v>
      </c>
      <c r="X36" s="76">
        <f>分析係数表!E39</f>
        <v>7.0592538405267011E-2</v>
      </c>
      <c r="Y36" s="166">
        <f t="shared" si="9"/>
        <v>0</v>
      </c>
    </row>
    <row r="37" spans="1:25" x14ac:dyDescent="0.2">
      <c r="A37" s="6" t="s">
        <v>25</v>
      </c>
      <c r="B37" s="5" t="s">
        <v>40</v>
      </c>
      <c r="C37" s="90"/>
      <c r="D37" s="76">
        <f>投入係数表!N37</f>
        <v>0</v>
      </c>
      <c r="E37" s="77">
        <f t="shared" si="0"/>
        <v>0</v>
      </c>
      <c r="F37" s="76">
        <f>分析係数表!C40</f>
        <v>1</v>
      </c>
      <c r="G37" s="77">
        <f t="shared" si="1"/>
        <v>0</v>
      </c>
      <c r="H37" s="77">
        <v>2.2334282674605016E-4</v>
      </c>
      <c r="I37" s="77">
        <f t="shared" si="2"/>
        <v>2.2334282674605016E-4</v>
      </c>
      <c r="J37" s="76">
        <f>分析係数表!G40</f>
        <v>0.56581344070558914</v>
      </c>
      <c r="K37" s="78">
        <f t="shared" si="3"/>
        <v>1.2637037325809492E-4</v>
      </c>
      <c r="L37" s="79"/>
      <c r="M37" s="80"/>
      <c r="N37" s="81">
        <f>分析係数表!H40</f>
        <v>2.8909614848325226E-2</v>
      </c>
      <c r="O37" s="82">
        <f t="shared" si="4"/>
        <v>0.14215422803713207</v>
      </c>
      <c r="P37" s="76">
        <f>分析係数表!C40</f>
        <v>1</v>
      </c>
      <c r="Q37" s="82">
        <f t="shared" si="5"/>
        <v>0.14215422803713207</v>
      </c>
      <c r="R37" s="83">
        <v>0.1422092605222843</v>
      </c>
      <c r="S37" s="84">
        <f t="shared" si="6"/>
        <v>0.14243260334903035</v>
      </c>
      <c r="T37" s="85">
        <f>分析係数表!F40</f>
        <v>0.76416450963474258</v>
      </c>
      <c r="U37" s="86">
        <f t="shared" si="7"/>
        <v>0.10884194049421157</v>
      </c>
      <c r="V37" s="87">
        <f>分析係数表!D40</f>
        <v>3.8155498034704249E-2</v>
      </c>
      <c r="W37" s="167">
        <f t="shared" si="8"/>
        <v>0</v>
      </c>
      <c r="X37" s="76">
        <f>分析係数表!E40</f>
        <v>2.4733966062697729E-2</v>
      </c>
      <c r="Y37" s="166">
        <f t="shared" si="9"/>
        <v>0</v>
      </c>
    </row>
    <row r="38" spans="1:25" x14ac:dyDescent="0.2">
      <c r="A38" s="6" t="s">
        <v>26</v>
      </c>
      <c r="B38" s="5" t="s">
        <v>276</v>
      </c>
      <c r="C38" s="90"/>
      <c r="D38" s="76">
        <f>投入係数表!N38</f>
        <v>0</v>
      </c>
      <c r="E38" s="77">
        <f t="shared" si="0"/>
        <v>0</v>
      </c>
      <c r="F38" s="76">
        <f>分析係数表!C41</f>
        <v>0.80737001514386675</v>
      </c>
      <c r="G38" s="77">
        <f t="shared" si="1"/>
        <v>0</v>
      </c>
      <c r="H38" s="77">
        <v>3.8857110545574081E-7</v>
      </c>
      <c r="I38" s="77">
        <f t="shared" si="2"/>
        <v>3.8857110545574081E-7</v>
      </c>
      <c r="J38" s="76">
        <f>分析係数表!G41</f>
        <v>0.46438676343953744</v>
      </c>
      <c r="K38" s="78">
        <f t="shared" si="3"/>
        <v>1.8044727802871466E-7</v>
      </c>
      <c r="L38" s="79"/>
      <c r="M38" s="80"/>
      <c r="N38" s="81">
        <f>分析係数表!H41</f>
        <v>5.5247420444334276E-2</v>
      </c>
      <c r="O38" s="82">
        <f t="shared" si="4"/>
        <v>0.27166236719207559</v>
      </c>
      <c r="P38" s="76">
        <f>分析係数表!C41</f>
        <v>0.80737001514386675</v>
      </c>
      <c r="Q38" s="82">
        <f t="shared" si="5"/>
        <v>0.21933204951388477</v>
      </c>
      <c r="R38" s="83">
        <v>0.22292124966937557</v>
      </c>
      <c r="S38" s="84">
        <f t="shared" si="6"/>
        <v>0.22292163824048103</v>
      </c>
      <c r="T38" s="85">
        <f>分析係数表!F41</f>
        <v>0.56759749046623198</v>
      </c>
      <c r="U38" s="86">
        <f t="shared" si="7"/>
        <v>0.12652976243591824</v>
      </c>
      <c r="V38" s="87">
        <f>分析係数表!D41</f>
        <v>0.17788165826054866</v>
      </c>
      <c r="W38" s="167">
        <f t="shared" si="8"/>
        <v>0</v>
      </c>
      <c r="X38" s="76">
        <f>分析係数表!E41</f>
        <v>0.18021896912289334</v>
      </c>
      <c r="Y38" s="166">
        <f t="shared" si="9"/>
        <v>0</v>
      </c>
    </row>
    <row r="39" spans="1:25" x14ac:dyDescent="0.2">
      <c r="A39" s="6" t="s">
        <v>51</v>
      </c>
      <c r="B39" s="5" t="s">
        <v>367</v>
      </c>
      <c r="C39" s="90"/>
      <c r="D39" s="76">
        <f>投入係数表!N39</f>
        <v>6.4571674558760225E-4</v>
      </c>
      <c r="E39" s="77">
        <f>$C$16*D39</f>
        <v>6.4571674558760228E-2</v>
      </c>
      <c r="F39" s="76">
        <f>分析係数表!C42</f>
        <v>0.96683250414593702</v>
      </c>
      <c r="G39" s="77">
        <f>E39*F39</f>
        <v>6.2429993810542643E-2</v>
      </c>
      <c r="H39" s="77">
        <v>7.8125445828974224E-2</v>
      </c>
      <c r="I39" s="77">
        <f>C39+H39</f>
        <v>7.8125445828974224E-2</v>
      </c>
      <c r="J39" s="76">
        <f>分析係数表!G42</f>
        <v>0.48211243611584326</v>
      </c>
      <c r="K39" s="78">
        <f>I39*J39</f>
        <v>3.7665249011243108E-2</v>
      </c>
      <c r="L39" s="79"/>
      <c r="M39" s="80"/>
      <c r="N39" s="81">
        <f>分析係数表!H42</f>
        <v>1.6732252966876335E-2</v>
      </c>
      <c r="O39" s="82">
        <f t="shared" si="4"/>
        <v>8.2275758992552323E-2</v>
      </c>
      <c r="P39" s="76">
        <f>分析係数表!C42</f>
        <v>0.96683250414593702</v>
      </c>
      <c r="Q39" s="82">
        <f>O39*P39</f>
        <v>7.9546878097276952E-2</v>
      </c>
      <c r="R39" s="83">
        <v>8.1472229812488639E-2</v>
      </c>
      <c r="S39" s="84">
        <f>I39+R39</f>
        <v>0.15959767564146288</v>
      </c>
      <c r="T39" s="85">
        <f>分析係数表!F42</f>
        <v>0.55877342419080067</v>
      </c>
      <c r="U39" s="86">
        <f>S39*T39</f>
        <v>8.9178939711072949E-2</v>
      </c>
      <c r="V39" s="87">
        <f>分析係数表!D42</f>
        <v>0.25383304940374785</v>
      </c>
      <c r="W39" s="167">
        <f>ROUND(S39*V39,0)</f>
        <v>0</v>
      </c>
      <c r="X39" s="76">
        <f>分析係数表!E42</f>
        <v>0.17717206132879046</v>
      </c>
      <c r="Y39" s="166">
        <f>ROUND(S39*X39,0)</f>
        <v>0</v>
      </c>
    </row>
    <row r="40" spans="1:25" x14ac:dyDescent="0.2">
      <c r="A40" s="6" t="s">
        <v>194</v>
      </c>
      <c r="B40" s="5" t="s">
        <v>41</v>
      </c>
      <c r="C40" s="90"/>
      <c r="D40" s="76">
        <f>投入係数表!N40</f>
        <v>1.0116229014205768E-2</v>
      </c>
      <c r="E40" s="77">
        <f>$C$16*D40</f>
        <v>1.0116229014205769</v>
      </c>
      <c r="F40" s="76">
        <f>分析係数表!C43</f>
        <v>0.23747353563867324</v>
      </c>
      <c r="G40" s="77">
        <f>E40*F40</f>
        <v>0.24023366713339739</v>
      </c>
      <c r="H40" s="77">
        <v>0.34348972691524776</v>
      </c>
      <c r="I40" s="77">
        <f>C40+H40</f>
        <v>0.34348972691524776</v>
      </c>
      <c r="J40" s="76">
        <f>分析係数表!G43</f>
        <v>0.3947923997185081</v>
      </c>
      <c r="K40" s="78">
        <f>I40*J40</f>
        <v>0.13560713356752568</v>
      </c>
      <c r="L40" s="79"/>
      <c r="M40" s="80"/>
      <c r="N40" s="81">
        <f>分析係数表!H43</f>
        <v>4.4340470362222294E-2</v>
      </c>
      <c r="O40" s="82">
        <f t="shared" si="4"/>
        <v>0.21803076133026369</v>
      </c>
      <c r="P40" s="76">
        <f>分析係数表!C43</f>
        <v>0.23747353563867324</v>
      </c>
      <c r="Q40" s="82">
        <f>O40*P40</f>
        <v>5.1776535771089434E-2</v>
      </c>
      <c r="R40" s="83">
        <v>7.2951471231955209E-2</v>
      </c>
      <c r="S40" s="84">
        <f>I40+R40</f>
        <v>0.41644119814720298</v>
      </c>
      <c r="T40" s="85">
        <f>分析係数表!F43</f>
        <v>0.64109781843771996</v>
      </c>
      <c r="U40" s="86">
        <f>S40*T40</f>
        <v>0.26697954363976212</v>
      </c>
      <c r="V40" s="87">
        <f>分析係数表!D43</f>
        <v>1.4700914848698099</v>
      </c>
      <c r="W40" s="167">
        <f>ROUND(S40*V40,0)</f>
        <v>1</v>
      </c>
      <c r="X40" s="76">
        <f>分析係数表!E43</f>
        <v>1.0415200562983815</v>
      </c>
      <c r="Y40" s="166">
        <f>ROUND(S40*X40,0)</f>
        <v>0</v>
      </c>
    </row>
    <row r="41" spans="1:25" x14ac:dyDescent="0.2">
      <c r="A41" s="6" t="s">
        <v>340</v>
      </c>
      <c r="B41" s="5" t="s">
        <v>42</v>
      </c>
      <c r="C41" s="90"/>
      <c r="D41" s="76">
        <f>投入係数表!N41</f>
        <v>0</v>
      </c>
      <c r="E41" s="77">
        <f>$C$16*D41</f>
        <v>0</v>
      </c>
      <c r="F41" s="76">
        <f>分析係数表!C44</f>
        <v>0.41273100616016423</v>
      </c>
      <c r="G41" s="77">
        <f>E41*F41</f>
        <v>0</v>
      </c>
      <c r="H41" s="77">
        <v>4.052443078936178E-4</v>
      </c>
      <c r="I41" s="77">
        <f>C41+H41</f>
        <v>4.052443078936178E-4</v>
      </c>
      <c r="J41" s="76">
        <f>分析係数表!G44</f>
        <v>0.27032077234506385</v>
      </c>
      <c r="K41" s="78">
        <f>I41*J41</f>
        <v>1.0954595429824361E-4</v>
      </c>
      <c r="L41" s="79"/>
      <c r="M41" s="80"/>
      <c r="N41" s="81">
        <f>分析係数表!H44</f>
        <v>0.12437641372044743</v>
      </c>
      <c r="O41" s="82">
        <f t="shared" si="4"/>
        <v>0.61158314184463891</v>
      </c>
      <c r="P41" s="76">
        <f>分析係数表!C44</f>
        <v>0.41273100616016423</v>
      </c>
      <c r="Q41" s="82">
        <f>O41*P41</f>
        <v>0.25241932548413226</v>
      </c>
      <c r="R41" s="83">
        <v>0.2558216678035905</v>
      </c>
      <c r="S41" s="84">
        <f>I41+R41</f>
        <v>0.25622691211148413</v>
      </c>
      <c r="T41" s="85">
        <f>分析係数表!F44</f>
        <v>0.52382435378386794</v>
      </c>
      <c r="U41" s="86">
        <f>S41*T41</f>
        <v>0.1342178966588341</v>
      </c>
      <c r="V41" s="87">
        <f>分析係数表!D44</f>
        <v>0.30302086577390219</v>
      </c>
      <c r="W41" s="167">
        <f>ROUND(S41*V41,0)</f>
        <v>0</v>
      </c>
      <c r="X41" s="76">
        <f>分析係数表!E44</f>
        <v>0.1999377141077546</v>
      </c>
      <c r="Y41" s="166">
        <f>ROUND(S41*X41,0)</f>
        <v>0</v>
      </c>
    </row>
    <row r="42" spans="1:25" x14ac:dyDescent="0.2">
      <c r="A42" s="6" t="s">
        <v>341</v>
      </c>
      <c r="B42" s="5" t="s">
        <v>278</v>
      </c>
      <c r="C42" s="90"/>
      <c r="D42" s="76">
        <f>投入係数表!N42</f>
        <v>0</v>
      </c>
      <c r="E42" s="77">
        <f>$C$16*D42</f>
        <v>0</v>
      </c>
      <c r="F42" s="76">
        <f>分析係数表!C45</f>
        <v>1</v>
      </c>
      <c r="G42" s="77">
        <f>E42*F42</f>
        <v>0</v>
      </c>
      <c r="H42" s="77">
        <v>1.5379541872234635E-3</v>
      </c>
      <c r="I42" s="77">
        <f>C42+H42</f>
        <v>1.5379541872234635E-3</v>
      </c>
      <c r="J42" s="76">
        <f>分析係数表!G45</f>
        <v>0</v>
      </c>
      <c r="K42" s="78">
        <f>I42*J42</f>
        <v>0</v>
      </c>
      <c r="L42" s="79"/>
      <c r="M42" s="80"/>
      <c r="N42" s="81">
        <f>分析係数表!H45</f>
        <v>0</v>
      </c>
      <c r="O42" s="82">
        <f t="shared" si="4"/>
        <v>0</v>
      </c>
      <c r="P42" s="76">
        <f>分析係数表!C45</f>
        <v>1</v>
      </c>
      <c r="Q42" s="82">
        <f>O42*P42</f>
        <v>0</v>
      </c>
      <c r="R42" s="83">
        <v>1.0685292872936905E-3</v>
      </c>
      <c r="S42" s="84">
        <f>I42+R42</f>
        <v>2.606483474517154E-3</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投入係数表!N43</f>
        <v>3.6590615583297461E-3</v>
      </c>
      <c r="E43" s="77">
        <f>$C$16*D43</f>
        <v>0.36590615583297459</v>
      </c>
      <c r="F43" s="76">
        <f>分析係数表!C46</f>
        <v>7.03125E-2</v>
      </c>
      <c r="G43" s="77">
        <f>E43*F43</f>
        <v>2.5727776582006028E-2</v>
      </c>
      <c r="H43" s="77">
        <v>3.2586262874764287E-2</v>
      </c>
      <c r="I43" s="77">
        <f>C43+H43</f>
        <v>3.2586262874764287E-2</v>
      </c>
      <c r="J43" s="76">
        <f>分析係数表!G46</f>
        <v>1.0101010101010102E-2</v>
      </c>
      <c r="K43" s="78">
        <f>I43*J43</f>
        <v>3.2915417045216455E-4</v>
      </c>
      <c r="L43" s="79"/>
      <c r="M43" s="80"/>
      <c r="N43" s="81">
        <f>分析係数表!H46</f>
        <v>2.5315279025811051E-2</v>
      </c>
      <c r="O43" s="82">
        <f t="shared" si="4"/>
        <v>0.12448017610539862</v>
      </c>
      <c r="P43" s="76">
        <f>分析係数表!C46</f>
        <v>7.03125E-2</v>
      </c>
      <c r="Q43" s="82">
        <f>O43*P43</f>
        <v>8.7525123824108396E-3</v>
      </c>
      <c r="R43" s="83">
        <v>9.483095658139375E-3</v>
      </c>
      <c r="S43" s="84">
        <f>I43+R43</f>
        <v>4.206935853290366E-2</v>
      </c>
      <c r="T43" s="85">
        <f>分析係数表!F46</f>
        <v>0.30303030303030304</v>
      </c>
      <c r="U43" s="86">
        <f>S43*T43</f>
        <v>1.2748290464516261E-2</v>
      </c>
      <c r="V43" s="87">
        <f>分析係数表!D46</f>
        <v>1.0101010101010102E-2</v>
      </c>
      <c r="W43" s="167">
        <f>ROUND(S43*V43,0)</f>
        <v>0</v>
      </c>
      <c r="X43" s="76">
        <f>分析係数表!E46</f>
        <v>3.0303030303030304E-2</v>
      </c>
      <c r="Y43" s="166">
        <f>ROUND(S43*X43,0)</f>
        <v>0</v>
      </c>
    </row>
    <row r="44" spans="1:25" x14ac:dyDescent="0.2">
      <c r="A44" s="192">
        <v>40</v>
      </c>
      <c r="B44" s="14" t="s">
        <v>150</v>
      </c>
      <c r="C44" s="197">
        <f>SUM(C5:C43)</f>
        <v>100</v>
      </c>
      <c r="D44" s="92">
        <f>投入係数表!N44</f>
        <v>0.75032285837279378</v>
      </c>
      <c r="E44" s="91">
        <f>SUM(E5:E43)</f>
        <v>75.032285837279389</v>
      </c>
      <c r="F44" s="92">
        <f>分析係数表!C47</f>
        <v>0.45593014645384233</v>
      </c>
      <c r="G44" s="91">
        <f>SUM(G5:G43)</f>
        <v>18.705818371366295</v>
      </c>
      <c r="H44" s="91">
        <f>SUM(H5:H43)</f>
        <v>22.607322656929274</v>
      </c>
      <c r="I44" s="91">
        <f>SUM(I5:I43)</f>
        <v>122.60732265692928</v>
      </c>
      <c r="J44" s="92">
        <f>分析係数表!G47</f>
        <v>0.32612291818538663</v>
      </c>
      <c r="K44" s="93">
        <f>SUM(K5:K43)</f>
        <v>7.8424170652922243</v>
      </c>
      <c r="L44" s="94">
        <f>最終需要_まとめ!$L$33</f>
        <v>0.627</v>
      </c>
      <c r="M44" s="91">
        <f>K44*L44</f>
        <v>4.9171954999382246</v>
      </c>
      <c r="N44" s="95">
        <f>分析係数表!H47</f>
        <v>1</v>
      </c>
      <c r="O44" s="93">
        <f>SUM(O5:O43)</f>
        <v>4.9171954999382246</v>
      </c>
      <c r="P44" s="92">
        <f>分析係数表!C47</f>
        <v>0.45593014645384233</v>
      </c>
      <c r="Q44" s="96">
        <f>SUM(Q5:Q43)</f>
        <v>1.4298594313774073</v>
      </c>
      <c r="R44" s="91">
        <f>SUM(R5:R43)</f>
        <v>1.5679571558875642</v>
      </c>
      <c r="S44" s="97">
        <f>SUM(S5:S43)</f>
        <v>124.17527981281683</v>
      </c>
      <c r="T44" s="98">
        <f>分析係数表!F47</f>
        <v>0.53227163124544385</v>
      </c>
      <c r="U44" s="99">
        <f>SUM(U5:U43)</f>
        <v>31.358555116480325</v>
      </c>
      <c r="V44" s="100">
        <f>分析係数表!D47</f>
        <v>0.14068019962989961</v>
      </c>
      <c r="W44" s="164">
        <f>SUM(W5:W43)</f>
        <v>3</v>
      </c>
      <c r="X44" s="92">
        <f>分析係数表!E47</f>
        <v>0.11066561991812932</v>
      </c>
      <c r="Y44" s="165">
        <f>SUM(Y5:Y43)</f>
        <v>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2015年佐用町産業連関表</v>
      </c>
      <c r="H1" s="401"/>
      <c r="I1" s="401"/>
    </row>
    <row r="2" spans="1:25" x14ac:dyDescent="0.2">
      <c r="B2" s="3" t="s">
        <v>300</v>
      </c>
      <c r="S2" s="3" t="s">
        <v>152</v>
      </c>
      <c r="U2" s="64" t="s">
        <v>209</v>
      </c>
      <c r="W2" s="3" t="s">
        <v>130</v>
      </c>
      <c r="Y2" s="3" t="s">
        <v>153</v>
      </c>
    </row>
    <row r="3" spans="1:25" ht="44" x14ac:dyDescent="0.2">
      <c r="B3" s="65"/>
      <c r="C3" s="66" t="s">
        <v>227</v>
      </c>
      <c r="D3" s="66" t="s">
        <v>239</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投入係数表!O5</f>
        <v>0</v>
      </c>
      <c r="E5" s="77">
        <f t="shared" ref="E5:E38" si="0">$C$17*D5</f>
        <v>0</v>
      </c>
      <c r="F5" s="76">
        <f>分析係数表!C8</f>
        <v>1</v>
      </c>
      <c r="G5" s="77">
        <f t="shared" ref="G5:G38" si="1">E5*F5</f>
        <v>0</v>
      </c>
      <c r="H5" s="77">
        <f t="array" ref="H5:H43">MMULT(逆行列係数!C5:AO43,'13'!G5:G43)</f>
        <v>3.6593700052957876E-4</v>
      </c>
      <c r="I5" s="77">
        <f t="shared" ref="I5:I38" si="2">C5+H5</f>
        <v>3.6593700052957876E-4</v>
      </c>
      <c r="J5" s="76">
        <f>分析係数表!G8</f>
        <v>0.11979935084095604</v>
      </c>
      <c r="K5" s="78">
        <f t="shared" ref="K5:K38" si="3">I5*J5</f>
        <v>4.3839015112130119E-5</v>
      </c>
      <c r="L5" s="79" t="s">
        <v>183</v>
      </c>
      <c r="M5" s="80" t="s">
        <v>183</v>
      </c>
      <c r="N5" s="81">
        <f>分析係数表!H8</f>
        <v>1.4191429368202522E-2</v>
      </c>
      <c r="O5" s="82">
        <f t="shared" ref="O5:O43" si="4">$M$44*N5</f>
        <v>0.10360519979896958</v>
      </c>
      <c r="P5" s="76">
        <f>分析係数表!C8</f>
        <v>1</v>
      </c>
      <c r="Q5" s="82">
        <f t="shared" ref="Q5:Q38" si="5">O5*P5</f>
        <v>0.10360519979896958</v>
      </c>
      <c r="R5" s="83">
        <f t="array" ref="R5:R43">MMULT(逆行列係数!C5:AO43,'13'!Q5:Q43)</f>
        <v>0.14559493286825745</v>
      </c>
      <c r="S5" s="84">
        <f t="shared" ref="S5:S38" si="6">I5+R5</f>
        <v>0.14596086986878704</v>
      </c>
      <c r="T5" s="85">
        <f>分析係数表!F8</f>
        <v>0.45234582472705814</v>
      </c>
      <c r="U5" s="86">
        <f t="shared" ref="U5:U38" si="7">S5*T5</f>
        <v>6.6024790058675287E-2</v>
      </c>
      <c r="V5" s="87">
        <f>分析係数表!D8</f>
        <v>0.25140159339038065</v>
      </c>
      <c r="W5" s="167">
        <f t="shared" ref="W5:W38" si="8">ROUND(S5*V5,0)</f>
        <v>0</v>
      </c>
      <c r="X5" s="76">
        <f>分析係数表!E8</f>
        <v>0.19799350840956034</v>
      </c>
      <c r="Y5" s="166">
        <f t="shared" ref="Y5:Y38" si="9">ROUND(S5*X5,0)</f>
        <v>0</v>
      </c>
    </row>
    <row r="6" spans="1:25" x14ac:dyDescent="0.2">
      <c r="A6" s="6" t="s">
        <v>219</v>
      </c>
      <c r="B6" s="5" t="s">
        <v>265</v>
      </c>
      <c r="C6" s="90"/>
      <c r="D6" s="76">
        <f>投入係数表!O6</f>
        <v>0</v>
      </c>
      <c r="E6" s="77">
        <f t="shared" si="0"/>
        <v>0</v>
      </c>
      <c r="F6" s="76">
        <f>分析係数表!C9</f>
        <v>1</v>
      </c>
      <c r="G6" s="77">
        <f t="shared" si="1"/>
        <v>0</v>
      </c>
      <c r="H6" s="77">
        <v>5.5599069536980336E-3</v>
      </c>
      <c r="I6" s="77">
        <f t="shared" si="2"/>
        <v>5.5599069536980336E-3</v>
      </c>
      <c r="J6" s="76">
        <f>分析係数表!G9</f>
        <v>0.2441860465116279</v>
      </c>
      <c r="K6" s="78">
        <f t="shared" si="3"/>
        <v>1.3576516979960315E-3</v>
      </c>
      <c r="L6" s="79"/>
      <c r="M6" s="80"/>
      <c r="N6" s="81">
        <f>分析係数表!H9</f>
        <v>7.4365568741672605E-4</v>
      </c>
      <c r="O6" s="82">
        <f t="shared" si="4"/>
        <v>5.4290934392473142E-3</v>
      </c>
      <c r="P6" s="76">
        <f>分析係数表!C9</f>
        <v>1</v>
      </c>
      <c r="Q6" s="82">
        <f t="shared" si="5"/>
        <v>5.4290934392473142E-3</v>
      </c>
      <c r="R6" s="83">
        <v>7.2487227177988325E-3</v>
      </c>
      <c r="S6" s="84">
        <f t="shared" si="6"/>
        <v>1.2808629671496867E-2</v>
      </c>
      <c r="T6" s="85">
        <f>分析係数表!F9</f>
        <v>0.66860465116279066</v>
      </c>
      <c r="U6" s="86">
        <f t="shared" si="7"/>
        <v>8.5639093733845331E-3</v>
      </c>
      <c r="V6" s="87">
        <f>分析係数表!D9</f>
        <v>0.14534883720930233</v>
      </c>
      <c r="W6" s="167">
        <f t="shared" si="8"/>
        <v>0</v>
      </c>
      <c r="X6" s="76">
        <f>分析係数表!E9</f>
        <v>4.0697674418604654E-2</v>
      </c>
      <c r="Y6" s="166">
        <f t="shared" si="9"/>
        <v>0</v>
      </c>
    </row>
    <row r="7" spans="1:25" x14ac:dyDescent="0.2">
      <c r="A7" s="6" t="s">
        <v>220</v>
      </c>
      <c r="B7" s="5" t="s">
        <v>266</v>
      </c>
      <c r="C7" s="90"/>
      <c r="D7" s="76">
        <f>投入係数表!O7</f>
        <v>0</v>
      </c>
      <c r="E7" s="77">
        <f t="shared" si="0"/>
        <v>0</v>
      </c>
      <c r="F7" s="76">
        <f>分析係数表!C10</f>
        <v>0</v>
      </c>
      <c r="G7" s="77">
        <f t="shared" si="1"/>
        <v>0</v>
      </c>
      <c r="H7" s="77">
        <v>0</v>
      </c>
      <c r="I7" s="77">
        <f t="shared" si="2"/>
        <v>0</v>
      </c>
      <c r="J7" s="76">
        <f>分析係数表!G10</f>
        <v>0</v>
      </c>
      <c r="K7" s="78">
        <f t="shared" si="3"/>
        <v>0</v>
      </c>
      <c r="L7" s="79"/>
      <c r="M7" s="80"/>
      <c r="N7" s="81">
        <f>分析係数表!H10</f>
        <v>1.4563257211910885E-3</v>
      </c>
      <c r="O7" s="82">
        <f t="shared" si="4"/>
        <v>1.0631974651859324E-2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投入係数表!O8</f>
        <v>0.14950980392156862</v>
      </c>
      <c r="E8" s="77">
        <f t="shared" si="0"/>
        <v>14.950980392156863</v>
      </c>
      <c r="F8" s="76">
        <f>分析係数表!C11</f>
        <v>1.4950166112956853E-2</v>
      </c>
      <c r="G8" s="77">
        <f t="shared" si="1"/>
        <v>0.22351964041430589</v>
      </c>
      <c r="H8" s="77">
        <v>0.23415715586849373</v>
      </c>
      <c r="I8" s="77">
        <f t="shared" si="2"/>
        <v>0.23415715586849373</v>
      </c>
      <c r="J8" s="76">
        <f>分析係数表!G11</f>
        <v>0.5</v>
      </c>
      <c r="K8" s="78">
        <f t="shared" si="3"/>
        <v>0.11707857793424686</v>
      </c>
      <c r="L8" s="79"/>
      <c r="M8" s="80"/>
      <c r="N8" s="81">
        <f>分析係数表!H11</f>
        <v>-3.0985653642363585E-5</v>
      </c>
      <c r="O8" s="82">
        <f t="shared" si="4"/>
        <v>-2.2621222663530476E-4</v>
      </c>
      <c r="P8" s="76">
        <f>分析係数表!C11</f>
        <v>1.4950166112956853E-2</v>
      </c>
      <c r="Q8" s="82">
        <f t="shared" si="5"/>
        <v>-3.3819103649796487E-6</v>
      </c>
      <c r="R8" s="83">
        <v>6.255729612966417E-5</v>
      </c>
      <c r="S8" s="84">
        <f t="shared" si="6"/>
        <v>0.23421971316462339</v>
      </c>
      <c r="T8" s="85">
        <f>分析係数表!F11</f>
        <v>0.8125</v>
      </c>
      <c r="U8" s="86">
        <f t="shared" si="7"/>
        <v>0.1903035169462565</v>
      </c>
      <c r="V8" s="87">
        <f>分析係数表!D11</f>
        <v>0.3125</v>
      </c>
      <c r="W8" s="167">
        <f t="shared" si="8"/>
        <v>0</v>
      </c>
      <c r="X8" s="76">
        <f>分析係数表!E11</f>
        <v>0</v>
      </c>
      <c r="Y8" s="166">
        <f t="shared" si="9"/>
        <v>0</v>
      </c>
    </row>
    <row r="9" spans="1:25" x14ac:dyDescent="0.2">
      <c r="A9" s="6" t="s">
        <v>222</v>
      </c>
      <c r="B9" s="5" t="s">
        <v>190</v>
      </c>
      <c r="C9" s="90"/>
      <c r="D9" s="76">
        <f>投入係数表!O9</f>
        <v>0</v>
      </c>
      <c r="E9" s="77">
        <f t="shared" si="0"/>
        <v>0</v>
      </c>
      <c r="F9" s="76">
        <f>分析係数表!C12</f>
        <v>7.6050169221580699E-2</v>
      </c>
      <c r="G9" s="77">
        <f t="shared" si="1"/>
        <v>0</v>
      </c>
      <c r="H9" s="77">
        <v>9.8166999826834126E-5</v>
      </c>
      <c r="I9" s="77">
        <f t="shared" si="2"/>
        <v>9.8166999826834126E-5</v>
      </c>
      <c r="J9" s="76">
        <f>分析係数表!G12</f>
        <v>0.1430260047281324</v>
      </c>
      <c r="K9" s="78">
        <f t="shared" si="3"/>
        <v>1.404043378137935E-5</v>
      </c>
      <c r="L9" s="79"/>
      <c r="M9" s="80"/>
      <c r="N9" s="81">
        <f>分析係数表!H12</f>
        <v>0.10532023673039383</v>
      </c>
      <c r="O9" s="82">
        <f t="shared" si="4"/>
        <v>0.76889535833340084</v>
      </c>
      <c r="P9" s="76">
        <f>分析係数表!C12</f>
        <v>7.6050169221580699E-2</v>
      </c>
      <c r="Q9" s="82">
        <f t="shared" si="5"/>
        <v>5.8474622114943066E-2</v>
      </c>
      <c r="R9" s="83">
        <v>6.5226590761261485E-2</v>
      </c>
      <c r="S9" s="84">
        <f t="shared" si="6"/>
        <v>6.5324757761088315E-2</v>
      </c>
      <c r="T9" s="85">
        <f>分析係数表!F12</f>
        <v>0.29432624113475175</v>
      </c>
      <c r="U9" s="86">
        <f t="shared" si="7"/>
        <v>1.9226790404859324E-2</v>
      </c>
      <c r="V9" s="87">
        <f>分析係数表!D12</f>
        <v>7.407407407407407E-2</v>
      </c>
      <c r="W9" s="167">
        <f t="shared" si="8"/>
        <v>0</v>
      </c>
      <c r="X9" s="76">
        <f>分析係数表!E12</f>
        <v>6.6587864460204885E-2</v>
      </c>
      <c r="Y9" s="166">
        <f t="shared" si="9"/>
        <v>0</v>
      </c>
    </row>
    <row r="10" spans="1:25" x14ac:dyDescent="0.2">
      <c r="A10" s="6" t="s">
        <v>223</v>
      </c>
      <c r="B10" s="5" t="s">
        <v>28</v>
      </c>
      <c r="C10" s="90"/>
      <c r="D10" s="76">
        <f>投入係数表!O10</f>
        <v>0</v>
      </c>
      <c r="E10" s="77">
        <f t="shared" si="0"/>
        <v>0</v>
      </c>
      <c r="F10" s="76">
        <f>分析係数表!C13</f>
        <v>0</v>
      </c>
      <c r="G10" s="77">
        <f t="shared" si="1"/>
        <v>0</v>
      </c>
      <c r="H10" s="77">
        <v>0</v>
      </c>
      <c r="I10" s="77">
        <f t="shared" si="2"/>
        <v>0</v>
      </c>
      <c r="J10" s="76">
        <f>分析係数表!G13</f>
        <v>0.24390243902439024</v>
      </c>
      <c r="K10" s="78">
        <f t="shared" si="3"/>
        <v>0</v>
      </c>
      <c r="L10" s="79"/>
      <c r="M10" s="80"/>
      <c r="N10" s="81">
        <f>分析係数表!H13</f>
        <v>1.555479812846652E-2</v>
      </c>
      <c r="O10" s="82">
        <f t="shared" si="4"/>
        <v>0.11355853777092299</v>
      </c>
      <c r="P10" s="76">
        <f>分析係数表!C13</f>
        <v>0</v>
      </c>
      <c r="Q10" s="82">
        <f t="shared" si="5"/>
        <v>0</v>
      </c>
      <c r="R10" s="83">
        <v>0</v>
      </c>
      <c r="S10" s="84">
        <f t="shared" si="6"/>
        <v>0</v>
      </c>
      <c r="T10" s="85">
        <f>分析係数表!F13</f>
        <v>0.37804878048780488</v>
      </c>
      <c r="U10" s="86">
        <f t="shared" si="7"/>
        <v>0</v>
      </c>
      <c r="V10" s="87">
        <f>分析係数表!D13</f>
        <v>0.4451219512195122</v>
      </c>
      <c r="W10" s="167">
        <f t="shared" si="8"/>
        <v>0</v>
      </c>
      <c r="X10" s="76">
        <f>分析係数表!E13</f>
        <v>0.39634146341463417</v>
      </c>
      <c r="Y10" s="166">
        <f t="shared" si="9"/>
        <v>0</v>
      </c>
    </row>
    <row r="11" spans="1:25" x14ac:dyDescent="0.2">
      <c r="A11" s="6" t="s">
        <v>224</v>
      </c>
      <c r="B11" s="5" t="s">
        <v>267</v>
      </c>
      <c r="C11" s="90"/>
      <c r="D11" s="76">
        <f>投入係数表!O11</f>
        <v>2.4509803921568627E-3</v>
      </c>
      <c r="E11" s="77">
        <f t="shared" si="0"/>
        <v>0.24509803921568626</v>
      </c>
      <c r="F11" s="76">
        <f>分析係数表!C14</f>
        <v>0.12118408880666054</v>
      </c>
      <c r="G11" s="77">
        <f t="shared" si="1"/>
        <v>2.9701982550652092E-2</v>
      </c>
      <c r="H11" s="77">
        <v>3.7243314149401227E-2</v>
      </c>
      <c r="I11" s="77">
        <f t="shared" si="2"/>
        <v>3.7243314149401227E-2</v>
      </c>
      <c r="J11" s="76">
        <f>分析係数表!G14</f>
        <v>0.17455621301775148</v>
      </c>
      <c r="K11" s="78">
        <f t="shared" si="3"/>
        <v>6.5010518781499181E-3</v>
      </c>
      <c r="L11" s="79"/>
      <c r="M11" s="80"/>
      <c r="N11" s="81">
        <f>分析係数表!H14</f>
        <v>1.3013974529792706E-3</v>
      </c>
      <c r="O11" s="82">
        <f t="shared" si="4"/>
        <v>9.5009135186827996E-3</v>
      </c>
      <c r="P11" s="76">
        <f>分析係数表!C14</f>
        <v>0.12118408880666054</v>
      </c>
      <c r="Q11" s="82">
        <f t="shared" si="5"/>
        <v>1.1513595475924579E-3</v>
      </c>
      <c r="R11" s="83">
        <v>3.4468729785993367E-3</v>
      </c>
      <c r="S11" s="84">
        <f t="shared" si="6"/>
        <v>4.0690187128000564E-2</v>
      </c>
      <c r="T11" s="85">
        <f>分析係数表!F14</f>
        <v>0.39349112426035504</v>
      </c>
      <c r="U11" s="86">
        <f t="shared" si="7"/>
        <v>1.6011227479361168E-2</v>
      </c>
      <c r="V11" s="87">
        <f>分析係数表!D14</f>
        <v>0.13905325443786981</v>
      </c>
      <c r="W11" s="167">
        <f t="shared" si="8"/>
        <v>0</v>
      </c>
      <c r="X11" s="76">
        <f>分析係数表!E14</f>
        <v>0.10650887573964497</v>
      </c>
      <c r="Y11" s="166">
        <f t="shared" si="9"/>
        <v>0</v>
      </c>
    </row>
    <row r="12" spans="1:25" x14ac:dyDescent="0.2">
      <c r="A12" s="6" t="s">
        <v>225</v>
      </c>
      <c r="B12" s="5" t="s">
        <v>29</v>
      </c>
      <c r="C12" s="90"/>
      <c r="D12" s="76">
        <f>投入係数表!O12</f>
        <v>7.3529411764705881E-3</v>
      </c>
      <c r="E12" s="77">
        <f t="shared" si="0"/>
        <v>0.73529411764705876</v>
      </c>
      <c r="F12" s="76">
        <f>分析係数表!C15</f>
        <v>0</v>
      </c>
      <c r="G12" s="77">
        <f t="shared" si="1"/>
        <v>0</v>
      </c>
      <c r="H12" s="77">
        <v>0</v>
      </c>
      <c r="I12" s="77">
        <f t="shared" si="2"/>
        <v>0</v>
      </c>
      <c r="J12" s="76">
        <f>分析係数表!G15</f>
        <v>0.1</v>
      </c>
      <c r="K12" s="78">
        <f t="shared" si="3"/>
        <v>0</v>
      </c>
      <c r="L12" s="79"/>
      <c r="M12" s="80"/>
      <c r="N12" s="81">
        <f>分析係数表!H15</f>
        <v>9.7914665509868937E-3</v>
      </c>
      <c r="O12" s="82">
        <f t="shared" si="4"/>
        <v>7.1483063616756312E-2</v>
      </c>
      <c r="P12" s="76">
        <f>分析係数表!C15</f>
        <v>0</v>
      </c>
      <c r="Q12" s="82">
        <f t="shared" si="5"/>
        <v>0</v>
      </c>
      <c r="R12" s="83">
        <v>0</v>
      </c>
      <c r="S12" s="84">
        <f t="shared" si="6"/>
        <v>0</v>
      </c>
      <c r="T12" s="85">
        <f>分析係数表!F15</f>
        <v>0.30833333333333335</v>
      </c>
      <c r="U12" s="86">
        <f t="shared" si="7"/>
        <v>0</v>
      </c>
      <c r="V12" s="87">
        <f>分析係数表!D15</f>
        <v>8.3333333333333332E-3</v>
      </c>
      <c r="W12" s="167">
        <f t="shared" si="8"/>
        <v>0</v>
      </c>
      <c r="X12" s="76">
        <f>分析係数表!E15</f>
        <v>0</v>
      </c>
      <c r="Y12" s="166">
        <f t="shared" si="9"/>
        <v>0</v>
      </c>
    </row>
    <row r="13" spans="1:25" x14ac:dyDescent="0.2">
      <c r="A13" s="6" t="s">
        <v>226</v>
      </c>
      <c r="B13" s="5" t="s">
        <v>30</v>
      </c>
      <c r="C13" s="90"/>
      <c r="D13" s="76">
        <f>投入係数表!O13</f>
        <v>2.4509803921568627E-3</v>
      </c>
      <c r="E13" s="77">
        <f t="shared" si="0"/>
        <v>0.24509803921568626</v>
      </c>
      <c r="F13" s="76">
        <f>分析係数表!C16</f>
        <v>1.8867924528301883E-2</v>
      </c>
      <c r="G13" s="77">
        <f t="shared" si="1"/>
        <v>4.6244913059563433E-3</v>
      </c>
      <c r="H13" s="77">
        <v>5.6374747721778338E-3</v>
      </c>
      <c r="I13" s="77">
        <f t="shared" si="2"/>
        <v>5.6374747721778338E-3</v>
      </c>
      <c r="J13" s="76">
        <f>分析係数表!G16</f>
        <v>4.4444444444444446E-2</v>
      </c>
      <c r="K13" s="78">
        <f t="shared" si="3"/>
        <v>2.5055443431901483E-4</v>
      </c>
      <c r="L13" s="79"/>
      <c r="M13" s="80"/>
      <c r="N13" s="81">
        <f>分析係数表!H16</f>
        <v>1.8622377839060514E-2</v>
      </c>
      <c r="O13" s="82">
        <f t="shared" si="4"/>
        <v>0.13595354820781816</v>
      </c>
      <c r="P13" s="76">
        <f>分析係数表!C16</f>
        <v>1.8867924528301883E-2</v>
      </c>
      <c r="Q13" s="82">
        <f t="shared" si="5"/>
        <v>2.5651612869399647E-3</v>
      </c>
      <c r="R13" s="83">
        <v>2.7785852272226106E-3</v>
      </c>
      <c r="S13" s="84">
        <f t="shared" si="6"/>
        <v>8.4160599994004444E-3</v>
      </c>
      <c r="T13" s="85">
        <f>分析係数表!F16</f>
        <v>0.28888888888888886</v>
      </c>
      <c r="U13" s="86">
        <f t="shared" si="7"/>
        <v>2.431306222049017E-3</v>
      </c>
      <c r="V13" s="87">
        <f>分析係数表!D16</f>
        <v>0</v>
      </c>
      <c r="W13" s="167">
        <f t="shared" si="8"/>
        <v>0</v>
      </c>
      <c r="X13" s="76">
        <f>分析係数表!E16</f>
        <v>0</v>
      </c>
      <c r="Y13" s="166">
        <f t="shared" si="9"/>
        <v>0</v>
      </c>
    </row>
    <row r="14" spans="1:25" x14ac:dyDescent="0.2">
      <c r="A14" s="6" t="s">
        <v>2</v>
      </c>
      <c r="B14" s="5" t="s">
        <v>364</v>
      </c>
      <c r="C14" s="90"/>
      <c r="D14" s="76">
        <f>投入係数表!O14</f>
        <v>4.9019607843137254E-3</v>
      </c>
      <c r="E14" s="77">
        <f t="shared" si="0"/>
        <v>0.49019607843137253</v>
      </c>
      <c r="F14" s="76">
        <f>分析係数表!C17</f>
        <v>0.10356731875719216</v>
      </c>
      <c r="G14" s="77">
        <f t="shared" si="1"/>
        <v>5.0768293508427528E-2</v>
      </c>
      <c r="H14" s="77">
        <v>5.722318606714534E-2</v>
      </c>
      <c r="I14" s="77">
        <f t="shared" si="2"/>
        <v>5.722318606714534E-2</v>
      </c>
      <c r="J14" s="76">
        <f>分析係数表!G17</f>
        <v>0.21292775665399238</v>
      </c>
      <c r="K14" s="78">
        <f t="shared" si="3"/>
        <v>1.218440463787125E-2</v>
      </c>
      <c r="L14" s="79"/>
      <c r="M14" s="80"/>
      <c r="N14" s="81">
        <f>分析係数表!H17</f>
        <v>3.0056084033092678E-3</v>
      </c>
      <c r="O14" s="82">
        <f t="shared" si="4"/>
        <v>2.1942585983624561E-2</v>
      </c>
      <c r="P14" s="76">
        <f>分析係数表!C17</f>
        <v>0.10356731875719216</v>
      </c>
      <c r="Q14" s="82">
        <f t="shared" si="5"/>
        <v>2.2725347969231417E-3</v>
      </c>
      <c r="R14" s="83">
        <v>3.9261627001327222E-3</v>
      </c>
      <c r="S14" s="84">
        <f t="shared" si="6"/>
        <v>6.114934876727806E-2</v>
      </c>
      <c r="T14" s="85">
        <f>分析係数表!F17</f>
        <v>0.32509505703422054</v>
      </c>
      <c r="U14" s="86">
        <f t="shared" si="7"/>
        <v>1.9879351025103704E-2</v>
      </c>
      <c r="V14" s="87">
        <f>分析係数表!D17</f>
        <v>7.2243346007604556E-2</v>
      </c>
      <c r="W14" s="167">
        <f t="shared" si="8"/>
        <v>0</v>
      </c>
      <c r="X14" s="76">
        <f>分析係数表!E17</f>
        <v>6.8441064638783272E-2</v>
      </c>
      <c r="Y14" s="166">
        <f t="shared" si="9"/>
        <v>0</v>
      </c>
    </row>
    <row r="15" spans="1:25" x14ac:dyDescent="0.2">
      <c r="A15" s="6" t="s">
        <v>3</v>
      </c>
      <c r="B15" s="5" t="s">
        <v>31</v>
      </c>
      <c r="C15" s="90"/>
      <c r="D15" s="76">
        <f>投入係数表!O15</f>
        <v>9.8039215686274508E-3</v>
      </c>
      <c r="E15" s="77">
        <f t="shared" si="0"/>
        <v>0.98039215686274506</v>
      </c>
      <c r="F15" s="76">
        <f>分析係数表!C18</f>
        <v>0.44289970208540219</v>
      </c>
      <c r="G15" s="77">
        <f t="shared" si="1"/>
        <v>0.43421539420137467</v>
      </c>
      <c r="H15" s="77">
        <v>0.47903586916820573</v>
      </c>
      <c r="I15" s="77">
        <f t="shared" si="2"/>
        <v>0.47903586916820573</v>
      </c>
      <c r="J15" s="76">
        <f>分析係数表!G18</f>
        <v>0.21558441558441557</v>
      </c>
      <c r="K15" s="78">
        <f t="shared" si="3"/>
        <v>0.10327266789860019</v>
      </c>
      <c r="L15" s="79"/>
      <c r="M15" s="80"/>
      <c r="N15" s="81">
        <f>分析係数表!H18</f>
        <v>4.9577045827781737E-4</v>
      </c>
      <c r="O15" s="82">
        <f t="shared" si="4"/>
        <v>3.6193956261648761E-3</v>
      </c>
      <c r="P15" s="76">
        <f>分析係数表!C18</f>
        <v>0.44289970208540219</v>
      </c>
      <c r="Q15" s="82">
        <f t="shared" si="5"/>
        <v>1.6030292445576313E-3</v>
      </c>
      <c r="R15" s="83">
        <v>3.3791418870896123E-3</v>
      </c>
      <c r="S15" s="84">
        <f t="shared" si="6"/>
        <v>0.48241501105529533</v>
      </c>
      <c r="T15" s="85">
        <f>分析係数表!F18</f>
        <v>0.45974025974025973</v>
      </c>
      <c r="U15" s="86">
        <f t="shared" si="7"/>
        <v>0.22178560248516174</v>
      </c>
      <c r="V15" s="87">
        <f>分析係数表!D18</f>
        <v>4.0445269016697587E-2</v>
      </c>
      <c r="W15" s="167">
        <f t="shared" si="8"/>
        <v>0</v>
      </c>
      <c r="X15" s="76">
        <f>分析係数表!E18</f>
        <v>3.896103896103896E-2</v>
      </c>
      <c r="Y15" s="166">
        <f t="shared" si="9"/>
        <v>0</v>
      </c>
    </row>
    <row r="16" spans="1:25" x14ac:dyDescent="0.2">
      <c r="A16" s="6" t="s">
        <v>4</v>
      </c>
      <c r="B16" s="5" t="s">
        <v>32</v>
      </c>
      <c r="C16" s="90"/>
      <c r="D16" s="76">
        <f>投入係数表!O16</f>
        <v>0</v>
      </c>
      <c r="E16" s="77">
        <f t="shared" si="0"/>
        <v>0</v>
      </c>
      <c r="F16" s="76">
        <f>分析係数表!C19</f>
        <v>0.30545876887340306</v>
      </c>
      <c r="G16" s="77">
        <f t="shared" si="1"/>
        <v>0</v>
      </c>
      <c r="H16" s="77">
        <v>8.703115632192053E-3</v>
      </c>
      <c r="I16" s="77">
        <f t="shared" si="2"/>
        <v>8.703115632192053E-3</v>
      </c>
      <c r="J16" s="76">
        <f>分析係数表!G19</f>
        <v>5.7468790357296601E-2</v>
      </c>
      <c r="K16" s="78">
        <f t="shared" si="3"/>
        <v>5.0015752772175593E-4</v>
      </c>
      <c r="L16" s="79"/>
      <c r="M16" s="80"/>
      <c r="N16" s="81">
        <f>分析係数表!H19</f>
        <v>-1.2394261456945434E-4</v>
      </c>
      <c r="O16" s="82">
        <f t="shared" si="4"/>
        <v>-9.0484890654121903E-4</v>
      </c>
      <c r="P16" s="76">
        <f>分析係数表!C19</f>
        <v>0.30545876887340306</v>
      </c>
      <c r="Q16" s="82">
        <f t="shared" si="5"/>
        <v>-2.7639403300852572E-4</v>
      </c>
      <c r="R16" s="83">
        <v>6.5177054447087396E-4</v>
      </c>
      <c r="S16" s="84">
        <f t="shared" si="6"/>
        <v>9.3548861766629271E-3</v>
      </c>
      <c r="T16" s="85">
        <f>分析係数表!F19</f>
        <v>0.23999139044339216</v>
      </c>
      <c r="U16" s="86">
        <f t="shared" si="7"/>
        <v>2.2450921409770046E-3</v>
      </c>
      <c r="V16" s="87">
        <f>分析係数表!D19</f>
        <v>1.8941024537236333E-2</v>
      </c>
      <c r="W16" s="167">
        <f t="shared" si="8"/>
        <v>0</v>
      </c>
      <c r="X16" s="76">
        <f>分析係数表!E19</f>
        <v>1.9156263452432199E-2</v>
      </c>
      <c r="Y16" s="166">
        <f t="shared" si="9"/>
        <v>0</v>
      </c>
    </row>
    <row r="17" spans="1:25" x14ac:dyDescent="0.2">
      <c r="A17" s="6" t="s">
        <v>5</v>
      </c>
      <c r="B17" s="5" t="s">
        <v>33</v>
      </c>
      <c r="C17" s="75">
        <f>最終需要_まとめ!C18</f>
        <v>100</v>
      </c>
      <c r="D17" s="76">
        <f>投入係数表!O17</f>
        <v>0.42401960784313725</v>
      </c>
      <c r="E17" s="77">
        <f t="shared" si="0"/>
        <v>42.401960784313722</v>
      </c>
      <c r="F17" s="76">
        <f>分析係数表!C20</f>
        <v>9.5808383233532912E-2</v>
      </c>
      <c r="G17" s="77">
        <f t="shared" si="1"/>
        <v>4.0624633086767625</v>
      </c>
      <c r="H17" s="77">
        <v>4.2357335368840987</v>
      </c>
      <c r="I17" s="77">
        <f t="shared" si="2"/>
        <v>104.2357335368841</v>
      </c>
      <c r="J17" s="76">
        <f>分析係数表!G20</f>
        <v>0.10049019607843138</v>
      </c>
      <c r="K17" s="78">
        <f t="shared" si="3"/>
        <v>10.474669301500608</v>
      </c>
      <c r="L17" s="79"/>
      <c r="M17" s="80"/>
      <c r="N17" s="81">
        <f>分析係数表!H20</f>
        <v>6.1971307284727176E-4</v>
      </c>
      <c r="O17" s="82">
        <f t="shared" si="4"/>
        <v>4.5242445327060956E-3</v>
      </c>
      <c r="P17" s="76">
        <f>分析係数表!C20</f>
        <v>9.5808383233532912E-2</v>
      </c>
      <c r="Q17" s="82">
        <f t="shared" si="5"/>
        <v>4.3346055403172164E-4</v>
      </c>
      <c r="R17" s="83">
        <v>8.1950154193731451E-4</v>
      </c>
      <c r="S17" s="84">
        <f t="shared" si="6"/>
        <v>104.23655303842604</v>
      </c>
      <c r="T17" s="85">
        <f>分析係数表!F20</f>
        <v>0.22303921568627452</v>
      </c>
      <c r="U17" s="86">
        <f t="shared" si="7"/>
        <v>23.248839035531297</v>
      </c>
      <c r="V17" s="87">
        <f>分析係数表!D20</f>
        <v>8.5784313725490197E-2</v>
      </c>
      <c r="W17" s="167">
        <f t="shared" si="8"/>
        <v>9</v>
      </c>
      <c r="X17" s="76">
        <f>分析係数表!E20</f>
        <v>9.3137254901960786E-2</v>
      </c>
      <c r="Y17" s="166">
        <f t="shared" si="9"/>
        <v>10</v>
      </c>
    </row>
    <row r="18" spans="1:25" x14ac:dyDescent="0.2">
      <c r="A18" s="6" t="s">
        <v>6</v>
      </c>
      <c r="B18" s="5" t="s">
        <v>34</v>
      </c>
      <c r="C18" s="90"/>
      <c r="D18" s="76">
        <f>投入係数表!O18</f>
        <v>2.4509803921568627E-3</v>
      </c>
      <c r="E18" s="77">
        <f t="shared" si="0"/>
        <v>0.24509803921568626</v>
      </c>
      <c r="F18" s="76">
        <f>分析係数表!C21</f>
        <v>0.17321313586606568</v>
      </c>
      <c r="G18" s="77">
        <f t="shared" si="1"/>
        <v>4.2454199967172958E-2</v>
      </c>
      <c r="H18" s="77">
        <v>5.1553686824098374E-2</v>
      </c>
      <c r="I18" s="77">
        <f t="shared" si="2"/>
        <v>5.1553686824098374E-2</v>
      </c>
      <c r="J18" s="76">
        <f>分析係数表!G21</f>
        <v>0.28424304840370751</v>
      </c>
      <c r="K18" s="78">
        <f t="shared" si="3"/>
        <v>1.4653777099331772E-2</v>
      </c>
      <c r="L18" s="79"/>
      <c r="M18" s="80"/>
      <c r="N18" s="81">
        <f>分析係数表!H21</f>
        <v>1.0225265701979984E-3</v>
      </c>
      <c r="O18" s="82">
        <f t="shared" si="4"/>
        <v>7.4650034789650573E-3</v>
      </c>
      <c r="P18" s="76">
        <f>分析係数表!C21</f>
        <v>0.17321313586606568</v>
      </c>
      <c r="Q18" s="82">
        <f t="shared" si="5"/>
        <v>1.2930366618426274E-3</v>
      </c>
      <c r="R18" s="83">
        <v>2.3876736007199862E-3</v>
      </c>
      <c r="S18" s="84">
        <f t="shared" si="6"/>
        <v>5.3941360424818362E-2</v>
      </c>
      <c r="T18" s="85">
        <f>分析係数表!F21</f>
        <v>0.42481977342945415</v>
      </c>
      <c r="U18" s="86">
        <f t="shared" si="7"/>
        <v>2.2915356514147861E-2</v>
      </c>
      <c r="V18" s="87">
        <f>分析係数表!D21</f>
        <v>8.2389289392378995E-2</v>
      </c>
      <c r="W18" s="167">
        <f t="shared" si="8"/>
        <v>0</v>
      </c>
      <c r="X18" s="76">
        <f>分析係数表!E21</f>
        <v>7.7239958805355308E-2</v>
      </c>
      <c r="Y18" s="166">
        <f t="shared" si="9"/>
        <v>0</v>
      </c>
    </row>
    <row r="19" spans="1:25" x14ac:dyDescent="0.2">
      <c r="A19" s="6" t="s">
        <v>7</v>
      </c>
      <c r="B19" s="5" t="s">
        <v>268</v>
      </c>
      <c r="C19" s="90"/>
      <c r="D19" s="76">
        <f>投入係数表!O19</f>
        <v>0</v>
      </c>
      <c r="E19" s="77">
        <f t="shared" si="0"/>
        <v>0</v>
      </c>
      <c r="F19" s="76">
        <f>分析係数表!C22</f>
        <v>5.7692307692307709E-2</v>
      </c>
      <c r="G19" s="77">
        <f t="shared" si="1"/>
        <v>0</v>
      </c>
      <c r="H19" s="77">
        <v>3.8461576795372751E-4</v>
      </c>
      <c r="I19" s="77">
        <f t="shared" si="2"/>
        <v>3.8461576795372751E-4</v>
      </c>
      <c r="J19" s="76">
        <f>分析係数表!G22</f>
        <v>0.19427890345649582</v>
      </c>
      <c r="K19" s="78">
        <f t="shared" si="3"/>
        <v>7.4722729650128221E-5</v>
      </c>
      <c r="L19" s="79"/>
      <c r="M19" s="80"/>
      <c r="N19" s="81">
        <f>分析係数表!H22</f>
        <v>6.1971307284727171E-5</v>
      </c>
      <c r="O19" s="82">
        <f t="shared" si="4"/>
        <v>4.5242445327060951E-4</v>
      </c>
      <c r="P19" s="76">
        <f>分析係数表!C22</f>
        <v>5.7692307692307709E-2</v>
      </c>
      <c r="Q19" s="82">
        <f t="shared" si="5"/>
        <v>2.6101410765612096E-5</v>
      </c>
      <c r="R19" s="83">
        <v>1.7380111375443289E-4</v>
      </c>
      <c r="S19" s="84">
        <f t="shared" si="6"/>
        <v>5.5841688170816042E-4</v>
      </c>
      <c r="T19" s="85">
        <f>分析係数表!F22</f>
        <v>0.41239570917759238</v>
      </c>
      <c r="U19" s="86">
        <f t="shared" si="7"/>
        <v>2.3028872594877653E-4</v>
      </c>
      <c r="V19" s="87">
        <f>分析係数表!D22</f>
        <v>9.5351609058402856E-3</v>
      </c>
      <c r="W19" s="167">
        <f t="shared" si="8"/>
        <v>0</v>
      </c>
      <c r="X19" s="76">
        <f>分析係数表!E22</f>
        <v>8.3432657926102508E-3</v>
      </c>
      <c r="Y19" s="166">
        <f t="shared" si="9"/>
        <v>0</v>
      </c>
    </row>
    <row r="20" spans="1:25" x14ac:dyDescent="0.2">
      <c r="A20" s="6" t="s">
        <v>8</v>
      </c>
      <c r="B20" s="5" t="s">
        <v>269</v>
      </c>
      <c r="C20" s="90"/>
      <c r="D20" s="76">
        <f>投入係数表!O20</f>
        <v>0</v>
      </c>
      <c r="E20" s="77">
        <f t="shared" si="0"/>
        <v>0</v>
      </c>
      <c r="F20" s="76">
        <f>分析係数表!C23</f>
        <v>0</v>
      </c>
      <c r="G20" s="77">
        <f t="shared" si="1"/>
        <v>0</v>
      </c>
      <c r="H20" s="77">
        <v>0</v>
      </c>
      <c r="I20" s="77">
        <f t="shared" si="2"/>
        <v>0</v>
      </c>
      <c r="J20" s="76">
        <f>分析係数表!G23</f>
        <v>0.21608040201005024</v>
      </c>
      <c r="K20" s="78">
        <f t="shared" si="3"/>
        <v>0</v>
      </c>
      <c r="L20" s="79"/>
      <c r="M20" s="80"/>
      <c r="N20" s="81">
        <f>分析係数表!H23</f>
        <v>3.0985653642363585E-5</v>
      </c>
      <c r="O20" s="82">
        <f t="shared" si="4"/>
        <v>2.2621222663530476E-4</v>
      </c>
      <c r="P20" s="76">
        <f>分析係数表!C23</f>
        <v>0</v>
      </c>
      <c r="Q20" s="82">
        <f t="shared" si="5"/>
        <v>0</v>
      </c>
      <c r="R20" s="83">
        <v>0</v>
      </c>
      <c r="S20" s="84">
        <f t="shared" si="6"/>
        <v>0</v>
      </c>
      <c r="T20" s="85">
        <f>分析係数表!F23</f>
        <v>0.44723618090452261</v>
      </c>
      <c r="U20" s="86">
        <f t="shared" si="7"/>
        <v>0</v>
      </c>
      <c r="V20" s="87">
        <f>分析係数表!D23</f>
        <v>5.0251256281407038E-2</v>
      </c>
      <c r="W20" s="167">
        <f t="shared" si="8"/>
        <v>0</v>
      </c>
      <c r="X20" s="76">
        <f>分析係数表!E23</f>
        <v>3.5175879396984924E-2</v>
      </c>
      <c r="Y20" s="166">
        <f t="shared" si="9"/>
        <v>0</v>
      </c>
    </row>
    <row r="21" spans="1:25" x14ac:dyDescent="0.2">
      <c r="A21" s="6" t="s">
        <v>9</v>
      </c>
      <c r="B21" s="5" t="s">
        <v>270</v>
      </c>
      <c r="C21" s="90"/>
      <c r="D21" s="76">
        <f>投入係数表!O21</f>
        <v>0</v>
      </c>
      <c r="E21" s="77">
        <f t="shared" si="0"/>
        <v>0</v>
      </c>
      <c r="F21" s="76">
        <f>分析係数表!C24</f>
        <v>1</v>
      </c>
      <c r="G21" s="77">
        <f t="shared" si="1"/>
        <v>0</v>
      </c>
      <c r="H21" s="77">
        <v>3.4144169788848421E-3</v>
      </c>
      <c r="I21" s="77">
        <f t="shared" si="2"/>
        <v>3.4144169788848421E-3</v>
      </c>
      <c r="J21" s="76">
        <f>分析係数表!G24</f>
        <v>0.20751761942051683</v>
      </c>
      <c r="K21" s="78">
        <f t="shared" si="3"/>
        <v>7.0855168316717547E-4</v>
      </c>
      <c r="L21" s="79"/>
      <c r="M21" s="80"/>
      <c r="N21" s="81">
        <f>分析係数表!H24</f>
        <v>4.3379915099309022E-4</v>
      </c>
      <c r="O21" s="82">
        <f t="shared" si="4"/>
        <v>3.1669711728942668E-3</v>
      </c>
      <c r="P21" s="76">
        <f>分析係数表!C24</f>
        <v>1</v>
      </c>
      <c r="Q21" s="82">
        <f t="shared" si="5"/>
        <v>3.1669711728942668E-3</v>
      </c>
      <c r="R21" s="83">
        <v>9.8949960174914784E-3</v>
      </c>
      <c r="S21" s="84">
        <f t="shared" si="6"/>
        <v>1.3309412996376321E-2</v>
      </c>
      <c r="T21" s="85">
        <f>分析係数表!F24</f>
        <v>0.3923257635082224</v>
      </c>
      <c r="U21" s="86">
        <f t="shared" si="7"/>
        <v>5.2216256156495987E-3</v>
      </c>
      <c r="V21" s="87">
        <f>分析係数表!D24</f>
        <v>7.9874706342991389E-2</v>
      </c>
      <c r="W21" s="167">
        <f t="shared" si="8"/>
        <v>0</v>
      </c>
      <c r="X21" s="76">
        <f>分析係数表!E24</f>
        <v>8.1440877055599062E-2</v>
      </c>
      <c r="Y21" s="166">
        <f t="shared" si="9"/>
        <v>0</v>
      </c>
    </row>
    <row r="22" spans="1:25" x14ac:dyDescent="0.2">
      <c r="A22" s="6" t="s">
        <v>10</v>
      </c>
      <c r="B22" s="5" t="s">
        <v>271</v>
      </c>
      <c r="C22" s="90"/>
      <c r="D22" s="76">
        <f>投入係数表!O22</f>
        <v>0</v>
      </c>
      <c r="E22" s="77">
        <f t="shared" si="0"/>
        <v>0</v>
      </c>
      <c r="F22" s="76">
        <f>分析係数表!C25</f>
        <v>0.15636042402826855</v>
      </c>
      <c r="G22" s="77">
        <f t="shared" si="1"/>
        <v>0</v>
      </c>
      <c r="H22" s="77">
        <v>1.2858081506046191E-3</v>
      </c>
      <c r="I22" s="77">
        <f t="shared" si="2"/>
        <v>1.2858081506046191E-3</v>
      </c>
      <c r="J22" s="76">
        <f>分析係数表!G25</f>
        <v>0.19674295774647887</v>
      </c>
      <c r="K22" s="78">
        <f t="shared" si="3"/>
        <v>2.5297369864448274E-4</v>
      </c>
      <c r="L22" s="79"/>
      <c r="M22" s="80"/>
      <c r="N22" s="81">
        <f>分析係数表!H25</f>
        <v>5.8872741920490813E-4</v>
      </c>
      <c r="O22" s="82">
        <f t="shared" si="4"/>
        <v>4.2980323060707905E-3</v>
      </c>
      <c r="P22" s="76">
        <f>分析係数表!C25</f>
        <v>0.15636042402826855</v>
      </c>
      <c r="Q22" s="82">
        <f t="shared" si="5"/>
        <v>6.7204215386442573E-4</v>
      </c>
      <c r="R22" s="83">
        <v>2.1885086276840987E-3</v>
      </c>
      <c r="S22" s="84">
        <f t="shared" si="6"/>
        <v>3.4743167782887181E-3</v>
      </c>
      <c r="T22" s="85">
        <f>分析係数表!F25</f>
        <v>0.35079225352112675</v>
      </c>
      <c r="U22" s="86">
        <f t="shared" si="7"/>
        <v>1.2187634121021602E-3</v>
      </c>
      <c r="V22" s="87">
        <f>分析係数表!D25</f>
        <v>7.2183098591549297E-2</v>
      </c>
      <c r="W22" s="167">
        <f t="shared" si="8"/>
        <v>0</v>
      </c>
      <c r="X22" s="76">
        <f>分析係数表!E25</f>
        <v>6.8661971830985921E-2</v>
      </c>
      <c r="Y22" s="166">
        <f t="shared" si="9"/>
        <v>0</v>
      </c>
    </row>
    <row r="23" spans="1:25" x14ac:dyDescent="0.2">
      <c r="A23" s="6" t="s">
        <v>11</v>
      </c>
      <c r="B23" s="5" t="s">
        <v>35</v>
      </c>
      <c r="C23" s="90"/>
      <c r="D23" s="76">
        <f>投入係数表!O23</f>
        <v>0</v>
      </c>
      <c r="E23" s="77">
        <f t="shared" si="0"/>
        <v>0</v>
      </c>
      <c r="F23" s="76">
        <f>分析係数表!C26</f>
        <v>0.2968369829683698</v>
      </c>
      <c r="G23" s="77">
        <f t="shared" si="1"/>
        <v>0</v>
      </c>
      <c r="H23" s="77">
        <v>1.6803203971630608E-3</v>
      </c>
      <c r="I23" s="77">
        <f t="shared" si="2"/>
        <v>1.6803203971630608E-3</v>
      </c>
      <c r="J23" s="76">
        <f>分析係数表!G26</f>
        <v>0.19691119691119691</v>
      </c>
      <c r="K23" s="78">
        <f t="shared" si="3"/>
        <v>3.3087390059967608E-4</v>
      </c>
      <c r="L23" s="79"/>
      <c r="M23" s="80"/>
      <c r="N23" s="81">
        <f>分析係数表!H26</f>
        <v>1.2859046261580888E-2</v>
      </c>
      <c r="O23" s="82">
        <f t="shared" si="4"/>
        <v>9.3878074053651478E-2</v>
      </c>
      <c r="P23" s="76">
        <f>分析係数表!C26</f>
        <v>0.2968369829683698</v>
      </c>
      <c r="Q23" s="82">
        <f t="shared" si="5"/>
        <v>2.7866484268967102E-2</v>
      </c>
      <c r="R23" s="83">
        <v>2.937703375918509E-2</v>
      </c>
      <c r="S23" s="84">
        <f t="shared" si="6"/>
        <v>3.1057354156348152E-2</v>
      </c>
      <c r="T23" s="85">
        <f>分析係数表!F26</f>
        <v>0.33687258687258687</v>
      </c>
      <c r="U23" s="86">
        <f t="shared" si="7"/>
        <v>1.0462371236067089E-2</v>
      </c>
      <c r="V23" s="87">
        <f>分析係数表!D26</f>
        <v>8.7355212355212361E-2</v>
      </c>
      <c r="W23" s="167">
        <f t="shared" si="8"/>
        <v>0</v>
      </c>
      <c r="X23" s="76">
        <f>分析係数表!E26</f>
        <v>9.2664092664092659E-2</v>
      </c>
      <c r="Y23" s="166">
        <f t="shared" si="9"/>
        <v>0</v>
      </c>
    </row>
    <row r="24" spans="1:25" x14ac:dyDescent="0.2">
      <c r="A24" s="6" t="s">
        <v>12</v>
      </c>
      <c r="B24" s="5" t="s">
        <v>365</v>
      </c>
      <c r="C24" s="90"/>
      <c r="D24" s="76">
        <f>投入係数表!O24</f>
        <v>0</v>
      </c>
      <c r="E24" s="77">
        <f t="shared" si="0"/>
        <v>0</v>
      </c>
      <c r="F24" s="76">
        <f>分析係数表!C27</f>
        <v>2.7090694935217874E-2</v>
      </c>
      <c r="G24" s="77">
        <f t="shared" si="1"/>
        <v>0</v>
      </c>
      <c r="H24" s="77">
        <v>4.1185953258733342E-5</v>
      </c>
      <c r="I24" s="77">
        <f t="shared" si="2"/>
        <v>4.1185953258733342E-5</v>
      </c>
      <c r="J24" s="76">
        <f>分析係数表!G27</f>
        <v>0.18333333333333332</v>
      </c>
      <c r="K24" s="78">
        <f t="shared" si="3"/>
        <v>7.5507580974344454E-6</v>
      </c>
      <c r="L24" s="79"/>
      <c r="M24" s="80"/>
      <c r="N24" s="81">
        <f>分析係数表!H27</f>
        <v>1.2053419266879434E-2</v>
      </c>
      <c r="O24" s="82">
        <f t="shared" si="4"/>
        <v>8.7996556161133554E-2</v>
      </c>
      <c r="P24" s="76">
        <f>分析係数表!C27</f>
        <v>2.7090694935217874E-2</v>
      </c>
      <c r="Q24" s="82">
        <f t="shared" si="5"/>
        <v>2.3838878583110359E-3</v>
      </c>
      <c r="R24" s="83">
        <v>2.3975985100161651E-3</v>
      </c>
      <c r="S24" s="84">
        <f t="shared" si="6"/>
        <v>2.4387844632748983E-3</v>
      </c>
      <c r="T24" s="85">
        <f>分析係数表!F27</f>
        <v>0.33333333333333331</v>
      </c>
      <c r="U24" s="86">
        <f t="shared" si="7"/>
        <v>8.1292815442496607E-4</v>
      </c>
      <c r="V24" s="87">
        <f>分析係数表!D27</f>
        <v>0</v>
      </c>
      <c r="W24" s="167">
        <f t="shared" si="8"/>
        <v>0</v>
      </c>
      <c r="X24" s="76">
        <f>分析係数表!E27</f>
        <v>0</v>
      </c>
      <c r="Y24" s="166">
        <f t="shared" si="9"/>
        <v>0</v>
      </c>
    </row>
    <row r="25" spans="1:25" x14ac:dyDescent="0.2">
      <c r="A25" s="6" t="s">
        <v>13</v>
      </c>
      <c r="B25" s="5" t="s">
        <v>191</v>
      </c>
      <c r="C25" s="90"/>
      <c r="D25" s="76">
        <f>投入係数表!O25</f>
        <v>0</v>
      </c>
      <c r="E25" s="77">
        <f t="shared" si="0"/>
        <v>0</v>
      </c>
      <c r="F25" s="76">
        <f>分析係数表!C28</f>
        <v>5.9347181008901906E-3</v>
      </c>
      <c r="G25" s="77">
        <f t="shared" si="1"/>
        <v>0</v>
      </c>
      <c r="H25" s="77">
        <v>7.5663738365791845E-5</v>
      </c>
      <c r="I25" s="77">
        <f t="shared" si="2"/>
        <v>7.5663738365791845E-5</v>
      </c>
      <c r="J25" s="76">
        <f>分析係数表!G28</f>
        <v>0.12222222222222222</v>
      </c>
      <c r="K25" s="78">
        <f t="shared" si="3"/>
        <v>9.2477902447078921E-6</v>
      </c>
      <c r="L25" s="79"/>
      <c r="M25" s="80"/>
      <c r="N25" s="81">
        <f>分析係数表!H28</f>
        <v>2.299135500263378E-2</v>
      </c>
      <c r="O25" s="82">
        <f t="shared" si="4"/>
        <v>0.16784947216339613</v>
      </c>
      <c r="P25" s="76">
        <f>分析係数表!C28</f>
        <v>5.9347181008901906E-3</v>
      </c>
      <c r="Q25" s="82">
        <f t="shared" si="5"/>
        <v>9.9613930067297117E-4</v>
      </c>
      <c r="R25" s="83">
        <v>1.022964321102204E-3</v>
      </c>
      <c r="S25" s="84">
        <f t="shared" si="6"/>
        <v>1.0986280594679958E-3</v>
      </c>
      <c r="T25" s="85">
        <f>分析係数表!F28</f>
        <v>0.21111111111111111</v>
      </c>
      <c r="U25" s="86">
        <f t="shared" si="7"/>
        <v>2.3193259033213245E-4</v>
      </c>
      <c r="V25" s="87">
        <f>分析係数表!D28</f>
        <v>0.82222222222222219</v>
      </c>
      <c r="W25" s="167">
        <f t="shared" si="8"/>
        <v>0</v>
      </c>
      <c r="X25" s="76">
        <f>分析係数表!E28</f>
        <v>0.82222222222222219</v>
      </c>
      <c r="Y25" s="166">
        <f t="shared" si="9"/>
        <v>0</v>
      </c>
    </row>
    <row r="26" spans="1:25" x14ac:dyDescent="0.2">
      <c r="A26" s="6" t="s">
        <v>14</v>
      </c>
      <c r="B26" s="5" t="s">
        <v>50</v>
      </c>
      <c r="C26" s="90"/>
      <c r="D26" s="76">
        <f>投入係数表!O26</f>
        <v>3.1862745098039214E-2</v>
      </c>
      <c r="E26" s="77">
        <f t="shared" si="0"/>
        <v>3.1862745098039214</v>
      </c>
      <c r="F26" s="76">
        <f>分析係数表!C29</f>
        <v>2.9045643153526979E-2</v>
      </c>
      <c r="G26" s="77">
        <f t="shared" si="1"/>
        <v>9.2547392400943798E-2</v>
      </c>
      <c r="H26" s="77">
        <v>9.7286623865709729E-2</v>
      </c>
      <c r="I26" s="77">
        <f t="shared" si="2"/>
        <v>9.7286623865709729E-2</v>
      </c>
      <c r="J26" s="76">
        <f>分析係数表!G29</f>
        <v>0.27966101694915252</v>
      </c>
      <c r="K26" s="78">
        <f t="shared" si="3"/>
        <v>2.7207276165834075E-2</v>
      </c>
      <c r="L26" s="79"/>
      <c r="M26" s="80"/>
      <c r="N26" s="81">
        <f>分析係数表!H29</f>
        <v>1.0659064852973073E-2</v>
      </c>
      <c r="O26" s="82">
        <f t="shared" si="4"/>
        <v>7.7817005962544844E-2</v>
      </c>
      <c r="P26" s="76">
        <f>分析係数表!C29</f>
        <v>2.9045643153526979E-2</v>
      </c>
      <c r="Q26" s="82">
        <f t="shared" si="5"/>
        <v>2.2602449864639589E-3</v>
      </c>
      <c r="R26" s="83">
        <v>2.8383218659895487E-3</v>
      </c>
      <c r="S26" s="84">
        <f t="shared" si="6"/>
        <v>0.10012494573169928</v>
      </c>
      <c r="T26" s="85">
        <f>分析係数表!F29</f>
        <v>0.4576271186440678</v>
      </c>
      <c r="U26" s="86">
        <f t="shared" si="7"/>
        <v>4.5819890419591197E-2</v>
      </c>
      <c r="V26" s="87">
        <f>分析係数表!D29</f>
        <v>0.38983050847457629</v>
      </c>
      <c r="W26" s="167">
        <f t="shared" si="8"/>
        <v>0</v>
      </c>
      <c r="X26" s="76">
        <f>分析係数表!E29</f>
        <v>0.16101694915254236</v>
      </c>
      <c r="Y26" s="166">
        <f t="shared" si="9"/>
        <v>0</v>
      </c>
    </row>
    <row r="27" spans="1:25" x14ac:dyDescent="0.2">
      <c r="A27" s="6" t="s">
        <v>15</v>
      </c>
      <c r="B27" s="5" t="s">
        <v>36</v>
      </c>
      <c r="C27" s="90"/>
      <c r="D27" s="76">
        <f>投入係数表!O27</f>
        <v>2.4509803921568627E-3</v>
      </c>
      <c r="E27" s="77">
        <f t="shared" si="0"/>
        <v>0.24509803921568626</v>
      </c>
      <c r="F27" s="76">
        <f>分析係数表!C30</f>
        <v>1</v>
      </c>
      <c r="G27" s="77">
        <f t="shared" si="1"/>
        <v>0.24509803921568626</v>
      </c>
      <c r="H27" s="77">
        <v>0.26424500863097328</v>
      </c>
      <c r="I27" s="77">
        <f t="shared" si="2"/>
        <v>0.26424500863097328</v>
      </c>
      <c r="J27" s="76">
        <f>分析係数表!G30</f>
        <v>0.3445689235265465</v>
      </c>
      <c r="K27" s="78">
        <f t="shared" si="3"/>
        <v>9.1050618171237455E-2</v>
      </c>
      <c r="L27" s="79"/>
      <c r="M27" s="80"/>
      <c r="N27" s="81">
        <f>分析係数表!H30</f>
        <v>0</v>
      </c>
      <c r="O27" s="82">
        <f t="shared" si="4"/>
        <v>0</v>
      </c>
      <c r="P27" s="76">
        <f>分析係数表!C30</f>
        <v>1</v>
      </c>
      <c r="Q27" s="82">
        <f t="shared" si="5"/>
        <v>0</v>
      </c>
      <c r="R27" s="83">
        <v>9.955645240086913E-3</v>
      </c>
      <c r="S27" s="84">
        <f t="shared" si="6"/>
        <v>0.27420065387106018</v>
      </c>
      <c r="T27" s="85">
        <f>分析係数表!F30</f>
        <v>0.44101315148563081</v>
      </c>
      <c r="U27" s="86">
        <f t="shared" si="7"/>
        <v>0.12092609450309688</v>
      </c>
      <c r="V27" s="87">
        <f>分析係数表!D30</f>
        <v>8.7579152459814902E-2</v>
      </c>
      <c r="W27" s="167">
        <f t="shared" si="8"/>
        <v>0</v>
      </c>
      <c r="X27" s="76">
        <f>分析係数表!E30</f>
        <v>6.0009741841207991E-2</v>
      </c>
      <c r="Y27" s="166">
        <f t="shared" si="9"/>
        <v>0</v>
      </c>
    </row>
    <row r="28" spans="1:25" x14ac:dyDescent="0.2">
      <c r="A28" s="6" t="s">
        <v>16</v>
      </c>
      <c r="B28" s="5" t="s">
        <v>192</v>
      </c>
      <c r="C28" s="90"/>
      <c r="D28" s="76">
        <f>投入係数表!O28</f>
        <v>3.6764705882352942E-2</v>
      </c>
      <c r="E28" s="77">
        <f t="shared" si="0"/>
        <v>3.6764705882352944</v>
      </c>
      <c r="F28" s="76">
        <f>分析係数表!C31</f>
        <v>3.5033259423503327E-2</v>
      </c>
      <c r="G28" s="77">
        <f t="shared" si="1"/>
        <v>0.12879874788052695</v>
      </c>
      <c r="H28" s="77">
        <v>0.1374169762900849</v>
      </c>
      <c r="I28" s="77">
        <f t="shared" si="2"/>
        <v>0.1374169762900849</v>
      </c>
      <c r="J28" s="76">
        <f>分析係数表!G31</f>
        <v>6.3291139240506333E-2</v>
      </c>
      <c r="K28" s="78">
        <f t="shared" si="3"/>
        <v>8.6972769803851206E-3</v>
      </c>
      <c r="L28" s="79"/>
      <c r="M28" s="80"/>
      <c r="N28" s="81">
        <f>分析係数表!H31</f>
        <v>2.636879124965141E-2</v>
      </c>
      <c r="O28" s="82">
        <f t="shared" si="4"/>
        <v>0.19250660486664434</v>
      </c>
      <c r="P28" s="76">
        <f>分析係数表!C31</f>
        <v>3.5033259423503327E-2</v>
      </c>
      <c r="Q28" s="82">
        <f t="shared" si="5"/>
        <v>6.7441338290309995E-3</v>
      </c>
      <c r="R28" s="83">
        <v>8.1955503204114624E-3</v>
      </c>
      <c r="S28" s="84">
        <f t="shared" si="6"/>
        <v>0.14561252661049637</v>
      </c>
      <c r="T28" s="85">
        <f>分析係数表!F31</f>
        <v>0.34177215189873417</v>
      </c>
      <c r="U28" s="86">
        <f t="shared" si="7"/>
        <v>4.9766306563081036E-2</v>
      </c>
      <c r="V28" s="87">
        <f>分析係数表!D31</f>
        <v>0</v>
      </c>
      <c r="W28" s="167">
        <f t="shared" si="8"/>
        <v>0</v>
      </c>
      <c r="X28" s="76">
        <f>分析係数表!E31</f>
        <v>0</v>
      </c>
      <c r="Y28" s="166">
        <f t="shared" si="9"/>
        <v>0</v>
      </c>
    </row>
    <row r="29" spans="1:25" x14ac:dyDescent="0.2">
      <c r="A29" s="6" t="s">
        <v>17</v>
      </c>
      <c r="B29" s="5" t="s">
        <v>272</v>
      </c>
      <c r="C29" s="90"/>
      <c r="D29" s="76">
        <f>投入係数表!O29</f>
        <v>0</v>
      </c>
      <c r="E29" s="77">
        <f t="shared" si="0"/>
        <v>0</v>
      </c>
      <c r="F29" s="76">
        <f>分析係数表!C32</f>
        <v>1</v>
      </c>
      <c r="G29" s="77">
        <f t="shared" si="1"/>
        <v>0</v>
      </c>
      <c r="H29" s="77">
        <v>4.3328065152369363E-3</v>
      </c>
      <c r="I29" s="77">
        <f t="shared" si="2"/>
        <v>4.3328065152369363E-3</v>
      </c>
      <c r="J29" s="76">
        <f>分析係数表!G32</f>
        <v>0.13994910941475827</v>
      </c>
      <c r="K29" s="78">
        <f t="shared" si="3"/>
        <v>6.0637241307387154E-4</v>
      </c>
      <c r="L29" s="79"/>
      <c r="M29" s="80"/>
      <c r="N29" s="81">
        <f>分析係数表!H32</f>
        <v>7.5295138350943511E-3</v>
      </c>
      <c r="O29" s="82">
        <f t="shared" si="4"/>
        <v>5.4969571072379056E-2</v>
      </c>
      <c r="P29" s="76">
        <f>分析係数表!C32</f>
        <v>1</v>
      </c>
      <c r="Q29" s="82">
        <f t="shared" si="5"/>
        <v>5.4969571072379056E-2</v>
      </c>
      <c r="R29" s="83">
        <v>7.0383627488697004E-2</v>
      </c>
      <c r="S29" s="84">
        <f t="shared" si="6"/>
        <v>7.4716434003933935E-2</v>
      </c>
      <c r="T29" s="85">
        <f>分析係数表!F32</f>
        <v>0.48346055979643765</v>
      </c>
      <c r="U29" s="86">
        <f t="shared" si="7"/>
        <v>3.6122449009535491E-2</v>
      </c>
      <c r="V29" s="87">
        <f>分析係数表!D32</f>
        <v>1.0178117048346057E-2</v>
      </c>
      <c r="W29" s="167">
        <f t="shared" si="8"/>
        <v>0</v>
      </c>
      <c r="X29" s="76">
        <f>分析係数表!E32</f>
        <v>1.5267175572519083E-2</v>
      </c>
      <c r="Y29" s="166">
        <f t="shared" si="9"/>
        <v>0</v>
      </c>
    </row>
    <row r="30" spans="1:25" x14ac:dyDescent="0.2">
      <c r="A30" s="6" t="s">
        <v>18</v>
      </c>
      <c r="B30" s="5" t="s">
        <v>273</v>
      </c>
      <c r="C30" s="90"/>
      <c r="D30" s="76">
        <f>投入係数表!O30</f>
        <v>0</v>
      </c>
      <c r="E30" s="77">
        <f t="shared" si="0"/>
        <v>0</v>
      </c>
      <c r="F30" s="76">
        <f>分析係数表!C33</f>
        <v>1</v>
      </c>
      <c r="G30" s="77">
        <f t="shared" si="1"/>
        <v>0</v>
      </c>
      <c r="H30" s="77">
        <v>6.6037698364768581E-3</v>
      </c>
      <c r="I30" s="77">
        <f t="shared" si="2"/>
        <v>6.6037698364768581E-3</v>
      </c>
      <c r="J30" s="76">
        <f>分析係数表!G33</f>
        <v>0.50525087514585765</v>
      </c>
      <c r="K30" s="78">
        <f t="shared" si="3"/>
        <v>3.3365604891417498E-3</v>
      </c>
      <c r="L30" s="79"/>
      <c r="M30" s="80"/>
      <c r="N30" s="81">
        <f>分析係数表!H33</f>
        <v>1.0844978774827254E-3</v>
      </c>
      <c r="O30" s="82">
        <f t="shared" si="4"/>
        <v>7.9174279322356666E-3</v>
      </c>
      <c r="P30" s="76">
        <f>分析係数表!C33</f>
        <v>1</v>
      </c>
      <c r="Q30" s="82">
        <f t="shared" si="5"/>
        <v>7.9174279322356666E-3</v>
      </c>
      <c r="R30" s="83">
        <v>1.9606703321240152E-2</v>
      </c>
      <c r="S30" s="84">
        <f t="shared" si="6"/>
        <v>2.6210473157717011E-2</v>
      </c>
      <c r="T30" s="85">
        <f>分析係数表!F33</f>
        <v>0.64410735122520424</v>
      </c>
      <c r="U30" s="86">
        <f t="shared" si="7"/>
        <v>1.688235843997642E-2</v>
      </c>
      <c r="V30" s="87">
        <f>分析係数表!D33</f>
        <v>4.7841306884480746E-2</v>
      </c>
      <c r="W30" s="167">
        <f t="shared" si="8"/>
        <v>0</v>
      </c>
      <c r="X30" s="76">
        <f>分析係数表!E33</f>
        <v>4.3173862310385065E-2</v>
      </c>
      <c r="Y30" s="166">
        <f t="shared" si="9"/>
        <v>0</v>
      </c>
    </row>
    <row r="31" spans="1:25" x14ac:dyDescent="0.2">
      <c r="A31" s="6" t="s">
        <v>19</v>
      </c>
      <c r="B31" s="5" t="s">
        <v>274</v>
      </c>
      <c r="C31" s="90"/>
      <c r="D31" s="76">
        <f>投入係数表!O31</f>
        <v>4.1666666666666664E-2</v>
      </c>
      <c r="E31" s="77">
        <f t="shared" si="0"/>
        <v>4.1666666666666661</v>
      </c>
      <c r="F31" s="76">
        <f>分析係数表!C34</f>
        <v>0.19949759263135858</v>
      </c>
      <c r="G31" s="77">
        <f t="shared" si="1"/>
        <v>0.83123996929732724</v>
      </c>
      <c r="H31" s="77">
        <v>0.88283533530972147</v>
      </c>
      <c r="I31" s="77">
        <f t="shared" si="2"/>
        <v>0.88283533530972147</v>
      </c>
      <c r="J31" s="76">
        <f>分析係数表!G34</f>
        <v>0.4244650271478761</v>
      </c>
      <c r="K31" s="78">
        <f t="shared" si="3"/>
        <v>0.3747327245693452</v>
      </c>
      <c r="L31" s="79"/>
      <c r="M31" s="80"/>
      <c r="N31" s="81">
        <f>分析係数表!H34</f>
        <v>0.18489139528398352</v>
      </c>
      <c r="O31" s="82">
        <f t="shared" si="4"/>
        <v>1.3498083563328636</v>
      </c>
      <c r="P31" s="76">
        <f>分析係数表!C34</f>
        <v>0.19949759263135858</v>
      </c>
      <c r="Q31" s="82">
        <f t="shared" si="5"/>
        <v>0.26928351760209729</v>
      </c>
      <c r="R31" s="83">
        <v>0.28702155476822994</v>
      </c>
      <c r="S31" s="84">
        <f t="shared" si="6"/>
        <v>1.1698568900779514</v>
      </c>
      <c r="T31" s="85">
        <f>分析係数表!F34</f>
        <v>0.70105397636537847</v>
      </c>
      <c r="U31" s="86">
        <f t="shared" si="7"/>
        <v>0.8201328245675833</v>
      </c>
      <c r="V31" s="87">
        <f>分析係数表!D34</f>
        <v>0.39061002874480999</v>
      </c>
      <c r="W31" s="167">
        <f t="shared" si="8"/>
        <v>0</v>
      </c>
      <c r="X31" s="76">
        <f>分析係数表!E34</f>
        <v>0.23634621526668795</v>
      </c>
      <c r="Y31" s="166">
        <f t="shared" si="9"/>
        <v>0</v>
      </c>
    </row>
    <row r="32" spans="1:25" x14ac:dyDescent="0.2">
      <c r="A32" s="6" t="s">
        <v>20</v>
      </c>
      <c r="B32" s="5" t="s">
        <v>37</v>
      </c>
      <c r="C32" s="90"/>
      <c r="D32" s="76">
        <f>投入係数表!O32</f>
        <v>7.3529411764705881E-3</v>
      </c>
      <c r="E32" s="77">
        <f t="shared" si="0"/>
        <v>0.73529411764705876</v>
      </c>
      <c r="F32" s="76">
        <f>分析係数表!C35</f>
        <v>0.22275795564127288</v>
      </c>
      <c r="G32" s="77">
        <f t="shared" si="1"/>
        <v>0.16379261444211241</v>
      </c>
      <c r="H32" s="77">
        <v>0.18397303828272105</v>
      </c>
      <c r="I32" s="77">
        <f t="shared" si="2"/>
        <v>0.18397303828272105</v>
      </c>
      <c r="J32" s="76">
        <f>分析係数表!G35</f>
        <v>0.31756756756756754</v>
      </c>
      <c r="K32" s="78">
        <f t="shared" si="3"/>
        <v>5.8423870265458706E-2</v>
      </c>
      <c r="L32" s="79"/>
      <c r="M32" s="80"/>
      <c r="N32" s="81">
        <f>分析係数表!H35</f>
        <v>6.990363461717225E-2</v>
      </c>
      <c r="O32" s="82">
        <f t="shared" si="4"/>
        <v>0.51033478328924753</v>
      </c>
      <c r="P32" s="76">
        <f>分析係数表!C35</f>
        <v>0.22275795564127288</v>
      </c>
      <c r="Q32" s="82">
        <f t="shared" si="5"/>
        <v>0.11368113301814481</v>
      </c>
      <c r="R32" s="83">
        <v>0.12412860563377577</v>
      </c>
      <c r="S32" s="84">
        <f t="shared" si="6"/>
        <v>0.3081016439164968</v>
      </c>
      <c r="T32" s="85">
        <f>分析係数表!F35</f>
        <v>0.6527027027027027</v>
      </c>
      <c r="U32" s="86">
        <f t="shared" si="7"/>
        <v>0.20109877569144319</v>
      </c>
      <c r="V32" s="87">
        <f>分析係数表!D35</f>
        <v>0.11351351351351352</v>
      </c>
      <c r="W32" s="167">
        <f t="shared" si="8"/>
        <v>0</v>
      </c>
      <c r="X32" s="76">
        <f>分析係数表!E35</f>
        <v>8.9189189189189194E-2</v>
      </c>
      <c r="Y32" s="166">
        <f t="shared" si="9"/>
        <v>0</v>
      </c>
    </row>
    <row r="33" spans="1:25" x14ac:dyDescent="0.2">
      <c r="A33" s="6" t="s">
        <v>21</v>
      </c>
      <c r="B33" s="5" t="s">
        <v>38</v>
      </c>
      <c r="C33" s="90"/>
      <c r="D33" s="76">
        <f>投入係数表!O33</f>
        <v>0</v>
      </c>
      <c r="E33" s="77">
        <f t="shared" si="0"/>
        <v>0</v>
      </c>
      <c r="F33" s="76">
        <f>分析係数表!C36</f>
        <v>0.43622860833064259</v>
      </c>
      <c r="G33" s="77">
        <f t="shared" si="1"/>
        <v>0</v>
      </c>
      <c r="H33" s="77">
        <v>1.6381251042389567E-2</v>
      </c>
      <c r="I33" s="77">
        <f t="shared" si="2"/>
        <v>1.6381251042389567E-2</v>
      </c>
      <c r="J33" s="76">
        <f>分析係数表!G36</f>
        <v>3.6982248520710057E-3</v>
      </c>
      <c r="K33" s="78">
        <f t="shared" si="3"/>
        <v>6.0581549712979165E-5</v>
      </c>
      <c r="L33" s="79"/>
      <c r="M33" s="80"/>
      <c r="N33" s="81">
        <f>分析係数表!H36</f>
        <v>7.7743004988690231E-2</v>
      </c>
      <c r="O33" s="82">
        <f t="shared" si="4"/>
        <v>0.56756647662797965</v>
      </c>
      <c r="P33" s="76">
        <f>分析係数表!C36</f>
        <v>0.43622860833064259</v>
      </c>
      <c r="Q33" s="82">
        <f t="shared" si="5"/>
        <v>0.24758873423454975</v>
      </c>
      <c r="R33" s="83">
        <v>0.25939530142384026</v>
      </c>
      <c r="S33" s="84">
        <f t="shared" si="6"/>
        <v>0.27577655246622984</v>
      </c>
      <c r="T33" s="85">
        <f>分析係数表!F36</f>
        <v>0.90162721893491127</v>
      </c>
      <c r="U33" s="86">
        <f t="shared" si="7"/>
        <v>0.24864764604758446</v>
      </c>
      <c r="V33" s="87">
        <f>分析係数表!D36</f>
        <v>2.1449704142011833E-2</v>
      </c>
      <c r="W33" s="167">
        <f t="shared" si="8"/>
        <v>0</v>
      </c>
      <c r="X33" s="76">
        <f>分析係数表!E36</f>
        <v>1.4792899408284023E-3</v>
      </c>
      <c r="Y33" s="166">
        <f t="shared" si="9"/>
        <v>0</v>
      </c>
    </row>
    <row r="34" spans="1:25" x14ac:dyDescent="0.2">
      <c r="A34" s="6" t="s">
        <v>22</v>
      </c>
      <c r="B34" s="5" t="s">
        <v>377</v>
      </c>
      <c r="C34" s="90"/>
      <c r="D34" s="76">
        <f>投入係数表!O34</f>
        <v>2.6960784313725492E-2</v>
      </c>
      <c r="E34" s="77">
        <f t="shared" si="0"/>
        <v>2.6960784313725492</v>
      </c>
      <c r="F34" s="76">
        <f>分析係数表!C37</f>
        <v>0.12537048014226437</v>
      </c>
      <c r="G34" s="77">
        <f t="shared" si="1"/>
        <v>0.33800864744237946</v>
      </c>
      <c r="H34" s="77">
        <v>0.36481402134382951</v>
      </c>
      <c r="I34" s="77">
        <f t="shared" si="2"/>
        <v>0.36481402134382951</v>
      </c>
      <c r="J34" s="76">
        <f>分析係数表!G37</f>
        <v>0.54441260744985676</v>
      </c>
      <c r="K34" s="78">
        <f t="shared" si="3"/>
        <v>0.19860935259406193</v>
      </c>
      <c r="L34" s="79"/>
      <c r="M34" s="80"/>
      <c r="N34" s="81">
        <f>分析係数表!H37</f>
        <v>5.4441793449632819E-2</v>
      </c>
      <c r="O34" s="82">
        <f t="shared" si="4"/>
        <v>0.39745488219823044</v>
      </c>
      <c r="P34" s="76">
        <f>分析係数表!C37</f>
        <v>0.12537048014226437</v>
      </c>
      <c r="Q34" s="82">
        <f t="shared" si="5"/>
        <v>4.9829109416079279E-2</v>
      </c>
      <c r="R34" s="83">
        <v>5.5524009176655925E-2</v>
      </c>
      <c r="S34" s="84">
        <f t="shared" si="6"/>
        <v>0.42033803052048546</v>
      </c>
      <c r="T34" s="85">
        <f>分析係数表!F37</f>
        <v>0.7435530085959885</v>
      </c>
      <c r="U34" s="86">
        <f t="shared" si="7"/>
        <v>0.31254360722081942</v>
      </c>
      <c r="V34" s="87">
        <f>分析係数表!D37</f>
        <v>0.23782234957020057</v>
      </c>
      <c r="W34" s="167">
        <f t="shared" si="8"/>
        <v>0</v>
      </c>
      <c r="X34" s="76">
        <f>分析係数表!E37</f>
        <v>0.19484240687679083</v>
      </c>
      <c r="Y34" s="166">
        <f t="shared" si="9"/>
        <v>0</v>
      </c>
    </row>
    <row r="35" spans="1:25" x14ac:dyDescent="0.2">
      <c r="A35" s="6" t="s">
        <v>23</v>
      </c>
      <c r="B35" s="5" t="s">
        <v>193</v>
      </c>
      <c r="C35" s="90"/>
      <c r="D35" s="76">
        <f>投入係数表!O35</f>
        <v>2.4509803921568627E-3</v>
      </c>
      <c r="E35" s="77">
        <f t="shared" si="0"/>
        <v>0.24509803921568626</v>
      </c>
      <c r="F35" s="76">
        <f>分析係数表!C38</f>
        <v>2.2876841115637703E-2</v>
      </c>
      <c r="G35" s="77">
        <f t="shared" si="1"/>
        <v>5.6070689008915937E-3</v>
      </c>
      <c r="H35" s="77">
        <v>7.3706081960711392E-3</v>
      </c>
      <c r="I35" s="77">
        <f t="shared" si="2"/>
        <v>7.3706081960711392E-3</v>
      </c>
      <c r="J35" s="76">
        <f>分析係数表!G38</f>
        <v>0.33663366336633666</v>
      </c>
      <c r="K35" s="78">
        <f t="shared" si="3"/>
        <v>2.4811948382813739E-3</v>
      </c>
      <c r="L35" s="79"/>
      <c r="M35" s="80"/>
      <c r="N35" s="81">
        <f>分析係数表!H38</f>
        <v>4.7129179190035016E-2</v>
      </c>
      <c r="O35" s="82">
        <f t="shared" si="4"/>
        <v>0.34406879671229856</v>
      </c>
      <c r="P35" s="76">
        <f>分析係数表!C38</f>
        <v>2.2876841115637703E-2</v>
      </c>
      <c r="Q35" s="82">
        <f t="shared" si="5"/>
        <v>7.871207195235902E-3</v>
      </c>
      <c r="R35" s="83">
        <v>9.0787847563237028E-3</v>
      </c>
      <c r="S35" s="84">
        <f t="shared" si="6"/>
        <v>1.6449392952394844E-2</v>
      </c>
      <c r="T35" s="85">
        <f>分析係数表!F38</f>
        <v>0.54455445544554459</v>
      </c>
      <c r="U35" s="86">
        <f t="shared" si="7"/>
        <v>8.9575902216011537E-3</v>
      </c>
      <c r="V35" s="87">
        <f>分析係数表!D38</f>
        <v>0.17821782178217821</v>
      </c>
      <c r="W35" s="167">
        <f t="shared" si="8"/>
        <v>0</v>
      </c>
      <c r="X35" s="76">
        <f>分析係数表!E38</f>
        <v>0.21782178217821782</v>
      </c>
      <c r="Y35" s="166">
        <f t="shared" si="9"/>
        <v>0</v>
      </c>
    </row>
    <row r="36" spans="1:25" x14ac:dyDescent="0.2">
      <c r="A36" s="6" t="s">
        <v>24</v>
      </c>
      <c r="B36" s="5" t="s">
        <v>39</v>
      </c>
      <c r="C36" s="90"/>
      <c r="D36" s="76">
        <f>投入係数表!O36</f>
        <v>0</v>
      </c>
      <c r="E36" s="77">
        <f t="shared" si="0"/>
        <v>0</v>
      </c>
      <c r="F36" s="76">
        <f>分析係数表!C39</f>
        <v>1</v>
      </c>
      <c r="G36" s="77">
        <f t="shared" si="1"/>
        <v>0</v>
      </c>
      <c r="H36" s="77">
        <v>7.2410661515353086E-3</v>
      </c>
      <c r="I36" s="77">
        <f t="shared" si="2"/>
        <v>7.2410661515353086E-3</v>
      </c>
      <c r="J36" s="76">
        <f>分析係数表!G39</f>
        <v>0.3546086320409656</v>
      </c>
      <c r="K36" s="78">
        <f t="shared" si="3"/>
        <v>2.5677445625140751E-3</v>
      </c>
      <c r="L36" s="79"/>
      <c r="M36" s="80"/>
      <c r="N36" s="81">
        <f>分析係数表!H39</f>
        <v>4.3379915099309016E-3</v>
      </c>
      <c r="O36" s="82">
        <f t="shared" si="4"/>
        <v>3.1669711728942666E-2</v>
      </c>
      <c r="P36" s="76">
        <f>分析係数表!C39</f>
        <v>1</v>
      </c>
      <c r="Q36" s="82">
        <f t="shared" si="5"/>
        <v>3.1669711728942666E-2</v>
      </c>
      <c r="R36" s="83">
        <v>3.4371843195079313E-2</v>
      </c>
      <c r="S36" s="84">
        <f t="shared" si="6"/>
        <v>4.1612909346614622E-2</v>
      </c>
      <c r="T36" s="85">
        <f>分析係数表!F39</f>
        <v>0.70537673738112661</v>
      </c>
      <c r="U36" s="86">
        <f t="shared" si="7"/>
        <v>2.9352778227851612E-2</v>
      </c>
      <c r="V36" s="87">
        <f>分析係数表!D39</f>
        <v>5.5779078273591805E-2</v>
      </c>
      <c r="W36" s="167">
        <f t="shared" si="8"/>
        <v>0</v>
      </c>
      <c r="X36" s="76">
        <f>分析係数表!E39</f>
        <v>7.0592538405267011E-2</v>
      </c>
      <c r="Y36" s="166">
        <f t="shared" si="9"/>
        <v>0</v>
      </c>
    </row>
    <row r="37" spans="1:25" x14ac:dyDescent="0.2">
      <c r="A37" s="6" t="s">
        <v>25</v>
      </c>
      <c r="B37" s="5" t="s">
        <v>40</v>
      </c>
      <c r="C37" s="90"/>
      <c r="D37" s="76">
        <f>投入係数表!O37</f>
        <v>0</v>
      </c>
      <c r="E37" s="77">
        <f t="shared" si="0"/>
        <v>0</v>
      </c>
      <c r="F37" s="76">
        <f>分析係数表!C40</f>
        <v>1</v>
      </c>
      <c r="G37" s="77">
        <f t="shared" si="1"/>
        <v>0</v>
      </c>
      <c r="H37" s="77">
        <v>2.5985930294808468E-4</v>
      </c>
      <c r="I37" s="77">
        <f t="shared" si="2"/>
        <v>2.5985930294808468E-4</v>
      </c>
      <c r="J37" s="76">
        <f>分析係数表!G40</f>
        <v>0.56581344070558914</v>
      </c>
      <c r="K37" s="78">
        <f t="shared" si="3"/>
        <v>1.4703188630041183E-4</v>
      </c>
      <c r="L37" s="79"/>
      <c r="M37" s="80"/>
      <c r="N37" s="81">
        <f>分析係数表!H40</f>
        <v>2.8909614848325226E-2</v>
      </c>
      <c r="O37" s="82">
        <f t="shared" si="4"/>
        <v>0.21105600745073935</v>
      </c>
      <c r="P37" s="76">
        <f>分析係数表!C40</f>
        <v>1</v>
      </c>
      <c r="Q37" s="82">
        <f t="shared" si="5"/>
        <v>0.21105600745073935</v>
      </c>
      <c r="R37" s="83">
        <v>0.2111377140363028</v>
      </c>
      <c r="S37" s="84">
        <f t="shared" si="6"/>
        <v>0.21139757333925088</v>
      </c>
      <c r="T37" s="85">
        <f>分析係数表!F40</f>
        <v>0.76416450963474258</v>
      </c>
      <c r="U37" s="86">
        <f t="shared" si="7"/>
        <v>0.16154252296876317</v>
      </c>
      <c r="V37" s="87">
        <f>分析係数表!D40</f>
        <v>3.8155498034704249E-2</v>
      </c>
      <c r="W37" s="167">
        <f t="shared" si="8"/>
        <v>0</v>
      </c>
      <c r="X37" s="76">
        <f>分析係数表!E40</f>
        <v>2.4733966062697729E-2</v>
      </c>
      <c r="Y37" s="166">
        <f t="shared" si="9"/>
        <v>0</v>
      </c>
    </row>
    <row r="38" spans="1:25" x14ac:dyDescent="0.2">
      <c r="A38" s="6" t="s">
        <v>26</v>
      </c>
      <c r="B38" s="5" t="s">
        <v>276</v>
      </c>
      <c r="C38" s="90"/>
      <c r="D38" s="76">
        <f>投入係数表!O38</f>
        <v>0</v>
      </c>
      <c r="E38" s="77">
        <f t="shared" si="0"/>
        <v>0</v>
      </c>
      <c r="F38" s="76">
        <f>分析係数表!C41</f>
        <v>0.80737001514386675</v>
      </c>
      <c r="G38" s="77">
        <f t="shared" si="1"/>
        <v>0</v>
      </c>
      <c r="H38" s="77">
        <v>1.7717165088573041E-7</v>
      </c>
      <c r="I38" s="77">
        <f t="shared" si="2"/>
        <v>1.7717165088573041E-7</v>
      </c>
      <c r="J38" s="76">
        <f>分析係数表!G41</f>
        <v>0.46438676343953744</v>
      </c>
      <c r="K38" s="78">
        <f t="shared" si="3"/>
        <v>8.2276169528063996E-8</v>
      </c>
      <c r="L38" s="79"/>
      <c r="M38" s="80"/>
      <c r="N38" s="81">
        <f>分析係数表!H41</f>
        <v>5.5247420444334276E-2</v>
      </c>
      <c r="O38" s="82">
        <f t="shared" si="4"/>
        <v>0.40333640009074839</v>
      </c>
      <c r="P38" s="76">
        <f>分析係数表!C41</f>
        <v>0.80737001514386675</v>
      </c>
      <c r="Q38" s="82">
        <f t="shared" si="5"/>
        <v>0.32564171544934023</v>
      </c>
      <c r="R38" s="83">
        <v>0.33097059145408059</v>
      </c>
      <c r="S38" s="84">
        <f t="shared" si="6"/>
        <v>0.33097076862573149</v>
      </c>
      <c r="T38" s="85">
        <f>分析係数表!F41</f>
        <v>0.56759749046623198</v>
      </c>
      <c r="U38" s="86">
        <f t="shared" si="7"/>
        <v>0.18785817768964511</v>
      </c>
      <c r="V38" s="87">
        <f>分析係数表!D41</f>
        <v>0.17788165826054866</v>
      </c>
      <c r="W38" s="167">
        <f t="shared" si="8"/>
        <v>0</v>
      </c>
      <c r="X38" s="76">
        <f>分析係数表!E41</f>
        <v>0.18021896912289334</v>
      </c>
      <c r="Y38" s="166">
        <f t="shared" si="9"/>
        <v>0</v>
      </c>
    </row>
    <row r="39" spans="1:25" x14ac:dyDescent="0.2">
      <c r="A39" s="6" t="s">
        <v>51</v>
      </c>
      <c r="B39" s="5" t="s">
        <v>367</v>
      </c>
      <c r="C39" s="90"/>
      <c r="D39" s="76">
        <f>投入係数表!O39</f>
        <v>0</v>
      </c>
      <c r="E39" s="77">
        <f>$C$17*D39</f>
        <v>0</v>
      </c>
      <c r="F39" s="76">
        <f>分析係数表!C42</f>
        <v>0.96683250414593702</v>
      </c>
      <c r="G39" s="77">
        <f>E39*F39</f>
        <v>0</v>
      </c>
      <c r="H39" s="77">
        <v>2.3201928602827543E-3</v>
      </c>
      <c r="I39" s="77">
        <f>C39+H39</f>
        <v>2.3201928602827543E-3</v>
      </c>
      <c r="J39" s="76">
        <f>分析係数表!G42</f>
        <v>0.48211243611584326</v>
      </c>
      <c r="K39" s="78">
        <f>I39*J39</f>
        <v>1.118593832129505E-3</v>
      </c>
      <c r="L39" s="79"/>
      <c r="M39" s="80"/>
      <c r="N39" s="81">
        <f>分析係数表!H42</f>
        <v>1.6732252966876335E-2</v>
      </c>
      <c r="O39" s="82">
        <f t="shared" si="4"/>
        <v>0.12215460238306457</v>
      </c>
      <c r="P39" s="76">
        <f>分析係数表!C42</f>
        <v>0.96683250414593702</v>
      </c>
      <c r="Q39" s="82">
        <f>O39*P39</f>
        <v>0.11810304011496957</v>
      </c>
      <c r="R39" s="83">
        <v>0.12096160472864302</v>
      </c>
      <c r="S39" s="84">
        <f>I39+R39</f>
        <v>0.12328179758892578</v>
      </c>
      <c r="T39" s="85">
        <f>分析係数表!F42</f>
        <v>0.55877342419080067</v>
      </c>
      <c r="U39" s="86">
        <f>S39*T39</f>
        <v>6.8886592179161252E-2</v>
      </c>
      <c r="V39" s="87">
        <f>分析係数表!D42</f>
        <v>0.25383304940374785</v>
      </c>
      <c r="W39" s="167">
        <f>ROUND(S39*V39,0)</f>
        <v>0</v>
      </c>
      <c r="X39" s="76">
        <f>分析係数表!E42</f>
        <v>0.17717206132879046</v>
      </c>
      <c r="Y39" s="166">
        <f>ROUND(S39*X39,0)</f>
        <v>0</v>
      </c>
    </row>
    <row r="40" spans="1:25" x14ac:dyDescent="0.2">
      <c r="A40" s="6" t="s">
        <v>194</v>
      </c>
      <c r="B40" s="5" t="s">
        <v>41</v>
      </c>
      <c r="C40" s="90"/>
      <c r="D40" s="76">
        <f>投入係数表!O40</f>
        <v>1.2254901960784314E-2</v>
      </c>
      <c r="E40" s="77">
        <f>$C$17*D40</f>
        <v>1.2254901960784315</v>
      </c>
      <c r="F40" s="76">
        <f>分析係数表!C43</f>
        <v>0.23747353563867324</v>
      </c>
      <c r="G40" s="77">
        <f>E40*F40</f>
        <v>0.29102148975327607</v>
      </c>
      <c r="H40" s="77">
        <v>0.36015517755318827</v>
      </c>
      <c r="I40" s="77">
        <f>C40+H40</f>
        <v>0.36015517755318827</v>
      </c>
      <c r="J40" s="76">
        <f>分析係数表!G43</f>
        <v>0.3947923997185081</v>
      </c>
      <c r="K40" s="78">
        <f>I40*J40</f>
        <v>0.14218652681726857</v>
      </c>
      <c r="L40" s="79"/>
      <c r="M40" s="80"/>
      <c r="N40" s="81">
        <f>分析係数表!H43</f>
        <v>4.4340470362222294E-2</v>
      </c>
      <c r="O40" s="82">
        <f t="shared" si="4"/>
        <v>0.32370969631512114</v>
      </c>
      <c r="P40" s="76">
        <f>分析係数表!C43</f>
        <v>0.23747353563867324</v>
      </c>
      <c r="Q40" s="82">
        <f>O40*P40</f>
        <v>7.6872486104473017E-2</v>
      </c>
      <c r="R40" s="83">
        <v>0.10831085693667955</v>
      </c>
      <c r="S40" s="84">
        <f>I40+R40</f>
        <v>0.46846603448986779</v>
      </c>
      <c r="T40" s="85">
        <f>分析係数表!F43</f>
        <v>0.64109781843771996</v>
      </c>
      <c r="U40" s="86">
        <f>S40*T40</f>
        <v>0.30033255272362391</v>
      </c>
      <c r="V40" s="87">
        <f>分析係数表!D43</f>
        <v>1.4700914848698099</v>
      </c>
      <c r="W40" s="167">
        <f>ROUND(S40*V40,0)</f>
        <v>1</v>
      </c>
      <c r="X40" s="76">
        <f>分析係数表!E43</f>
        <v>1.0415200562983815</v>
      </c>
      <c r="Y40" s="166">
        <f>ROUND(S40*X40,0)</f>
        <v>0</v>
      </c>
    </row>
    <row r="41" spans="1:25" x14ac:dyDescent="0.2">
      <c r="A41" s="6" t="s">
        <v>340</v>
      </c>
      <c r="B41" s="5" t="s">
        <v>42</v>
      </c>
      <c r="C41" s="90"/>
      <c r="D41" s="76">
        <f>投入係数表!O41</f>
        <v>0</v>
      </c>
      <c r="E41" s="77">
        <f>$C$17*D41</f>
        <v>0</v>
      </c>
      <c r="F41" s="76">
        <f>分析係数表!C44</f>
        <v>0.41273100616016423</v>
      </c>
      <c r="G41" s="77">
        <f>E41*F41</f>
        <v>0</v>
      </c>
      <c r="H41" s="77">
        <v>3.66499993677495E-4</v>
      </c>
      <c r="I41" s="77">
        <f>C41+H41</f>
        <v>3.66499993677495E-4</v>
      </c>
      <c r="J41" s="76">
        <f>分析係数表!G44</f>
        <v>0.27032077234506385</v>
      </c>
      <c r="K41" s="78">
        <f>I41*J41</f>
        <v>9.9072561355361462E-5</v>
      </c>
      <c r="L41" s="79"/>
      <c r="M41" s="80"/>
      <c r="N41" s="81">
        <f>分析係数表!H44</f>
        <v>0.12437641372044743</v>
      </c>
      <c r="O41" s="82">
        <f t="shared" si="4"/>
        <v>0.9080158777141133</v>
      </c>
      <c r="P41" s="76">
        <f>分析係数表!C44</f>
        <v>0.41273100616016423</v>
      </c>
      <c r="Q41" s="82">
        <f>O41*P41</f>
        <v>0.3747663068183506</v>
      </c>
      <c r="R41" s="83">
        <v>0.37981775548675017</v>
      </c>
      <c r="S41" s="84">
        <f>I41+R41</f>
        <v>0.38018425548042767</v>
      </c>
      <c r="T41" s="85">
        <f>分析係数表!F44</f>
        <v>0.52382435378386794</v>
      </c>
      <c r="U41" s="86">
        <f>S41*T41</f>
        <v>0.19914977194583597</v>
      </c>
      <c r="V41" s="87">
        <f>分析係数表!D44</f>
        <v>0.30302086577390219</v>
      </c>
      <c r="W41" s="167">
        <f>ROUND(S41*V41,0)</f>
        <v>0</v>
      </c>
      <c r="X41" s="76">
        <f>分析係数表!E44</f>
        <v>0.1999377141077546</v>
      </c>
      <c r="Y41" s="166">
        <f>ROUND(S41*X41,0)</f>
        <v>0</v>
      </c>
    </row>
    <row r="42" spans="1:25" x14ac:dyDescent="0.2">
      <c r="A42" s="6" t="s">
        <v>341</v>
      </c>
      <c r="B42" s="5" t="s">
        <v>278</v>
      </c>
      <c r="C42" s="90"/>
      <c r="D42" s="76">
        <f>投入係数表!O42</f>
        <v>0</v>
      </c>
      <c r="E42" s="77">
        <f>$C$17*D42</f>
        <v>0</v>
      </c>
      <c r="F42" s="76">
        <f>分析係数表!C45</f>
        <v>1</v>
      </c>
      <c r="G42" s="77">
        <f>E42*F42</f>
        <v>0</v>
      </c>
      <c r="H42" s="77">
        <v>1.8332795048678931E-3</v>
      </c>
      <c r="I42" s="77">
        <f>C42+H42</f>
        <v>1.8332795048678931E-3</v>
      </c>
      <c r="J42" s="76">
        <f>分析係数表!G45</f>
        <v>0</v>
      </c>
      <c r="K42" s="78">
        <f>I42*J42</f>
        <v>0</v>
      </c>
      <c r="L42" s="79"/>
      <c r="M42" s="80"/>
      <c r="N42" s="81">
        <f>分析係数表!H45</f>
        <v>0</v>
      </c>
      <c r="O42" s="82">
        <f t="shared" si="4"/>
        <v>0</v>
      </c>
      <c r="P42" s="76">
        <f>分析係数表!C45</f>
        <v>1</v>
      </c>
      <c r="Q42" s="82">
        <f>O42*P42</f>
        <v>0</v>
      </c>
      <c r="R42" s="83">
        <v>1.5864426147176036E-3</v>
      </c>
      <c r="S42" s="84">
        <f>I42+R42</f>
        <v>3.4197221195854969E-3</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投入係数表!O43</f>
        <v>4.9019607843137254E-3</v>
      </c>
      <c r="E43" s="77">
        <f>$C$17*D43</f>
        <v>0.49019607843137253</v>
      </c>
      <c r="F43" s="76">
        <f>分析係数表!C46</f>
        <v>7.03125E-2</v>
      </c>
      <c r="G43" s="77">
        <f>E43*F43</f>
        <v>3.4466911764705878E-2</v>
      </c>
      <c r="H43" s="77">
        <v>3.7729765736947134E-2</v>
      </c>
      <c r="I43" s="77">
        <f>C43+H43</f>
        <v>3.7729765736947134E-2</v>
      </c>
      <c r="J43" s="76">
        <f>分析係数表!G46</f>
        <v>1.0101010101010102E-2</v>
      </c>
      <c r="K43" s="78">
        <f>I43*J43</f>
        <v>3.8110874481764784E-4</v>
      </c>
      <c r="L43" s="79"/>
      <c r="M43" s="80"/>
      <c r="N43" s="81">
        <f>分析係数表!H46</f>
        <v>2.5315279025811051E-2</v>
      </c>
      <c r="O43" s="82">
        <f t="shared" si="4"/>
        <v>0.18481538916104401</v>
      </c>
      <c r="P43" s="76">
        <f>分析係数表!C46</f>
        <v>7.03125E-2</v>
      </c>
      <c r="Q43" s="82">
        <f>O43*P43</f>
        <v>1.2994832050385907E-2</v>
      </c>
      <c r="R43" s="83">
        <v>1.40795271130278E-2</v>
      </c>
      <c r="S43" s="84">
        <f>I43+R43</f>
        <v>5.1809292849974931E-2</v>
      </c>
      <c r="T43" s="85">
        <f>分析係数表!F46</f>
        <v>0.30303030303030304</v>
      </c>
      <c r="U43" s="86">
        <f>S43*T43</f>
        <v>1.5699785712113615E-2</v>
      </c>
      <c r="V43" s="87">
        <f>分析係数表!D46</f>
        <v>1.0101010101010102E-2</v>
      </c>
      <c r="W43" s="167">
        <f>ROUND(S43*V43,0)</f>
        <v>0</v>
      </c>
      <c r="X43" s="76">
        <f>分析係数表!E46</f>
        <v>3.0303030303030304E-2</v>
      </c>
      <c r="Y43" s="166">
        <f>ROUND(S43*X43,0)</f>
        <v>0</v>
      </c>
    </row>
    <row r="44" spans="1:25" x14ac:dyDescent="0.2">
      <c r="A44" s="192">
        <v>40</v>
      </c>
      <c r="B44" s="14" t="s">
        <v>150</v>
      </c>
      <c r="C44" s="197">
        <f>SUM(C5:C43)</f>
        <v>100</v>
      </c>
      <c r="D44" s="92">
        <f>投入係数表!O44</f>
        <v>0.76960784313725494</v>
      </c>
      <c r="E44" s="91">
        <f>SUM(E5:E43)</f>
        <v>76.960784313725483</v>
      </c>
      <c r="F44" s="92">
        <f>分析係数表!C47</f>
        <v>0.45593014645384233</v>
      </c>
      <c r="G44" s="91">
        <f>SUM(G5:G43)</f>
        <v>6.9783281917224995</v>
      </c>
      <c r="H44" s="91">
        <f>SUM(H5:H43)</f>
        <v>7.4973588188944076</v>
      </c>
      <c r="I44" s="91">
        <f>SUM(I5:I43)</f>
        <v>107.49735881889438</v>
      </c>
      <c r="J44" s="92">
        <f>分析係数表!G47</f>
        <v>0.32612291818538663</v>
      </c>
      <c r="K44" s="93">
        <f>SUM(K5:K43)</f>
        <v>11.643615933335232</v>
      </c>
      <c r="L44" s="94">
        <f>最終需要_まとめ!$L$33</f>
        <v>0.627</v>
      </c>
      <c r="M44" s="91">
        <f>K44*L44</f>
        <v>7.3005471902011907</v>
      </c>
      <c r="N44" s="95">
        <f>分析係数表!H47</f>
        <v>1</v>
      </c>
      <c r="O44" s="96">
        <f>SUM(O5:O43)</f>
        <v>7.3005471902011916</v>
      </c>
      <c r="P44" s="92">
        <f>分析係数表!C47</f>
        <v>0.45593014645384233</v>
      </c>
      <c r="Q44" s="96">
        <f>SUM(Q5:Q43)</f>
        <v>2.1229085266705674</v>
      </c>
      <c r="R44" s="91">
        <f>SUM(R5:R43)</f>
        <v>2.3279418540333845</v>
      </c>
      <c r="S44" s="97">
        <f>SUM(S5:S43)</f>
        <v>109.8253006729278</v>
      </c>
      <c r="T44" s="98">
        <f>分析係数表!F47</f>
        <v>0.53227163124544385</v>
      </c>
      <c r="U44" s="99">
        <f>SUM(U5:U43)</f>
        <v>26.660123612047105</v>
      </c>
      <c r="V44" s="100">
        <f>分析係数表!D47</f>
        <v>0.14068019962989961</v>
      </c>
      <c r="W44" s="164">
        <f>SUM(W5:W43)</f>
        <v>10</v>
      </c>
      <c r="X44" s="92">
        <f>分析係数表!E47</f>
        <v>0.11066561991812932</v>
      </c>
      <c r="Y44" s="165">
        <f>SUM(Y5:Y43)</f>
        <v>10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2015年佐用町産業連関表</v>
      </c>
      <c r="H1" s="401"/>
      <c r="I1" s="401"/>
    </row>
    <row r="2" spans="1:25" x14ac:dyDescent="0.2">
      <c r="B2" s="3" t="s">
        <v>299</v>
      </c>
      <c r="S2" s="3" t="s">
        <v>152</v>
      </c>
      <c r="U2" s="64" t="s">
        <v>209</v>
      </c>
      <c r="W2" s="3" t="s">
        <v>130</v>
      </c>
      <c r="Y2" s="3" t="s">
        <v>153</v>
      </c>
    </row>
    <row r="3" spans="1:25" ht="44" x14ac:dyDescent="0.2">
      <c r="B3" s="65"/>
      <c r="C3" s="66" t="s">
        <v>227</v>
      </c>
      <c r="D3" s="66" t="s">
        <v>238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投入係数表!P5</f>
        <v>0</v>
      </c>
      <c r="E5" s="77">
        <f t="shared" ref="E5:E38" si="0">$C$18*D5</f>
        <v>0</v>
      </c>
      <c r="F5" s="76">
        <f>分析係数表!C8</f>
        <v>1</v>
      </c>
      <c r="G5" s="77">
        <f t="shared" ref="G5:G38" si="1">E5*F5</f>
        <v>0</v>
      </c>
      <c r="H5" s="77">
        <f t="array" ref="H5:H43">MMULT(逆行列係数!C5:AO43,'14'!G5:G43)</f>
        <v>8.8006547471455269E-4</v>
      </c>
      <c r="I5" s="77">
        <f t="shared" ref="I5:I38" si="2">C5+H5</f>
        <v>8.8006547471455269E-4</v>
      </c>
      <c r="J5" s="76">
        <f>分析係数表!G8</f>
        <v>0.11979935084095604</v>
      </c>
      <c r="K5" s="78">
        <f t="shared" ref="K5:K38" si="3">I5*J5</f>
        <v>1.0543127256834123E-4</v>
      </c>
      <c r="L5" s="79" t="s">
        <v>183</v>
      </c>
      <c r="M5" s="80" t="s">
        <v>183</v>
      </c>
      <c r="N5" s="81">
        <f>分析係数表!H8</f>
        <v>1.4191429368202522E-2</v>
      </c>
      <c r="O5" s="82">
        <f t="shared" ref="O5:O43" si="4">$M$44*N5</f>
        <v>0.27293999334836627</v>
      </c>
      <c r="P5" s="76">
        <f>分析係数表!C8</f>
        <v>1</v>
      </c>
      <c r="Q5" s="82">
        <f t="shared" ref="Q5:Q38" si="5">O5*P5</f>
        <v>0.27293999334836627</v>
      </c>
      <c r="R5" s="83">
        <f t="array" ref="R5:R43">MMULT(逆行列係数!C5:AO43,'14'!Q5:Q43)</f>
        <v>0.38355874112230853</v>
      </c>
      <c r="S5" s="84">
        <f t="shared" ref="S5:S38" si="6">I5+R5</f>
        <v>0.38443880659702306</v>
      </c>
      <c r="T5" s="85">
        <f>分析係数表!F8</f>
        <v>0.45234582472705814</v>
      </c>
      <c r="U5" s="86">
        <f t="shared" ref="U5:U38" si="7">S5*T5</f>
        <v>0.17389928902721641</v>
      </c>
      <c r="V5" s="87">
        <f>分析係数表!D8</f>
        <v>0.25140159339038065</v>
      </c>
      <c r="W5" s="88">
        <f t="shared" ref="W5:W38" si="8">ROUND(S5*V5,0)</f>
        <v>0</v>
      </c>
      <c r="X5" s="76">
        <f>分析係数表!E8</f>
        <v>0.19799350840956034</v>
      </c>
      <c r="Y5" s="89">
        <f t="shared" ref="Y5:Y38" si="9">ROUND(S5*X5,0)</f>
        <v>0</v>
      </c>
    </row>
    <row r="6" spans="1:25" x14ac:dyDescent="0.2">
      <c r="A6" s="6" t="s">
        <v>219</v>
      </c>
      <c r="B6" s="5" t="s">
        <v>265</v>
      </c>
      <c r="C6" s="90"/>
      <c r="D6" s="76">
        <f>投入係数表!P6</f>
        <v>0</v>
      </c>
      <c r="E6" s="77">
        <f t="shared" si="0"/>
        <v>0</v>
      </c>
      <c r="F6" s="76">
        <f>分析係数表!C9</f>
        <v>1</v>
      </c>
      <c r="G6" s="77">
        <f t="shared" si="1"/>
        <v>0</v>
      </c>
      <c r="H6" s="77">
        <v>8.713373778116108E-3</v>
      </c>
      <c r="I6" s="77">
        <f t="shared" si="2"/>
        <v>8.713373778116108E-3</v>
      </c>
      <c r="J6" s="76">
        <f>分析係数表!G9</f>
        <v>0.2441860465116279</v>
      </c>
      <c r="K6" s="78">
        <f t="shared" si="3"/>
        <v>2.1276842946562589E-3</v>
      </c>
      <c r="L6" s="79"/>
      <c r="M6" s="80"/>
      <c r="N6" s="81">
        <f>分析係数表!H9</f>
        <v>7.4365568741672605E-4</v>
      </c>
      <c r="O6" s="82">
        <f t="shared" si="4"/>
        <v>1.4302532402534478E-2</v>
      </c>
      <c r="P6" s="76">
        <f>分析係数表!C9</f>
        <v>1</v>
      </c>
      <c r="Q6" s="82">
        <f t="shared" si="5"/>
        <v>1.4302532402534478E-2</v>
      </c>
      <c r="R6" s="83">
        <v>1.9096206891344104E-2</v>
      </c>
      <c r="S6" s="84">
        <f t="shared" si="6"/>
        <v>2.780958066946021E-2</v>
      </c>
      <c r="T6" s="85">
        <f>分析係数表!F9</f>
        <v>0.66860465116279066</v>
      </c>
      <c r="U6" s="86">
        <f t="shared" si="7"/>
        <v>1.8593614982487929E-2</v>
      </c>
      <c r="V6" s="87">
        <f>分析係数表!D9</f>
        <v>0.14534883720930233</v>
      </c>
      <c r="W6" s="88">
        <f t="shared" si="8"/>
        <v>0</v>
      </c>
      <c r="X6" s="76">
        <f>分析係数表!E9</f>
        <v>4.0697674418604654E-2</v>
      </c>
      <c r="Y6" s="89">
        <f t="shared" si="9"/>
        <v>0</v>
      </c>
    </row>
    <row r="7" spans="1:25" x14ac:dyDescent="0.2">
      <c r="A7" s="6" t="s">
        <v>220</v>
      </c>
      <c r="B7" s="5" t="s">
        <v>266</v>
      </c>
      <c r="C7" s="90"/>
      <c r="D7" s="76">
        <f>投入係数表!P7</f>
        <v>0</v>
      </c>
      <c r="E7" s="77">
        <f t="shared" si="0"/>
        <v>0</v>
      </c>
      <c r="F7" s="76">
        <f>分析係数表!C10</f>
        <v>0</v>
      </c>
      <c r="G7" s="77">
        <f t="shared" si="1"/>
        <v>0</v>
      </c>
      <c r="H7" s="77">
        <v>0</v>
      </c>
      <c r="I7" s="77">
        <f t="shared" si="2"/>
        <v>0</v>
      </c>
      <c r="J7" s="76">
        <f>分析係数表!G10</f>
        <v>0</v>
      </c>
      <c r="K7" s="78">
        <f t="shared" si="3"/>
        <v>0</v>
      </c>
      <c r="L7" s="79"/>
      <c r="M7" s="80"/>
      <c r="N7" s="81">
        <f>分析係数表!H10</f>
        <v>1.4563257211910885E-3</v>
      </c>
      <c r="O7" s="82">
        <f t="shared" si="4"/>
        <v>2.8009125954963351E-2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投入係数表!P8</f>
        <v>5.1493305870236867E-4</v>
      </c>
      <c r="E8" s="77">
        <f t="shared" si="0"/>
        <v>5.1493305870236865E-2</v>
      </c>
      <c r="F8" s="76">
        <f>分析係数表!C11</f>
        <v>1.4950166112956853E-2</v>
      </c>
      <c r="G8" s="77">
        <f t="shared" si="1"/>
        <v>7.6983347646533739E-4</v>
      </c>
      <c r="H8" s="77">
        <v>9.8299600486738605E-3</v>
      </c>
      <c r="I8" s="77">
        <f t="shared" si="2"/>
        <v>9.8299600486738605E-3</v>
      </c>
      <c r="J8" s="76">
        <f>分析係数表!G11</f>
        <v>0.5</v>
      </c>
      <c r="K8" s="78">
        <f t="shared" si="3"/>
        <v>4.9149800243369303E-3</v>
      </c>
      <c r="L8" s="79"/>
      <c r="M8" s="80"/>
      <c r="N8" s="81">
        <f>分析係数表!H11</f>
        <v>-3.0985653642363585E-5</v>
      </c>
      <c r="O8" s="82">
        <f t="shared" si="4"/>
        <v>-5.9593885010560327E-4</v>
      </c>
      <c r="P8" s="76">
        <f>分析係数表!C11</f>
        <v>1.4950166112956853E-2</v>
      </c>
      <c r="Q8" s="82">
        <f t="shared" si="5"/>
        <v>-8.909384802243264E-6</v>
      </c>
      <c r="R8" s="83">
        <v>1.6480242326304684E-4</v>
      </c>
      <c r="S8" s="84">
        <f t="shared" si="6"/>
        <v>9.994762471936907E-3</v>
      </c>
      <c r="T8" s="85">
        <f>分析係数表!F11</f>
        <v>0.8125</v>
      </c>
      <c r="U8" s="86">
        <f t="shared" si="7"/>
        <v>8.1207445084487372E-3</v>
      </c>
      <c r="V8" s="87">
        <f>分析係数表!D11</f>
        <v>0.3125</v>
      </c>
      <c r="W8" s="88">
        <f t="shared" si="8"/>
        <v>0</v>
      </c>
      <c r="X8" s="76">
        <f>分析係数表!E11</f>
        <v>0</v>
      </c>
      <c r="Y8" s="89">
        <f t="shared" si="9"/>
        <v>0</v>
      </c>
    </row>
    <row r="9" spans="1:25" x14ac:dyDescent="0.2">
      <c r="A9" s="6" t="s">
        <v>222</v>
      </c>
      <c r="B9" s="5" t="s">
        <v>190</v>
      </c>
      <c r="C9" s="90"/>
      <c r="D9" s="76">
        <f>投入係数表!P9</f>
        <v>0</v>
      </c>
      <c r="E9" s="77">
        <f t="shared" si="0"/>
        <v>0</v>
      </c>
      <c r="F9" s="76">
        <f>分析係数表!C12</f>
        <v>7.6050169221580699E-2</v>
      </c>
      <c r="G9" s="77">
        <f t="shared" si="1"/>
        <v>0</v>
      </c>
      <c r="H9" s="77">
        <v>8.5349419777061526E-5</v>
      </c>
      <c r="I9" s="77">
        <f t="shared" si="2"/>
        <v>8.5349419777061526E-5</v>
      </c>
      <c r="J9" s="76">
        <f>分析係数表!G12</f>
        <v>0.1430260047281324</v>
      </c>
      <c r="K9" s="78">
        <f t="shared" si="3"/>
        <v>1.2207186516577358E-5</v>
      </c>
      <c r="L9" s="79"/>
      <c r="M9" s="80"/>
      <c r="N9" s="81">
        <f>分析係数表!H12</f>
        <v>0.10532023673039383</v>
      </c>
      <c r="O9" s="82">
        <f t="shared" si="4"/>
        <v>2.0255961515089456</v>
      </c>
      <c r="P9" s="76">
        <f>分析係数表!C12</f>
        <v>7.6050169221580699E-2</v>
      </c>
      <c r="Q9" s="82">
        <f t="shared" si="5"/>
        <v>0.15404693009683793</v>
      </c>
      <c r="R9" s="83">
        <v>0.17183447629133747</v>
      </c>
      <c r="S9" s="84">
        <f t="shared" si="6"/>
        <v>0.17191982571111453</v>
      </c>
      <c r="T9" s="85">
        <f>分析係数表!F12</f>
        <v>0.29432624113475175</v>
      </c>
      <c r="U9" s="86">
        <f t="shared" si="7"/>
        <v>5.0600516078093988E-2</v>
      </c>
      <c r="V9" s="87">
        <f>分析係数表!D12</f>
        <v>7.407407407407407E-2</v>
      </c>
      <c r="W9" s="88">
        <f t="shared" si="8"/>
        <v>0</v>
      </c>
      <c r="X9" s="76">
        <f>分析係数表!E12</f>
        <v>6.6587864460204885E-2</v>
      </c>
      <c r="Y9" s="89">
        <f t="shared" si="9"/>
        <v>0</v>
      </c>
    </row>
    <row r="10" spans="1:25" x14ac:dyDescent="0.2">
      <c r="A10" s="6" t="s">
        <v>223</v>
      </c>
      <c r="B10" s="5" t="s">
        <v>28</v>
      </c>
      <c r="C10" s="90"/>
      <c r="D10" s="76">
        <f>投入係数表!P10</f>
        <v>1.544799176107106E-3</v>
      </c>
      <c r="E10" s="77">
        <f t="shared" si="0"/>
        <v>0.15447991761071062</v>
      </c>
      <c r="F10" s="76">
        <f>分析係数表!C13</f>
        <v>0</v>
      </c>
      <c r="G10" s="77">
        <f t="shared" si="1"/>
        <v>0</v>
      </c>
      <c r="H10" s="77">
        <v>0</v>
      </c>
      <c r="I10" s="77">
        <f t="shared" si="2"/>
        <v>0</v>
      </c>
      <c r="J10" s="76">
        <f>分析係数表!G13</f>
        <v>0.24390243902439024</v>
      </c>
      <c r="K10" s="78">
        <f t="shared" si="3"/>
        <v>0</v>
      </c>
      <c r="L10" s="79"/>
      <c r="M10" s="80"/>
      <c r="N10" s="81">
        <f>分析係数表!H13</f>
        <v>1.555479812846652E-2</v>
      </c>
      <c r="O10" s="82">
        <f t="shared" si="4"/>
        <v>0.29916130275301284</v>
      </c>
      <c r="P10" s="76">
        <f>分析係数表!C13</f>
        <v>0</v>
      </c>
      <c r="Q10" s="82">
        <f t="shared" si="5"/>
        <v>0</v>
      </c>
      <c r="R10" s="83">
        <v>0</v>
      </c>
      <c r="S10" s="84">
        <f t="shared" si="6"/>
        <v>0</v>
      </c>
      <c r="T10" s="85">
        <f>分析係数表!F13</f>
        <v>0.37804878048780488</v>
      </c>
      <c r="U10" s="86">
        <f t="shared" si="7"/>
        <v>0</v>
      </c>
      <c r="V10" s="87">
        <f>分析係数表!D13</f>
        <v>0.4451219512195122</v>
      </c>
      <c r="W10" s="88">
        <f t="shared" si="8"/>
        <v>0</v>
      </c>
      <c r="X10" s="76">
        <f>分析係数表!E13</f>
        <v>0.39634146341463417</v>
      </c>
      <c r="Y10" s="89">
        <f t="shared" si="9"/>
        <v>0</v>
      </c>
    </row>
    <row r="11" spans="1:25" x14ac:dyDescent="0.2">
      <c r="A11" s="6" t="s">
        <v>224</v>
      </c>
      <c r="B11" s="5" t="s">
        <v>267</v>
      </c>
      <c r="C11" s="90"/>
      <c r="D11" s="76">
        <f>投入係数表!P11</f>
        <v>4.1194644696189494E-3</v>
      </c>
      <c r="E11" s="77">
        <f t="shared" si="0"/>
        <v>0.41194644696189492</v>
      </c>
      <c r="F11" s="76">
        <f>分析係数表!C14</f>
        <v>0.12118408880666054</v>
      </c>
      <c r="G11" s="77">
        <f t="shared" si="1"/>
        <v>4.992135481221855E-2</v>
      </c>
      <c r="H11" s="77">
        <v>5.8327487885101524E-2</v>
      </c>
      <c r="I11" s="77">
        <f t="shared" si="2"/>
        <v>5.8327487885101524E-2</v>
      </c>
      <c r="J11" s="76">
        <f>分析係数表!G14</f>
        <v>0.17455621301775148</v>
      </c>
      <c r="K11" s="78">
        <f t="shared" si="3"/>
        <v>1.0181425400062101E-2</v>
      </c>
      <c r="L11" s="79"/>
      <c r="M11" s="80"/>
      <c r="N11" s="81">
        <f>分析係数表!H14</f>
        <v>1.3013974529792706E-3</v>
      </c>
      <c r="O11" s="82">
        <f t="shared" si="4"/>
        <v>2.5029431704435334E-2</v>
      </c>
      <c r="P11" s="76">
        <f>分析係数表!C14</f>
        <v>0.12118408880666054</v>
      </c>
      <c r="Q11" s="82">
        <f t="shared" si="5"/>
        <v>3.0331688744505364E-3</v>
      </c>
      <c r="R11" s="83">
        <v>9.0805238508977169E-3</v>
      </c>
      <c r="S11" s="84">
        <f t="shared" si="6"/>
        <v>6.7408011735999238E-2</v>
      </c>
      <c r="T11" s="85">
        <f>分析係数表!F14</f>
        <v>0.39349112426035504</v>
      </c>
      <c r="U11" s="86">
        <f t="shared" si="7"/>
        <v>2.6524454322153546E-2</v>
      </c>
      <c r="V11" s="87">
        <f>分析係数表!D14</f>
        <v>0.13905325443786981</v>
      </c>
      <c r="W11" s="88">
        <f t="shared" si="8"/>
        <v>0</v>
      </c>
      <c r="X11" s="76">
        <f>分析係数表!E14</f>
        <v>0.10650887573964497</v>
      </c>
      <c r="Y11" s="89">
        <f t="shared" si="9"/>
        <v>0</v>
      </c>
    </row>
    <row r="12" spans="1:25" x14ac:dyDescent="0.2">
      <c r="A12" s="6" t="s">
        <v>225</v>
      </c>
      <c r="B12" s="5" t="s">
        <v>29</v>
      </c>
      <c r="C12" s="90"/>
      <c r="D12" s="76">
        <f>投入係数表!P12</f>
        <v>8.7538619979402685E-3</v>
      </c>
      <c r="E12" s="77">
        <f t="shared" si="0"/>
        <v>0.87538619979402688</v>
      </c>
      <c r="F12" s="76">
        <f>分析係数表!C15</f>
        <v>0</v>
      </c>
      <c r="G12" s="77">
        <f t="shared" si="1"/>
        <v>0</v>
      </c>
      <c r="H12" s="77">
        <v>0</v>
      </c>
      <c r="I12" s="77">
        <f t="shared" si="2"/>
        <v>0</v>
      </c>
      <c r="J12" s="76">
        <f>分析係数表!G15</f>
        <v>0.1</v>
      </c>
      <c r="K12" s="78">
        <f t="shared" si="3"/>
        <v>0</v>
      </c>
      <c r="L12" s="79"/>
      <c r="M12" s="80"/>
      <c r="N12" s="81">
        <f>分析係数表!H15</f>
        <v>9.7914665509868937E-3</v>
      </c>
      <c r="O12" s="82">
        <f t="shared" si="4"/>
        <v>0.18831667663337062</v>
      </c>
      <c r="P12" s="76">
        <f>分析係数表!C15</f>
        <v>0</v>
      </c>
      <c r="Q12" s="82">
        <f t="shared" si="5"/>
        <v>0</v>
      </c>
      <c r="R12" s="83">
        <v>0</v>
      </c>
      <c r="S12" s="84">
        <f t="shared" si="6"/>
        <v>0</v>
      </c>
      <c r="T12" s="85">
        <f>分析係数表!F15</f>
        <v>0.30833333333333335</v>
      </c>
      <c r="U12" s="86">
        <f t="shared" si="7"/>
        <v>0</v>
      </c>
      <c r="V12" s="87">
        <f>分析係数表!D15</f>
        <v>8.3333333333333332E-3</v>
      </c>
      <c r="W12" s="88">
        <f t="shared" si="8"/>
        <v>0</v>
      </c>
      <c r="X12" s="76">
        <f>分析係数表!E15</f>
        <v>0</v>
      </c>
      <c r="Y12" s="89">
        <f t="shared" si="9"/>
        <v>0</v>
      </c>
    </row>
    <row r="13" spans="1:25" x14ac:dyDescent="0.2">
      <c r="A13" s="6" t="s">
        <v>226</v>
      </c>
      <c r="B13" s="5" t="s">
        <v>30</v>
      </c>
      <c r="C13" s="90"/>
      <c r="D13" s="76">
        <f>投入係数表!P13</f>
        <v>3.089598352214212E-3</v>
      </c>
      <c r="E13" s="77">
        <f t="shared" si="0"/>
        <v>0.30895983522142123</v>
      </c>
      <c r="F13" s="76">
        <f>分析係数表!C16</f>
        <v>1.8867924528301883E-2</v>
      </c>
      <c r="G13" s="77">
        <f t="shared" si="1"/>
        <v>5.8294308532343617E-3</v>
      </c>
      <c r="H13" s="77">
        <v>1.0431363312667322E-2</v>
      </c>
      <c r="I13" s="77">
        <f t="shared" si="2"/>
        <v>1.0431363312667322E-2</v>
      </c>
      <c r="J13" s="76">
        <f>分析係数表!G16</f>
        <v>4.4444444444444446E-2</v>
      </c>
      <c r="K13" s="78">
        <f t="shared" si="3"/>
        <v>4.6361614722965878E-4</v>
      </c>
      <c r="L13" s="79"/>
      <c r="M13" s="80"/>
      <c r="N13" s="81">
        <f>分析係数表!H16</f>
        <v>1.8622377839060514E-2</v>
      </c>
      <c r="O13" s="82">
        <f t="shared" si="4"/>
        <v>0.35815924891346751</v>
      </c>
      <c r="P13" s="76">
        <f>分析係数表!C16</f>
        <v>1.8867924528301883E-2</v>
      </c>
      <c r="Q13" s="82">
        <f t="shared" si="5"/>
        <v>6.7577216776125932E-3</v>
      </c>
      <c r="R13" s="83">
        <v>7.319970763123327E-3</v>
      </c>
      <c r="S13" s="84">
        <f t="shared" si="6"/>
        <v>1.7751334075790649E-2</v>
      </c>
      <c r="T13" s="85">
        <f>分析係数表!F16</f>
        <v>0.28888888888888886</v>
      </c>
      <c r="U13" s="86">
        <f t="shared" si="7"/>
        <v>5.1281631774506313E-3</v>
      </c>
      <c r="V13" s="87">
        <f>分析係数表!D16</f>
        <v>0</v>
      </c>
      <c r="W13" s="88">
        <f t="shared" si="8"/>
        <v>0</v>
      </c>
      <c r="X13" s="76">
        <f>分析係数表!E16</f>
        <v>0</v>
      </c>
      <c r="Y13" s="89">
        <f t="shared" si="9"/>
        <v>0</v>
      </c>
    </row>
    <row r="14" spans="1:25" x14ac:dyDescent="0.2">
      <c r="A14" s="6" t="s">
        <v>2</v>
      </c>
      <c r="B14" s="5" t="s">
        <v>364</v>
      </c>
      <c r="C14" s="90"/>
      <c r="D14" s="76">
        <f>投入係数表!P14</f>
        <v>5.6642636457260552E-3</v>
      </c>
      <c r="E14" s="77">
        <f t="shared" si="0"/>
        <v>0.56642636457260553</v>
      </c>
      <c r="F14" s="76">
        <f>分析係数表!C17</f>
        <v>0.10356731875719216</v>
      </c>
      <c r="G14" s="77">
        <f t="shared" si="1"/>
        <v>5.8663259852168574E-2</v>
      </c>
      <c r="H14" s="77">
        <v>6.5578653190417349E-2</v>
      </c>
      <c r="I14" s="77">
        <f t="shared" si="2"/>
        <v>6.5578653190417349E-2</v>
      </c>
      <c r="J14" s="76">
        <f>分析係数表!G17</f>
        <v>0.21292775665399238</v>
      </c>
      <c r="K14" s="78">
        <f t="shared" si="3"/>
        <v>1.3963515508225747E-2</v>
      </c>
      <c r="L14" s="79"/>
      <c r="M14" s="80"/>
      <c r="N14" s="81">
        <f>分析係数表!H17</f>
        <v>3.0056084033092678E-3</v>
      </c>
      <c r="O14" s="82">
        <f t="shared" si="4"/>
        <v>5.7806068460243512E-2</v>
      </c>
      <c r="P14" s="76">
        <f>分析係数表!C17</f>
        <v>0.10356731875719216</v>
      </c>
      <c r="Q14" s="82">
        <f t="shared" si="5"/>
        <v>5.9868195183221118E-3</v>
      </c>
      <c r="R14" s="83">
        <v>1.0343176050411769E-2</v>
      </c>
      <c r="S14" s="84">
        <f t="shared" si="6"/>
        <v>7.5921829240829117E-2</v>
      </c>
      <c r="T14" s="85">
        <f>分析係数表!F17</f>
        <v>0.32509505703422054</v>
      </c>
      <c r="U14" s="86">
        <f t="shared" si="7"/>
        <v>2.4681811407189693E-2</v>
      </c>
      <c r="V14" s="87">
        <f>分析係数表!D17</f>
        <v>7.2243346007604556E-2</v>
      </c>
      <c r="W14" s="88">
        <f t="shared" si="8"/>
        <v>0</v>
      </c>
      <c r="X14" s="76">
        <f>分析係数表!E17</f>
        <v>6.8441064638783272E-2</v>
      </c>
      <c r="Y14" s="89">
        <f t="shared" si="9"/>
        <v>0</v>
      </c>
    </row>
    <row r="15" spans="1:25" x14ac:dyDescent="0.2">
      <c r="A15" s="6" t="s">
        <v>3</v>
      </c>
      <c r="B15" s="5" t="s">
        <v>31</v>
      </c>
      <c r="C15" s="90"/>
      <c r="D15" s="76">
        <f>投入係数表!P15</f>
        <v>3.6045314109165809E-3</v>
      </c>
      <c r="E15" s="77">
        <f t="shared" si="0"/>
        <v>0.3604531410916581</v>
      </c>
      <c r="F15" s="76">
        <f>分析係数表!C18</f>
        <v>0.44289970208540219</v>
      </c>
      <c r="G15" s="77">
        <f t="shared" si="1"/>
        <v>0.15964458880524282</v>
      </c>
      <c r="H15" s="77">
        <v>0.20592245704600465</v>
      </c>
      <c r="I15" s="77">
        <f t="shared" si="2"/>
        <v>0.20592245704600465</v>
      </c>
      <c r="J15" s="76">
        <f>分析係数表!G18</f>
        <v>0.21558441558441557</v>
      </c>
      <c r="K15" s="78">
        <f t="shared" si="3"/>
        <v>4.4393672557969832E-2</v>
      </c>
      <c r="L15" s="79"/>
      <c r="M15" s="80"/>
      <c r="N15" s="81">
        <f>分析係数表!H18</f>
        <v>4.9577045827781737E-4</v>
      </c>
      <c r="O15" s="82">
        <f t="shared" si="4"/>
        <v>9.5350216016896524E-3</v>
      </c>
      <c r="P15" s="76">
        <f>分析係数表!C18</f>
        <v>0.44289970208540219</v>
      </c>
      <c r="Q15" s="82">
        <f t="shared" si="5"/>
        <v>4.2230582267662213E-3</v>
      </c>
      <c r="R15" s="83">
        <v>8.9020914584887218E-3</v>
      </c>
      <c r="S15" s="84">
        <f t="shared" si="6"/>
        <v>0.21482454850449337</v>
      </c>
      <c r="T15" s="85">
        <f>分析係数表!F18</f>
        <v>0.45974025974025973</v>
      </c>
      <c r="U15" s="86">
        <f t="shared" si="7"/>
        <v>9.8763493728039803E-2</v>
      </c>
      <c r="V15" s="87">
        <f>分析係数表!D18</f>
        <v>4.0445269016697587E-2</v>
      </c>
      <c r="W15" s="88">
        <f t="shared" si="8"/>
        <v>0</v>
      </c>
      <c r="X15" s="76">
        <f>分析係数表!E18</f>
        <v>3.896103896103896E-2</v>
      </c>
      <c r="Y15" s="89">
        <f t="shared" si="9"/>
        <v>0</v>
      </c>
    </row>
    <row r="16" spans="1:25" x14ac:dyDescent="0.2">
      <c r="A16" s="6" t="s">
        <v>4</v>
      </c>
      <c r="B16" s="5" t="s">
        <v>32</v>
      </c>
      <c r="C16" s="90"/>
      <c r="D16" s="76">
        <f>投入係数表!P16</f>
        <v>0.2353244078269825</v>
      </c>
      <c r="E16" s="77">
        <f t="shared" si="0"/>
        <v>23.532440782698249</v>
      </c>
      <c r="F16" s="76">
        <f>分析係数表!C19</f>
        <v>0.30545876887340306</v>
      </c>
      <c r="G16" s="77">
        <f t="shared" si="1"/>
        <v>7.188190390069269</v>
      </c>
      <c r="H16" s="77">
        <v>8.7156540691551339</v>
      </c>
      <c r="I16" s="77">
        <f t="shared" si="2"/>
        <v>8.7156540691551339</v>
      </c>
      <c r="J16" s="76">
        <f>分析係数表!G19</f>
        <v>5.7468790357296601E-2</v>
      </c>
      <c r="K16" s="78">
        <f t="shared" si="3"/>
        <v>0.50087809652699544</v>
      </c>
      <c r="L16" s="79"/>
      <c r="M16" s="80"/>
      <c r="N16" s="81">
        <f>分析係数表!H19</f>
        <v>-1.2394261456945434E-4</v>
      </c>
      <c r="O16" s="82">
        <f t="shared" si="4"/>
        <v>-2.3837554004224131E-3</v>
      </c>
      <c r="P16" s="76">
        <f>分析係数表!C19</f>
        <v>0.30545876887340306</v>
      </c>
      <c r="Q16" s="82">
        <f t="shared" si="5"/>
        <v>-7.2813898990835627E-4</v>
      </c>
      <c r="R16" s="83">
        <v>1.7170397665147942E-3</v>
      </c>
      <c r="S16" s="84">
        <f t="shared" si="6"/>
        <v>8.7173711089216486</v>
      </c>
      <c r="T16" s="85">
        <f>分析係数表!F19</f>
        <v>0.23999139044339216</v>
      </c>
      <c r="U16" s="86">
        <f t="shared" si="7"/>
        <v>2.0920940134411619</v>
      </c>
      <c r="V16" s="87">
        <f>分析係数表!D19</f>
        <v>1.8941024537236333E-2</v>
      </c>
      <c r="W16" s="88">
        <f t="shared" si="8"/>
        <v>0</v>
      </c>
      <c r="X16" s="76">
        <f>分析係数表!E19</f>
        <v>1.9156263452432199E-2</v>
      </c>
      <c r="Y16" s="89">
        <f t="shared" si="9"/>
        <v>0</v>
      </c>
    </row>
    <row r="17" spans="1:25" x14ac:dyDescent="0.2">
      <c r="A17" s="6" t="s">
        <v>5</v>
      </c>
      <c r="B17" s="5" t="s">
        <v>33</v>
      </c>
      <c r="C17" s="90"/>
      <c r="D17" s="76">
        <f>投入係数表!P17</f>
        <v>6.7971163748712662E-2</v>
      </c>
      <c r="E17" s="77">
        <f t="shared" si="0"/>
        <v>6.7971163748712664</v>
      </c>
      <c r="F17" s="76">
        <f>分析係数表!C20</f>
        <v>9.5808383233532912E-2</v>
      </c>
      <c r="G17" s="77">
        <f t="shared" si="1"/>
        <v>0.65122073052658824</v>
      </c>
      <c r="H17" s="77">
        <v>0.69632914453560368</v>
      </c>
      <c r="I17" s="77">
        <f t="shared" si="2"/>
        <v>0.69632914453560368</v>
      </c>
      <c r="J17" s="76">
        <f>分析係数表!G20</f>
        <v>0.10049019607843138</v>
      </c>
      <c r="K17" s="78">
        <f t="shared" si="3"/>
        <v>6.9974252269509193E-2</v>
      </c>
      <c r="L17" s="79"/>
      <c r="M17" s="80"/>
      <c r="N17" s="81">
        <f>分析係数表!H20</f>
        <v>6.1971307284727176E-4</v>
      </c>
      <c r="O17" s="82">
        <f t="shared" si="4"/>
        <v>1.1918777002112066E-2</v>
      </c>
      <c r="P17" s="76">
        <f>分析係数表!C20</f>
        <v>9.5808383233532912E-2</v>
      </c>
      <c r="Q17" s="82">
        <f t="shared" si="5"/>
        <v>1.1419187546933714E-3</v>
      </c>
      <c r="R17" s="83">
        <v>2.1589142807441519E-3</v>
      </c>
      <c r="S17" s="84">
        <f t="shared" si="6"/>
        <v>0.69848805881634779</v>
      </c>
      <c r="T17" s="85">
        <f>分析係数表!F20</f>
        <v>0.22303921568627452</v>
      </c>
      <c r="U17" s="86">
        <f t="shared" si="7"/>
        <v>0.15579022880462659</v>
      </c>
      <c r="V17" s="87">
        <f>分析係数表!D20</f>
        <v>8.5784313725490197E-2</v>
      </c>
      <c r="W17" s="88">
        <f t="shared" si="8"/>
        <v>0</v>
      </c>
      <c r="X17" s="76">
        <f>分析係数表!E20</f>
        <v>9.3137254901960786E-2</v>
      </c>
      <c r="Y17" s="89">
        <f t="shared" si="9"/>
        <v>0</v>
      </c>
    </row>
    <row r="18" spans="1:25" x14ac:dyDescent="0.2">
      <c r="A18" s="6" t="s">
        <v>6</v>
      </c>
      <c r="B18" s="5" t="s">
        <v>34</v>
      </c>
      <c r="C18" s="75">
        <f>最終需要_まとめ!C19</f>
        <v>100</v>
      </c>
      <c r="D18" s="76">
        <f>投入係数表!P18</f>
        <v>7.312049433573635E-2</v>
      </c>
      <c r="E18" s="77">
        <f t="shared" si="0"/>
        <v>7.3120494335736348</v>
      </c>
      <c r="F18" s="76">
        <f>分析係数表!C21</f>
        <v>0.17321313586606568</v>
      </c>
      <c r="G18" s="77">
        <f t="shared" si="1"/>
        <v>1.2665430119969787</v>
      </c>
      <c r="H18" s="77">
        <v>1.2947831261445175</v>
      </c>
      <c r="I18" s="77">
        <f t="shared" si="2"/>
        <v>101.29478312614452</v>
      </c>
      <c r="J18" s="76">
        <f>分析係数表!G21</f>
        <v>0.28424304840370751</v>
      </c>
      <c r="K18" s="78">
        <f t="shared" si="3"/>
        <v>28.792337943167752</v>
      </c>
      <c r="L18" s="79"/>
      <c r="M18" s="80"/>
      <c r="N18" s="81">
        <f>分析係数表!H21</f>
        <v>1.0225265701979984E-3</v>
      </c>
      <c r="O18" s="82">
        <f t="shared" si="4"/>
        <v>1.9665982053484906E-2</v>
      </c>
      <c r="P18" s="76">
        <f>分析係数表!C21</f>
        <v>0.17321313586606568</v>
      </c>
      <c r="Q18" s="82">
        <f t="shared" si="5"/>
        <v>3.4064064213698902E-3</v>
      </c>
      <c r="R18" s="83">
        <v>6.2901439113393241E-3</v>
      </c>
      <c r="S18" s="84">
        <f t="shared" si="6"/>
        <v>101.30107327005587</v>
      </c>
      <c r="T18" s="85">
        <f>分析係数表!F21</f>
        <v>0.42481977342945415</v>
      </c>
      <c r="U18" s="86">
        <f t="shared" si="7"/>
        <v>43.034698994745668</v>
      </c>
      <c r="V18" s="87">
        <f>分析係数表!D21</f>
        <v>8.2389289392378995E-2</v>
      </c>
      <c r="W18" s="88">
        <f t="shared" si="8"/>
        <v>8</v>
      </c>
      <c r="X18" s="76">
        <f>分析係数表!E21</f>
        <v>7.7239958805355308E-2</v>
      </c>
      <c r="Y18" s="89">
        <f t="shared" si="9"/>
        <v>8</v>
      </c>
    </row>
    <row r="19" spans="1:25" x14ac:dyDescent="0.2">
      <c r="A19" s="6" t="s">
        <v>7</v>
      </c>
      <c r="B19" s="5" t="s">
        <v>268</v>
      </c>
      <c r="C19" s="90"/>
      <c r="D19" s="76">
        <f>投入係数表!P19</f>
        <v>1.0298661174047373E-3</v>
      </c>
      <c r="E19" s="77">
        <f t="shared" si="0"/>
        <v>0.10298661174047373</v>
      </c>
      <c r="F19" s="76">
        <f>分析係数表!C22</f>
        <v>5.7692307692307709E-2</v>
      </c>
      <c r="G19" s="77">
        <f t="shared" si="1"/>
        <v>5.9415352927196397E-3</v>
      </c>
      <c r="H19" s="77">
        <v>6.8996031626135587E-3</v>
      </c>
      <c r="I19" s="77">
        <f t="shared" si="2"/>
        <v>6.8996031626135587E-3</v>
      </c>
      <c r="J19" s="76">
        <f>分析係数表!G22</f>
        <v>0.19427890345649582</v>
      </c>
      <c r="K19" s="78">
        <f t="shared" si="3"/>
        <v>1.3404473367175328E-3</v>
      </c>
      <c r="L19" s="79"/>
      <c r="M19" s="80"/>
      <c r="N19" s="81">
        <f>分析係数表!H22</f>
        <v>6.1971307284727171E-5</v>
      </c>
      <c r="O19" s="82">
        <f t="shared" si="4"/>
        <v>1.1918777002112065E-3</v>
      </c>
      <c r="P19" s="76">
        <f>分析係数表!C22</f>
        <v>5.7692307692307709E-2</v>
      </c>
      <c r="Q19" s="82">
        <f t="shared" si="5"/>
        <v>6.8762175012185018E-5</v>
      </c>
      <c r="R19" s="83">
        <v>4.5786577241411163E-4</v>
      </c>
      <c r="S19" s="84">
        <f t="shared" si="6"/>
        <v>7.3574689350276706E-3</v>
      </c>
      <c r="T19" s="85">
        <f>分析係数表!F22</f>
        <v>0.41239570917759238</v>
      </c>
      <c r="U19" s="86">
        <f t="shared" si="7"/>
        <v>3.0341886192128418E-3</v>
      </c>
      <c r="V19" s="87">
        <f>分析係数表!D22</f>
        <v>9.5351609058402856E-3</v>
      </c>
      <c r="W19" s="88">
        <f t="shared" si="8"/>
        <v>0</v>
      </c>
      <c r="X19" s="76">
        <f>分析係数表!E22</f>
        <v>8.3432657926102508E-3</v>
      </c>
      <c r="Y19" s="89">
        <f t="shared" si="9"/>
        <v>0</v>
      </c>
    </row>
    <row r="20" spans="1:25" x14ac:dyDescent="0.2">
      <c r="A20" s="6" t="s">
        <v>8</v>
      </c>
      <c r="B20" s="5" t="s">
        <v>269</v>
      </c>
      <c r="C20" s="90"/>
      <c r="D20" s="76">
        <f>投入係数表!P20</f>
        <v>5.1493305870236867E-4</v>
      </c>
      <c r="E20" s="77">
        <f t="shared" si="0"/>
        <v>5.1493305870236865E-2</v>
      </c>
      <c r="F20" s="76">
        <f>分析係数表!C23</f>
        <v>0</v>
      </c>
      <c r="G20" s="77">
        <f t="shared" si="1"/>
        <v>0</v>
      </c>
      <c r="H20" s="77">
        <v>0</v>
      </c>
      <c r="I20" s="77">
        <f t="shared" si="2"/>
        <v>0</v>
      </c>
      <c r="J20" s="76">
        <f>分析係数表!G23</f>
        <v>0.21608040201005024</v>
      </c>
      <c r="K20" s="78">
        <f t="shared" si="3"/>
        <v>0</v>
      </c>
      <c r="L20" s="79"/>
      <c r="M20" s="80"/>
      <c r="N20" s="81">
        <f>分析係数表!H23</f>
        <v>3.0985653642363585E-5</v>
      </c>
      <c r="O20" s="82">
        <f t="shared" si="4"/>
        <v>5.9593885010560327E-4</v>
      </c>
      <c r="P20" s="76">
        <f>分析係数表!C23</f>
        <v>0</v>
      </c>
      <c r="Q20" s="82">
        <f t="shared" si="5"/>
        <v>0</v>
      </c>
      <c r="R20" s="83">
        <v>0</v>
      </c>
      <c r="S20" s="84">
        <f t="shared" si="6"/>
        <v>0</v>
      </c>
      <c r="T20" s="85">
        <f>分析係数表!F23</f>
        <v>0.44723618090452261</v>
      </c>
      <c r="U20" s="86">
        <f t="shared" si="7"/>
        <v>0</v>
      </c>
      <c r="V20" s="87">
        <f>分析係数表!D23</f>
        <v>5.0251256281407038E-2</v>
      </c>
      <c r="W20" s="88">
        <f t="shared" si="8"/>
        <v>0</v>
      </c>
      <c r="X20" s="76">
        <f>分析係数表!E23</f>
        <v>3.5175879396984924E-2</v>
      </c>
      <c r="Y20" s="89">
        <f t="shared" si="9"/>
        <v>0</v>
      </c>
    </row>
    <row r="21" spans="1:25" x14ac:dyDescent="0.2">
      <c r="A21" s="6" t="s">
        <v>9</v>
      </c>
      <c r="B21" s="5" t="s">
        <v>270</v>
      </c>
      <c r="C21" s="90"/>
      <c r="D21" s="76">
        <f>投入係数表!P21</f>
        <v>0</v>
      </c>
      <c r="E21" s="77">
        <f t="shared" si="0"/>
        <v>0</v>
      </c>
      <c r="F21" s="76">
        <f>分析係数表!C24</f>
        <v>1</v>
      </c>
      <c r="G21" s="77">
        <f t="shared" si="1"/>
        <v>0</v>
      </c>
      <c r="H21" s="77">
        <v>5.3648913518260441E-3</v>
      </c>
      <c r="I21" s="77">
        <f t="shared" si="2"/>
        <v>5.3648913518260441E-3</v>
      </c>
      <c r="J21" s="76">
        <f>分析係数表!G24</f>
        <v>0.20751761942051683</v>
      </c>
      <c r="K21" s="78">
        <f t="shared" si="3"/>
        <v>1.113309481780659E-3</v>
      </c>
      <c r="L21" s="79"/>
      <c r="M21" s="80"/>
      <c r="N21" s="81">
        <f>分析係数表!H24</f>
        <v>4.3379915099309022E-4</v>
      </c>
      <c r="O21" s="82">
        <f t="shared" si="4"/>
        <v>8.3431439014784465E-3</v>
      </c>
      <c r="P21" s="76">
        <f>分析係数表!C24</f>
        <v>1</v>
      </c>
      <c r="Q21" s="82">
        <f t="shared" si="5"/>
        <v>8.3431439014784465E-3</v>
      </c>
      <c r="R21" s="83">
        <v>2.6067611977358452E-2</v>
      </c>
      <c r="S21" s="84">
        <f t="shared" si="6"/>
        <v>3.14325033291845E-2</v>
      </c>
      <c r="T21" s="85">
        <f>分析係数表!F24</f>
        <v>0.3923257635082224</v>
      </c>
      <c r="U21" s="86">
        <f t="shared" si="7"/>
        <v>1.2331780867597052E-2</v>
      </c>
      <c r="V21" s="87">
        <f>分析係数表!D24</f>
        <v>7.9874706342991389E-2</v>
      </c>
      <c r="W21" s="88">
        <f t="shared" si="8"/>
        <v>0</v>
      </c>
      <c r="X21" s="76">
        <f>分析係数表!E24</f>
        <v>8.1440877055599062E-2</v>
      </c>
      <c r="Y21" s="89">
        <f t="shared" si="9"/>
        <v>0</v>
      </c>
    </row>
    <row r="22" spans="1:25" x14ac:dyDescent="0.2">
      <c r="A22" s="6" t="s">
        <v>10</v>
      </c>
      <c r="B22" s="5" t="s">
        <v>271</v>
      </c>
      <c r="C22" s="90"/>
      <c r="D22" s="76">
        <f>投入係数表!P22</f>
        <v>3.089598352214212E-3</v>
      </c>
      <c r="E22" s="77">
        <f t="shared" si="0"/>
        <v>0.30895983522142123</v>
      </c>
      <c r="F22" s="76">
        <f>分析係数表!C25</f>
        <v>0.15636042402826855</v>
      </c>
      <c r="G22" s="77">
        <f t="shared" si="1"/>
        <v>4.8309090842925402E-2</v>
      </c>
      <c r="H22" s="77">
        <v>5.4159141880530323E-2</v>
      </c>
      <c r="I22" s="77">
        <f t="shared" si="2"/>
        <v>5.4159141880530323E-2</v>
      </c>
      <c r="J22" s="76">
        <f>分析係数表!G25</f>
        <v>0.19674295774647887</v>
      </c>
      <c r="K22" s="78">
        <f t="shared" si="3"/>
        <v>1.0655429762586733E-2</v>
      </c>
      <c r="L22" s="79"/>
      <c r="M22" s="80"/>
      <c r="N22" s="81">
        <f>分析係数表!H25</f>
        <v>5.8872741920490813E-4</v>
      </c>
      <c r="O22" s="82">
        <f t="shared" si="4"/>
        <v>1.1322838152006461E-2</v>
      </c>
      <c r="P22" s="76">
        <f>分析係数表!C25</f>
        <v>0.15636042402826855</v>
      </c>
      <c r="Q22" s="82">
        <f t="shared" si="5"/>
        <v>1.770443774651187E-3</v>
      </c>
      <c r="R22" s="83">
        <v>5.765458987019691E-3</v>
      </c>
      <c r="S22" s="84">
        <f t="shared" si="6"/>
        <v>5.9924600867550012E-2</v>
      </c>
      <c r="T22" s="85">
        <f>分析係数表!F25</f>
        <v>0.35079225352112675</v>
      </c>
      <c r="U22" s="86">
        <f t="shared" si="7"/>
        <v>2.1021085779681935E-2</v>
      </c>
      <c r="V22" s="87">
        <f>分析係数表!D25</f>
        <v>7.2183098591549297E-2</v>
      </c>
      <c r="W22" s="88">
        <f t="shared" si="8"/>
        <v>0</v>
      </c>
      <c r="X22" s="76">
        <f>分析係数表!E25</f>
        <v>6.8661971830985921E-2</v>
      </c>
      <c r="Y22" s="89">
        <f t="shared" si="9"/>
        <v>0</v>
      </c>
    </row>
    <row r="23" spans="1:25" x14ac:dyDescent="0.2">
      <c r="A23" s="6" t="s">
        <v>11</v>
      </c>
      <c r="B23" s="5" t="s">
        <v>35</v>
      </c>
      <c r="C23" s="90"/>
      <c r="D23" s="76">
        <f>投入係数表!P23</f>
        <v>1.0298661174047373E-3</v>
      </c>
      <c r="E23" s="77">
        <f t="shared" si="0"/>
        <v>0.10298661174047373</v>
      </c>
      <c r="F23" s="76">
        <f>分析係数表!C26</f>
        <v>0.2968369829683698</v>
      </c>
      <c r="G23" s="77">
        <f t="shared" si="1"/>
        <v>3.0570235115177116E-2</v>
      </c>
      <c r="H23" s="77">
        <v>3.5572282326753725E-2</v>
      </c>
      <c r="I23" s="77">
        <f t="shared" si="2"/>
        <v>3.5572282326753725E-2</v>
      </c>
      <c r="J23" s="76">
        <f>分析係数表!G26</f>
        <v>0.19691119691119691</v>
      </c>
      <c r="K23" s="78">
        <f t="shared" si="3"/>
        <v>7.0045806898240926E-3</v>
      </c>
      <c r="L23" s="79"/>
      <c r="M23" s="80"/>
      <c r="N23" s="81">
        <f>分析係数表!H26</f>
        <v>1.2859046261580888E-2</v>
      </c>
      <c r="O23" s="82">
        <f t="shared" si="4"/>
        <v>0.24731462279382535</v>
      </c>
      <c r="P23" s="76">
        <f>分析係数表!C26</f>
        <v>0.2968369829683698</v>
      </c>
      <c r="Q23" s="82">
        <f t="shared" si="5"/>
        <v>7.3412126474079534E-2</v>
      </c>
      <c r="R23" s="83">
        <v>7.7391553844640679E-2</v>
      </c>
      <c r="S23" s="84">
        <f t="shared" si="6"/>
        <v>0.11296383617139441</v>
      </c>
      <c r="T23" s="85">
        <f>分析係数表!F26</f>
        <v>0.33687258687258687</v>
      </c>
      <c r="U23" s="86">
        <f t="shared" si="7"/>
        <v>3.8054419714108736E-2</v>
      </c>
      <c r="V23" s="87">
        <f>分析係数表!D26</f>
        <v>8.7355212355212361E-2</v>
      </c>
      <c r="W23" s="88">
        <f t="shared" si="8"/>
        <v>0</v>
      </c>
      <c r="X23" s="76">
        <f>分析係数表!E26</f>
        <v>9.2664092664092659E-2</v>
      </c>
      <c r="Y23" s="89">
        <f t="shared" si="9"/>
        <v>0</v>
      </c>
    </row>
    <row r="24" spans="1:25" x14ac:dyDescent="0.2">
      <c r="A24" s="6" t="s">
        <v>12</v>
      </c>
      <c r="B24" s="5" t="s">
        <v>365</v>
      </c>
      <c r="C24" s="90"/>
      <c r="D24" s="76">
        <f>投入係数表!P24</f>
        <v>0</v>
      </c>
      <c r="E24" s="77">
        <f t="shared" si="0"/>
        <v>0</v>
      </c>
      <c r="F24" s="76">
        <f>分析係数表!C27</f>
        <v>2.7090694935217874E-2</v>
      </c>
      <c r="G24" s="77">
        <f t="shared" si="1"/>
        <v>0</v>
      </c>
      <c r="H24" s="77">
        <v>7.2804014594168691E-5</v>
      </c>
      <c r="I24" s="77">
        <f t="shared" si="2"/>
        <v>7.2804014594168691E-5</v>
      </c>
      <c r="J24" s="76">
        <f>分析係数表!G27</f>
        <v>0.18333333333333332</v>
      </c>
      <c r="K24" s="78">
        <f t="shared" si="3"/>
        <v>1.3347402675597593E-5</v>
      </c>
      <c r="L24" s="79"/>
      <c r="M24" s="80"/>
      <c r="N24" s="81">
        <f>分析係数表!H27</f>
        <v>1.2053419266879434E-2</v>
      </c>
      <c r="O24" s="82">
        <f t="shared" si="4"/>
        <v>0.23182021269107966</v>
      </c>
      <c r="P24" s="76">
        <f>分析係数表!C27</f>
        <v>2.7090694935217874E-2</v>
      </c>
      <c r="Q24" s="82">
        <f t="shared" si="5"/>
        <v>6.2801706618313621E-3</v>
      </c>
      <c r="R24" s="83">
        <v>6.3162903275668742E-3</v>
      </c>
      <c r="S24" s="84">
        <f t="shared" si="6"/>
        <v>6.3890943421610431E-3</v>
      </c>
      <c r="T24" s="85">
        <f>分析係数表!F27</f>
        <v>0.33333333333333331</v>
      </c>
      <c r="U24" s="86">
        <f t="shared" si="7"/>
        <v>2.1296981140536807E-3</v>
      </c>
      <c r="V24" s="87">
        <f>分析係数表!D27</f>
        <v>0</v>
      </c>
      <c r="W24" s="88">
        <f t="shared" si="8"/>
        <v>0</v>
      </c>
      <c r="X24" s="76">
        <f>分析係数表!E27</f>
        <v>0</v>
      </c>
      <c r="Y24" s="89">
        <f t="shared" si="9"/>
        <v>0</v>
      </c>
    </row>
    <row r="25" spans="1:25" x14ac:dyDescent="0.2">
      <c r="A25" s="6" t="s">
        <v>13</v>
      </c>
      <c r="B25" s="5" t="s">
        <v>191</v>
      </c>
      <c r="C25" s="90"/>
      <c r="D25" s="76">
        <f>投入係数表!P25</f>
        <v>0</v>
      </c>
      <c r="E25" s="77">
        <f t="shared" si="0"/>
        <v>0</v>
      </c>
      <c r="F25" s="76">
        <f>分析係数表!C28</f>
        <v>5.9347181008901906E-3</v>
      </c>
      <c r="G25" s="77">
        <f t="shared" si="1"/>
        <v>0</v>
      </c>
      <c r="H25" s="77">
        <v>1.5121750695432098E-4</v>
      </c>
      <c r="I25" s="77">
        <f t="shared" si="2"/>
        <v>1.5121750695432098E-4</v>
      </c>
      <c r="J25" s="76">
        <f>分析係数表!G28</f>
        <v>0.12222222222222222</v>
      </c>
      <c r="K25" s="78">
        <f t="shared" si="3"/>
        <v>1.8482139738861453E-5</v>
      </c>
      <c r="L25" s="79"/>
      <c r="M25" s="80"/>
      <c r="N25" s="81">
        <f>分析係数表!H28</f>
        <v>2.299135500263378E-2</v>
      </c>
      <c r="O25" s="82">
        <f t="shared" si="4"/>
        <v>0.44218662677835757</v>
      </c>
      <c r="P25" s="76">
        <f>分析係数表!C28</f>
        <v>5.9347181008901906E-3</v>
      </c>
      <c r="Q25" s="82">
        <f t="shared" si="5"/>
        <v>2.6242529779130939E-3</v>
      </c>
      <c r="R25" s="83">
        <v>2.694921447369561E-3</v>
      </c>
      <c r="S25" s="84">
        <f t="shared" si="6"/>
        <v>2.8461389543238819E-3</v>
      </c>
      <c r="T25" s="85">
        <f>分析係数表!F28</f>
        <v>0.21111111111111111</v>
      </c>
      <c r="U25" s="86">
        <f t="shared" si="7"/>
        <v>6.0085155702393057E-4</v>
      </c>
      <c r="V25" s="87">
        <f>分析係数表!D28</f>
        <v>0.82222222222222219</v>
      </c>
      <c r="W25" s="88">
        <f t="shared" si="8"/>
        <v>0</v>
      </c>
      <c r="X25" s="76">
        <f>分析係数表!E28</f>
        <v>0.82222222222222219</v>
      </c>
      <c r="Y25" s="89">
        <f t="shared" si="9"/>
        <v>0</v>
      </c>
    </row>
    <row r="26" spans="1:25" x14ac:dyDescent="0.2">
      <c r="A26" s="6" t="s">
        <v>14</v>
      </c>
      <c r="B26" s="5" t="s">
        <v>50</v>
      </c>
      <c r="C26" s="90"/>
      <c r="D26" s="76">
        <f>投入係数表!P26</f>
        <v>3.089598352214212E-3</v>
      </c>
      <c r="E26" s="77">
        <f t="shared" si="0"/>
        <v>0.30895983522142123</v>
      </c>
      <c r="F26" s="76">
        <f>分析係数表!C29</f>
        <v>2.9045643153526979E-2</v>
      </c>
      <c r="G26" s="77">
        <f t="shared" si="1"/>
        <v>8.9739371226138977E-3</v>
      </c>
      <c r="H26" s="77">
        <v>1.2627145972107297E-2</v>
      </c>
      <c r="I26" s="77">
        <f t="shared" si="2"/>
        <v>1.2627145972107297E-2</v>
      </c>
      <c r="J26" s="76">
        <f>分析係数表!G29</f>
        <v>0.27966101694915252</v>
      </c>
      <c r="K26" s="78">
        <f t="shared" si="3"/>
        <v>3.5313204837249218E-3</v>
      </c>
      <c r="L26" s="79"/>
      <c r="M26" s="80"/>
      <c r="N26" s="81">
        <f>分析係数表!H29</f>
        <v>1.0659064852973073E-2</v>
      </c>
      <c r="O26" s="82">
        <f t="shared" si="4"/>
        <v>0.20500296443632751</v>
      </c>
      <c r="P26" s="76">
        <f>分析係数表!C29</f>
        <v>2.9045643153526979E-2</v>
      </c>
      <c r="Q26" s="82">
        <f t="shared" si="5"/>
        <v>5.9544429504327506E-3</v>
      </c>
      <c r="R26" s="83">
        <v>7.4773423797925486E-3</v>
      </c>
      <c r="S26" s="84">
        <f t="shared" si="6"/>
        <v>2.0104488351899846E-2</v>
      </c>
      <c r="T26" s="85">
        <f>分析係数表!F29</f>
        <v>0.4576271186440678</v>
      </c>
      <c r="U26" s="86">
        <f t="shared" si="7"/>
        <v>9.2003590762931506E-3</v>
      </c>
      <c r="V26" s="87">
        <f>分析係数表!D29</f>
        <v>0.38983050847457629</v>
      </c>
      <c r="W26" s="88">
        <f t="shared" si="8"/>
        <v>0</v>
      </c>
      <c r="X26" s="76">
        <f>分析係数表!E29</f>
        <v>0.16101694915254236</v>
      </c>
      <c r="Y26" s="89">
        <f t="shared" si="9"/>
        <v>0</v>
      </c>
    </row>
    <row r="27" spans="1:25" x14ac:dyDescent="0.2">
      <c r="A27" s="6" t="s">
        <v>15</v>
      </c>
      <c r="B27" s="5" t="s">
        <v>36</v>
      </c>
      <c r="C27" s="90"/>
      <c r="D27" s="76">
        <f>投入係数表!P27</f>
        <v>4.1194644696189494E-3</v>
      </c>
      <c r="E27" s="77">
        <f t="shared" si="0"/>
        <v>0.41194644696189492</v>
      </c>
      <c r="F27" s="76">
        <f>分析係数表!C30</f>
        <v>1</v>
      </c>
      <c r="G27" s="77">
        <f t="shared" si="1"/>
        <v>0.41194644696189492</v>
      </c>
      <c r="H27" s="77">
        <v>0.46626478199551097</v>
      </c>
      <c r="I27" s="77">
        <f t="shared" si="2"/>
        <v>0.46626478199551097</v>
      </c>
      <c r="J27" s="76">
        <f>分析係数表!G30</f>
        <v>0.3445689235265465</v>
      </c>
      <c r="K27" s="78">
        <f t="shared" si="3"/>
        <v>0.16066035401053311</v>
      </c>
      <c r="L27" s="79"/>
      <c r="M27" s="80"/>
      <c r="N27" s="81">
        <f>分析係数表!H30</f>
        <v>0</v>
      </c>
      <c r="O27" s="82">
        <f t="shared" si="4"/>
        <v>0</v>
      </c>
      <c r="P27" s="76">
        <f>分析係数表!C30</f>
        <v>1</v>
      </c>
      <c r="Q27" s="82">
        <f t="shared" si="5"/>
        <v>0</v>
      </c>
      <c r="R27" s="83">
        <v>2.6227387726489783E-2</v>
      </c>
      <c r="S27" s="84">
        <f t="shared" si="6"/>
        <v>0.49249216972200077</v>
      </c>
      <c r="T27" s="85">
        <f>分析係数表!F30</f>
        <v>0.44101315148563081</v>
      </c>
      <c r="U27" s="86">
        <f t="shared" si="7"/>
        <v>0.21719552385109572</v>
      </c>
      <c r="V27" s="87">
        <f>分析係数表!D30</f>
        <v>8.7579152459814902E-2</v>
      </c>
      <c r="W27" s="88">
        <f t="shared" si="8"/>
        <v>0</v>
      </c>
      <c r="X27" s="76">
        <f>分析係数表!E30</f>
        <v>6.0009741841207991E-2</v>
      </c>
      <c r="Y27" s="89">
        <f t="shared" si="9"/>
        <v>0</v>
      </c>
    </row>
    <row r="28" spans="1:25" x14ac:dyDescent="0.2">
      <c r="A28" s="6" t="s">
        <v>16</v>
      </c>
      <c r="B28" s="5" t="s">
        <v>192</v>
      </c>
      <c r="C28" s="90"/>
      <c r="D28" s="76">
        <f>投入係数表!P28</f>
        <v>2.4201853759011328E-2</v>
      </c>
      <c r="E28" s="77">
        <f t="shared" si="0"/>
        <v>2.4201853759011329</v>
      </c>
      <c r="F28" s="76">
        <f>分析係数表!C31</f>
        <v>3.5033259423503327E-2</v>
      </c>
      <c r="G28" s="77">
        <f t="shared" si="1"/>
        <v>8.478698212691331E-2</v>
      </c>
      <c r="H28" s="77">
        <v>0.10261695218614493</v>
      </c>
      <c r="I28" s="77">
        <f t="shared" si="2"/>
        <v>0.10261695218614493</v>
      </c>
      <c r="J28" s="76">
        <f>分析係数表!G31</f>
        <v>6.3291139240506333E-2</v>
      </c>
      <c r="K28" s="78">
        <f t="shared" si="3"/>
        <v>6.4947438092496793E-3</v>
      </c>
      <c r="L28" s="79"/>
      <c r="M28" s="80"/>
      <c r="N28" s="81">
        <f>分析係数表!H31</f>
        <v>2.636879124965141E-2</v>
      </c>
      <c r="O28" s="82">
        <f t="shared" si="4"/>
        <v>0.50714396143986828</v>
      </c>
      <c r="P28" s="76">
        <f>分析係数表!C31</f>
        <v>3.5033259423503327E-2</v>
      </c>
      <c r="Q28" s="82">
        <f t="shared" si="5"/>
        <v>1.7766905966186075E-2</v>
      </c>
      <c r="R28" s="83">
        <v>2.1590551963411725E-2</v>
      </c>
      <c r="S28" s="84">
        <f t="shared" si="6"/>
        <v>0.12420750414955666</v>
      </c>
      <c r="T28" s="85">
        <f>分析係数表!F31</f>
        <v>0.34177215189873417</v>
      </c>
      <c r="U28" s="86">
        <f t="shared" si="7"/>
        <v>4.2450665975164933E-2</v>
      </c>
      <c r="V28" s="87">
        <f>分析係数表!D31</f>
        <v>0</v>
      </c>
      <c r="W28" s="88">
        <f t="shared" si="8"/>
        <v>0</v>
      </c>
      <c r="X28" s="76">
        <f>分析係数表!E31</f>
        <v>0</v>
      </c>
      <c r="Y28" s="89">
        <f t="shared" si="9"/>
        <v>0</v>
      </c>
    </row>
    <row r="29" spans="1:25" x14ac:dyDescent="0.2">
      <c r="A29" s="6" t="s">
        <v>17</v>
      </c>
      <c r="B29" s="5" t="s">
        <v>272</v>
      </c>
      <c r="C29" s="90"/>
      <c r="D29" s="76">
        <f>投入係数表!P29</f>
        <v>5.1493305870236867E-4</v>
      </c>
      <c r="E29" s="77">
        <f t="shared" si="0"/>
        <v>5.1493305870236865E-2</v>
      </c>
      <c r="F29" s="76">
        <f>分析係数表!C32</f>
        <v>1</v>
      </c>
      <c r="G29" s="77">
        <f t="shared" si="1"/>
        <v>5.1493305870236865E-2</v>
      </c>
      <c r="H29" s="77">
        <v>7.3546583695219742E-2</v>
      </c>
      <c r="I29" s="77">
        <f t="shared" si="2"/>
        <v>7.3546583695219742E-2</v>
      </c>
      <c r="J29" s="76">
        <f>分析係数表!G32</f>
        <v>0.13994910941475827</v>
      </c>
      <c r="K29" s="78">
        <f t="shared" si="3"/>
        <v>1.0292778888643984E-2</v>
      </c>
      <c r="L29" s="79"/>
      <c r="M29" s="80"/>
      <c r="N29" s="81">
        <f>分析係数表!H32</f>
        <v>7.5295138350943511E-3</v>
      </c>
      <c r="O29" s="82">
        <f t="shared" si="4"/>
        <v>0.14481314057566158</v>
      </c>
      <c r="P29" s="76">
        <f>分析係数表!C32</f>
        <v>1</v>
      </c>
      <c r="Q29" s="82">
        <f t="shared" si="5"/>
        <v>0.14481314057566158</v>
      </c>
      <c r="R29" s="83">
        <v>0.18542029604570012</v>
      </c>
      <c r="S29" s="84">
        <f t="shared" si="6"/>
        <v>0.25896687974091986</v>
      </c>
      <c r="T29" s="85">
        <f>分析係数表!F32</f>
        <v>0.48346055979643765</v>
      </c>
      <c r="U29" s="86">
        <f t="shared" si="7"/>
        <v>0.12520027264828187</v>
      </c>
      <c r="V29" s="87">
        <f>分析係数表!D32</f>
        <v>1.0178117048346057E-2</v>
      </c>
      <c r="W29" s="88">
        <f t="shared" si="8"/>
        <v>0</v>
      </c>
      <c r="X29" s="76">
        <f>分析係数表!E32</f>
        <v>1.5267175572519083E-2</v>
      </c>
      <c r="Y29" s="89">
        <f t="shared" si="9"/>
        <v>0</v>
      </c>
    </row>
    <row r="30" spans="1:25" x14ac:dyDescent="0.2">
      <c r="A30" s="6" t="s">
        <v>18</v>
      </c>
      <c r="B30" s="5" t="s">
        <v>273</v>
      </c>
      <c r="C30" s="90"/>
      <c r="D30" s="76">
        <f>投入係数表!P30</f>
        <v>0</v>
      </c>
      <c r="E30" s="77">
        <f t="shared" si="0"/>
        <v>0</v>
      </c>
      <c r="F30" s="76">
        <f>分析係数表!C33</f>
        <v>1</v>
      </c>
      <c r="G30" s="77">
        <f t="shared" si="1"/>
        <v>0</v>
      </c>
      <c r="H30" s="77">
        <v>8.7730544268793571E-3</v>
      </c>
      <c r="I30" s="77">
        <f t="shared" si="2"/>
        <v>8.7730544268793571E-3</v>
      </c>
      <c r="J30" s="76">
        <f>分析係数表!G33</f>
        <v>0.50525087514585765</v>
      </c>
      <c r="K30" s="78">
        <f t="shared" si="3"/>
        <v>4.4325934268830362E-3</v>
      </c>
      <c r="L30" s="79"/>
      <c r="M30" s="80"/>
      <c r="N30" s="81">
        <f>分析係数表!H33</f>
        <v>1.0844978774827254E-3</v>
      </c>
      <c r="O30" s="82">
        <f t="shared" si="4"/>
        <v>2.0857859753696112E-2</v>
      </c>
      <c r="P30" s="76">
        <f>分析係数表!C33</f>
        <v>1</v>
      </c>
      <c r="Q30" s="82">
        <f t="shared" si="5"/>
        <v>2.0857859753696112E-2</v>
      </c>
      <c r="R30" s="83">
        <v>5.1652363824078083E-2</v>
      </c>
      <c r="S30" s="84">
        <f t="shared" si="6"/>
        <v>6.0425418250957444E-2</v>
      </c>
      <c r="T30" s="85">
        <f>分析係数表!F33</f>
        <v>0.64410735122520424</v>
      </c>
      <c r="U30" s="86">
        <f t="shared" si="7"/>
        <v>3.8920456096299315E-2</v>
      </c>
      <c r="V30" s="87">
        <f>分析係数表!D33</f>
        <v>4.7841306884480746E-2</v>
      </c>
      <c r="W30" s="88">
        <f t="shared" si="8"/>
        <v>0</v>
      </c>
      <c r="X30" s="76">
        <f>分析係数表!E33</f>
        <v>4.3173862310385065E-2</v>
      </c>
      <c r="Y30" s="89">
        <f t="shared" si="9"/>
        <v>0</v>
      </c>
    </row>
    <row r="31" spans="1:25" x14ac:dyDescent="0.2">
      <c r="A31" s="6" t="s">
        <v>19</v>
      </c>
      <c r="B31" s="5" t="s">
        <v>274</v>
      </c>
      <c r="C31" s="90"/>
      <c r="D31" s="76">
        <f>投入係数表!P31</f>
        <v>4.6343975283213185E-2</v>
      </c>
      <c r="E31" s="77">
        <f t="shared" si="0"/>
        <v>4.6343975283213181</v>
      </c>
      <c r="F31" s="76">
        <f>分析係数表!C34</f>
        <v>0.19949759263135858</v>
      </c>
      <c r="G31" s="77">
        <f t="shared" si="1"/>
        <v>0.92455115019682144</v>
      </c>
      <c r="H31" s="77">
        <v>1.0012367120132455</v>
      </c>
      <c r="I31" s="77">
        <f t="shared" si="2"/>
        <v>1.0012367120132455</v>
      </c>
      <c r="J31" s="76">
        <f>分析係数表!G34</f>
        <v>0.4244650271478761</v>
      </c>
      <c r="K31" s="78">
        <f t="shared" si="3"/>
        <v>0.42498996814615242</v>
      </c>
      <c r="L31" s="79"/>
      <c r="M31" s="80"/>
      <c r="N31" s="81">
        <f>分析係数表!H34</f>
        <v>0.18489139528398352</v>
      </c>
      <c r="O31" s="82">
        <f t="shared" si="4"/>
        <v>3.5559671185801345</v>
      </c>
      <c r="P31" s="76">
        <f>分析係数表!C34</f>
        <v>0.19949759263135858</v>
      </c>
      <c r="Q31" s="82">
        <f t="shared" si="5"/>
        <v>0.70940687963300564</v>
      </c>
      <c r="R31" s="83">
        <v>0.75613638505871217</v>
      </c>
      <c r="S31" s="84">
        <f t="shared" si="6"/>
        <v>1.7573730970719577</v>
      </c>
      <c r="T31" s="85">
        <f>分析係数表!F34</f>
        <v>0.70105397636537847</v>
      </c>
      <c r="U31" s="86">
        <f t="shared" si="7"/>
        <v>1.2320133976598362</v>
      </c>
      <c r="V31" s="87">
        <f>分析係数表!D34</f>
        <v>0.39061002874480999</v>
      </c>
      <c r="W31" s="88">
        <f t="shared" si="8"/>
        <v>1</v>
      </c>
      <c r="X31" s="76">
        <f>分析係数表!E34</f>
        <v>0.23634621526668795</v>
      </c>
      <c r="Y31" s="89">
        <f t="shared" si="9"/>
        <v>0</v>
      </c>
    </row>
    <row r="32" spans="1:25" x14ac:dyDescent="0.2">
      <c r="A32" s="6" t="s">
        <v>20</v>
      </c>
      <c r="B32" s="5" t="s">
        <v>37</v>
      </c>
      <c r="C32" s="90"/>
      <c r="D32" s="76">
        <f>投入係数表!P32</f>
        <v>1.132852729145211E-2</v>
      </c>
      <c r="E32" s="77">
        <f t="shared" si="0"/>
        <v>1.1328527291452111</v>
      </c>
      <c r="F32" s="76">
        <f>分析係数表!C35</f>
        <v>0.22275795564127288</v>
      </c>
      <c r="G32" s="77">
        <f t="shared" si="1"/>
        <v>0.25235195798702387</v>
      </c>
      <c r="H32" s="77">
        <v>0.27897364606629443</v>
      </c>
      <c r="I32" s="77">
        <f t="shared" si="2"/>
        <v>0.27897364606629443</v>
      </c>
      <c r="J32" s="76">
        <f>分析係数表!G35</f>
        <v>0.31756756756756754</v>
      </c>
      <c r="K32" s="78">
        <f t="shared" si="3"/>
        <v>8.8592982196728634E-2</v>
      </c>
      <c r="L32" s="79"/>
      <c r="M32" s="80"/>
      <c r="N32" s="81">
        <f>分析係数表!H35</f>
        <v>6.990363461717225E-2</v>
      </c>
      <c r="O32" s="82">
        <f t="shared" si="4"/>
        <v>1.344438045838241</v>
      </c>
      <c r="P32" s="76">
        <f>分析係数表!C35</f>
        <v>0.22275795564127288</v>
      </c>
      <c r="Q32" s="82">
        <f t="shared" si="5"/>
        <v>0.2994842705772745</v>
      </c>
      <c r="R32" s="83">
        <v>0.32700733999609261</v>
      </c>
      <c r="S32" s="84">
        <f t="shared" si="6"/>
        <v>0.60598098606238704</v>
      </c>
      <c r="T32" s="85">
        <f>分析係数表!F35</f>
        <v>0.6527027027027027</v>
      </c>
      <c r="U32" s="86">
        <f t="shared" si="7"/>
        <v>0.39552542738936886</v>
      </c>
      <c r="V32" s="87">
        <f>分析係数表!D35</f>
        <v>0.11351351351351352</v>
      </c>
      <c r="W32" s="88">
        <f t="shared" si="8"/>
        <v>0</v>
      </c>
      <c r="X32" s="76">
        <f>分析係数表!E35</f>
        <v>8.9189189189189194E-2</v>
      </c>
      <c r="Y32" s="89">
        <f t="shared" si="9"/>
        <v>0</v>
      </c>
    </row>
    <row r="33" spans="1:25" x14ac:dyDescent="0.2">
      <c r="A33" s="6" t="s">
        <v>21</v>
      </c>
      <c r="B33" s="5" t="s">
        <v>38</v>
      </c>
      <c r="C33" s="90"/>
      <c r="D33" s="76">
        <f>投入係数表!P33</f>
        <v>3.089598352214212E-3</v>
      </c>
      <c r="E33" s="77">
        <f t="shared" si="0"/>
        <v>0.30895983522142123</v>
      </c>
      <c r="F33" s="76">
        <f>分析係数表!C36</f>
        <v>0.43622860833064259</v>
      </c>
      <c r="G33" s="77">
        <f t="shared" si="1"/>
        <v>0.13477711894870523</v>
      </c>
      <c r="H33" s="77">
        <v>0.16050619431041208</v>
      </c>
      <c r="I33" s="77">
        <f t="shared" si="2"/>
        <v>0.16050619431041208</v>
      </c>
      <c r="J33" s="76">
        <f>分析係数表!G36</f>
        <v>3.6982248520710057E-3</v>
      </c>
      <c r="K33" s="78">
        <f t="shared" si="3"/>
        <v>5.9358799671010379E-4</v>
      </c>
      <c r="L33" s="79"/>
      <c r="M33" s="80"/>
      <c r="N33" s="81">
        <f>分析係数表!H36</f>
        <v>7.7743004988690231E-2</v>
      </c>
      <c r="O33" s="82">
        <f t="shared" si="4"/>
        <v>1.4952105749149585</v>
      </c>
      <c r="P33" s="76">
        <f>分析係数表!C36</f>
        <v>0.43622860833064259</v>
      </c>
      <c r="Q33" s="82">
        <f t="shared" si="5"/>
        <v>0.65225362825641231</v>
      </c>
      <c r="R33" s="83">
        <v>0.68335712862477938</v>
      </c>
      <c r="S33" s="84">
        <f t="shared" si="6"/>
        <v>0.84386332293519151</v>
      </c>
      <c r="T33" s="85">
        <f>分析係数表!F36</f>
        <v>0.90162721893491127</v>
      </c>
      <c r="U33" s="86">
        <f t="shared" si="7"/>
        <v>0.76085014101922965</v>
      </c>
      <c r="V33" s="87">
        <f>分析係数表!D36</f>
        <v>2.1449704142011833E-2</v>
      </c>
      <c r="W33" s="88">
        <f t="shared" si="8"/>
        <v>0</v>
      </c>
      <c r="X33" s="76">
        <f>分析係数表!E36</f>
        <v>1.4792899408284023E-3</v>
      </c>
      <c r="Y33" s="89">
        <f t="shared" si="9"/>
        <v>0</v>
      </c>
    </row>
    <row r="34" spans="1:25" x14ac:dyDescent="0.2">
      <c r="A34" s="6" t="s">
        <v>22</v>
      </c>
      <c r="B34" s="5" t="s">
        <v>377</v>
      </c>
      <c r="C34" s="90"/>
      <c r="D34" s="76">
        <f>投入係数表!P34</f>
        <v>2.1112255406797117E-2</v>
      </c>
      <c r="E34" s="77">
        <f t="shared" si="0"/>
        <v>2.1112255406797118</v>
      </c>
      <c r="F34" s="76">
        <f>分析係数表!C37</f>
        <v>0.12537048014226437</v>
      </c>
      <c r="G34" s="77">
        <f t="shared" si="1"/>
        <v>0.26468535972362717</v>
      </c>
      <c r="H34" s="77">
        <v>0.30063418816955506</v>
      </c>
      <c r="I34" s="77">
        <f t="shared" si="2"/>
        <v>0.30063418816955506</v>
      </c>
      <c r="J34" s="76">
        <f>分析係数表!G37</f>
        <v>0.54441260744985676</v>
      </c>
      <c r="K34" s="78">
        <f t="shared" si="3"/>
        <v>0.16366904226995835</v>
      </c>
      <c r="L34" s="79"/>
      <c r="M34" s="80"/>
      <c r="N34" s="81">
        <f>分析係数表!H37</f>
        <v>5.4441793449632819E-2</v>
      </c>
      <c r="O34" s="82">
        <f t="shared" si="4"/>
        <v>1.0470645596355448</v>
      </c>
      <c r="P34" s="76">
        <f>分析係数表!C37</f>
        <v>0.12537048014226437</v>
      </c>
      <c r="Q34" s="82">
        <f t="shared" si="5"/>
        <v>0.13127098658145686</v>
      </c>
      <c r="R34" s="83">
        <v>0.14627376545536874</v>
      </c>
      <c r="S34" s="84">
        <f t="shared" si="6"/>
        <v>0.4469079536249238</v>
      </c>
      <c r="T34" s="85">
        <f>分析係数表!F37</f>
        <v>0.7435530085959885</v>
      </c>
      <c r="U34" s="86">
        <f t="shared" si="7"/>
        <v>0.33229975348328861</v>
      </c>
      <c r="V34" s="87">
        <f>分析係数表!D37</f>
        <v>0.23782234957020057</v>
      </c>
      <c r="W34" s="88">
        <f t="shared" si="8"/>
        <v>0</v>
      </c>
      <c r="X34" s="76">
        <f>分析係数表!E37</f>
        <v>0.19484240687679083</v>
      </c>
      <c r="Y34" s="89">
        <f t="shared" si="9"/>
        <v>0</v>
      </c>
    </row>
    <row r="35" spans="1:25" x14ac:dyDescent="0.2">
      <c r="A35" s="6" t="s">
        <v>23</v>
      </c>
      <c r="B35" s="5" t="s">
        <v>193</v>
      </c>
      <c r="C35" s="90"/>
      <c r="D35" s="76">
        <f>投入係数表!P35</f>
        <v>6.1791967044284241E-3</v>
      </c>
      <c r="E35" s="77">
        <f t="shared" si="0"/>
        <v>0.61791967044284246</v>
      </c>
      <c r="F35" s="76">
        <f>分析係数表!C38</f>
        <v>2.2876841115637703E-2</v>
      </c>
      <c r="G35" s="77">
        <f t="shared" si="1"/>
        <v>1.4136050122948118E-2</v>
      </c>
      <c r="H35" s="77">
        <v>1.6836200988285449E-2</v>
      </c>
      <c r="I35" s="77">
        <f t="shared" si="2"/>
        <v>1.6836200988285449E-2</v>
      </c>
      <c r="J35" s="76">
        <f>分析係数表!G38</f>
        <v>0.33663366336633666</v>
      </c>
      <c r="K35" s="78">
        <f t="shared" si="3"/>
        <v>5.6676320158584688E-3</v>
      </c>
      <c r="L35" s="79"/>
      <c r="M35" s="80"/>
      <c r="N35" s="81">
        <f>分析係数表!H38</f>
        <v>4.7129179190035016E-2</v>
      </c>
      <c r="O35" s="82">
        <f t="shared" si="4"/>
        <v>0.90642299101062251</v>
      </c>
      <c r="P35" s="76">
        <f>分析係数表!C38</f>
        <v>2.2876841115637703E-2</v>
      </c>
      <c r="Q35" s="82">
        <f t="shared" si="5"/>
        <v>2.0736094748911114E-2</v>
      </c>
      <c r="R35" s="83">
        <v>2.3917365690239088E-2</v>
      </c>
      <c r="S35" s="84">
        <f t="shared" si="6"/>
        <v>4.0753566678524533E-2</v>
      </c>
      <c r="T35" s="85">
        <f>分析係数表!F38</f>
        <v>0.54455445544554459</v>
      </c>
      <c r="U35" s="86">
        <f t="shared" si="7"/>
        <v>2.2192536310087618E-2</v>
      </c>
      <c r="V35" s="87">
        <f>分析係数表!D38</f>
        <v>0.17821782178217821</v>
      </c>
      <c r="W35" s="88">
        <f t="shared" si="8"/>
        <v>0</v>
      </c>
      <c r="X35" s="76">
        <f>分析係数表!E38</f>
        <v>0.21782178217821782</v>
      </c>
      <c r="Y35" s="89">
        <f t="shared" si="9"/>
        <v>0</v>
      </c>
    </row>
    <row r="36" spans="1:25" x14ac:dyDescent="0.2">
      <c r="A36" s="6" t="s">
        <v>24</v>
      </c>
      <c r="B36" s="5" t="s">
        <v>39</v>
      </c>
      <c r="C36" s="90"/>
      <c r="D36" s="76">
        <f>投入係数表!P36</f>
        <v>0</v>
      </c>
      <c r="E36" s="77">
        <f t="shared" si="0"/>
        <v>0</v>
      </c>
      <c r="F36" s="76">
        <f>分析係数表!C39</f>
        <v>1</v>
      </c>
      <c r="G36" s="77">
        <f t="shared" si="1"/>
        <v>0</v>
      </c>
      <c r="H36" s="77">
        <v>6.5305699373707018E-3</v>
      </c>
      <c r="I36" s="77">
        <f t="shared" si="2"/>
        <v>6.5305699373707018E-3</v>
      </c>
      <c r="J36" s="76">
        <f>分析係数表!G39</f>
        <v>0.3546086320409656</v>
      </c>
      <c r="K36" s="78">
        <f t="shared" si="3"/>
        <v>2.3157964719388788E-3</v>
      </c>
      <c r="L36" s="79"/>
      <c r="M36" s="80"/>
      <c r="N36" s="81">
        <f>分析係数表!H39</f>
        <v>4.3379915099309016E-3</v>
      </c>
      <c r="O36" s="82">
        <f t="shared" si="4"/>
        <v>8.3431439014784448E-2</v>
      </c>
      <c r="P36" s="76">
        <f>分析係数表!C39</f>
        <v>1</v>
      </c>
      <c r="Q36" s="82">
        <f t="shared" si="5"/>
        <v>8.3431439014784448E-2</v>
      </c>
      <c r="R36" s="83">
        <v>9.0549998178077379E-2</v>
      </c>
      <c r="S36" s="84">
        <f t="shared" si="6"/>
        <v>9.7080568115448074E-2</v>
      </c>
      <c r="T36" s="85">
        <f>分析係数表!F39</f>
        <v>0.70537673738112661</v>
      </c>
      <c r="U36" s="86">
        <f t="shared" si="7"/>
        <v>6.8478374400380987E-2</v>
      </c>
      <c r="V36" s="87">
        <f>分析係数表!D39</f>
        <v>5.5779078273591805E-2</v>
      </c>
      <c r="W36" s="88">
        <f t="shared" si="8"/>
        <v>0</v>
      </c>
      <c r="X36" s="76">
        <f>分析係数表!E39</f>
        <v>7.0592538405267011E-2</v>
      </c>
      <c r="Y36" s="89">
        <f t="shared" si="9"/>
        <v>0</v>
      </c>
    </row>
    <row r="37" spans="1:25" x14ac:dyDescent="0.2">
      <c r="A37" s="6" t="s">
        <v>25</v>
      </c>
      <c r="B37" s="5" t="s">
        <v>40</v>
      </c>
      <c r="C37" s="90"/>
      <c r="D37" s="76">
        <f>投入係数表!P37</f>
        <v>5.1493305870236867E-4</v>
      </c>
      <c r="E37" s="77">
        <f t="shared" si="0"/>
        <v>5.1493305870236865E-2</v>
      </c>
      <c r="F37" s="76">
        <f>分析係数表!C40</f>
        <v>1</v>
      </c>
      <c r="G37" s="77">
        <f t="shared" si="1"/>
        <v>5.1493305870236865E-2</v>
      </c>
      <c r="H37" s="77">
        <v>5.2410492988423554E-2</v>
      </c>
      <c r="I37" s="77">
        <f t="shared" si="2"/>
        <v>5.2410492988423554E-2</v>
      </c>
      <c r="J37" s="76">
        <f>分析係数表!G40</f>
        <v>0.56581344070558914</v>
      </c>
      <c r="K37" s="78">
        <f t="shared" si="3"/>
        <v>2.9654561366856087E-2</v>
      </c>
      <c r="L37" s="79"/>
      <c r="M37" s="80"/>
      <c r="N37" s="81">
        <f>分析係数表!H40</f>
        <v>2.8909614848325226E-2</v>
      </c>
      <c r="O37" s="82">
        <f t="shared" si="4"/>
        <v>0.55601094714852783</v>
      </c>
      <c r="P37" s="76">
        <f>分析係数表!C40</f>
        <v>1</v>
      </c>
      <c r="Q37" s="82">
        <f t="shared" si="5"/>
        <v>0.55601094714852783</v>
      </c>
      <c r="R37" s="83">
        <v>0.55622619691363107</v>
      </c>
      <c r="S37" s="84">
        <f t="shared" si="6"/>
        <v>0.60863668990205466</v>
      </c>
      <c r="T37" s="85">
        <f>分析係数表!F40</f>
        <v>0.76416450963474258</v>
      </c>
      <c r="U37" s="86">
        <f t="shared" si="7"/>
        <v>0.46509855768471647</v>
      </c>
      <c r="V37" s="87">
        <f>分析係数表!D40</f>
        <v>3.8155498034704249E-2</v>
      </c>
      <c r="W37" s="88">
        <f t="shared" si="8"/>
        <v>0</v>
      </c>
      <c r="X37" s="76">
        <f>分析係数表!E40</f>
        <v>2.4733966062697729E-2</v>
      </c>
      <c r="Y37" s="89">
        <f t="shared" si="9"/>
        <v>0</v>
      </c>
    </row>
    <row r="38" spans="1:25" x14ac:dyDescent="0.2">
      <c r="A38" s="6" t="s">
        <v>26</v>
      </c>
      <c r="B38" s="5" t="s">
        <v>276</v>
      </c>
      <c r="C38" s="90"/>
      <c r="D38" s="76">
        <f>投入係数表!P38</f>
        <v>0</v>
      </c>
      <c r="E38" s="77">
        <f t="shared" si="0"/>
        <v>0</v>
      </c>
      <c r="F38" s="76">
        <f>分析係数表!C41</f>
        <v>0.80737001514386675</v>
      </c>
      <c r="G38" s="77">
        <f t="shared" si="1"/>
        <v>0</v>
      </c>
      <c r="H38" s="77">
        <v>4.2609152071821737E-7</v>
      </c>
      <c r="I38" s="77">
        <f t="shared" si="2"/>
        <v>4.2609152071821737E-7</v>
      </c>
      <c r="J38" s="76">
        <f>分析係数表!G41</f>
        <v>0.46438676343953744</v>
      </c>
      <c r="K38" s="78">
        <f t="shared" si="3"/>
        <v>1.9787126223536357E-7</v>
      </c>
      <c r="L38" s="79"/>
      <c r="M38" s="80"/>
      <c r="N38" s="81">
        <f>分析係数表!H41</f>
        <v>5.5247420444334276E-2</v>
      </c>
      <c r="O38" s="82">
        <f t="shared" si="4"/>
        <v>1.0625589697382907</v>
      </c>
      <c r="P38" s="76">
        <f>分析係数表!C41</f>
        <v>0.80737001514386675</v>
      </c>
      <c r="Q38" s="82">
        <f t="shared" si="5"/>
        <v>0.85787825148885521</v>
      </c>
      <c r="R38" s="83">
        <v>0.87191676870720214</v>
      </c>
      <c r="S38" s="84">
        <f t="shared" si="6"/>
        <v>0.87191719479872287</v>
      </c>
      <c r="T38" s="85">
        <f>分析係数表!F41</f>
        <v>0.56759749046623198</v>
      </c>
      <c r="U38" s="86">
        <f t="shared" si="7"/>
        <v>0.49489801166211184</v>
      </c>
      <c r="V38" s="87">
        <f>分析係数表!D41</f>
        <v>0.17788165826054866</v>
      </c>
      <c r="W38" s="88">
        <f t="shared" si="8"/>
        <v>0</v>
      </c>
      <c r="X38" s="76">
        <f>分析係数表!E41</f>
        <v>0.18021896912289334</v>
      </c>
      <c r="Y38" s="89">
        <f t="shared" si="9"/>
        <v>0</v>
      </c>
    </row>
    <row r="39" spans="1:25" x14ac:dyDescent="0.2">
      <c r="A39" s="6" t="s">
        <v>51</v>
      </c>
      <c r="B39" s="5" t="s">
        <v>367</v>
      </c>
      <c r="C39" s="90"/>
      <c r="D39" s="76">
        <f>投入係数表!P39</f>
        <v>5.1493305870236867E-4</v>
      </c>
      <c r="E39" s="77">
        <f>$C$18*D39</f>
        <v>5.1493305870236865E-2</v>
      </c>
      <c r="F39" s="76">
        <f>分析係数表!C42</f>
        <v>0.96683250414593702</v>
      </c>
      <c r="G39" s="77">
        <f>E39*F39</f>
        <v>4.9785401861273788E-2</v>
      </c>
      <c r="H39" s="77">
        <v>5.9527852972326566E-2</v>
      </c>
      <c r="I39" s="77">
        <f>C39+H39</f>
        <v>5.9527852972326566E-2</v>
      </c>
      <c r="J39" s="76">
        <f>分析係数表!G42</f>
        <v>0.48211243611584326</v>
      </c>
      <c r="K39" s="78">
        <f>I39*J39</f>
        <v>2.8699118213234103E-2</v>
      </c>
      <c r="L39" s="79"/>
      <c r="M39" s="80"/>
      <c r="N39" s="81">
        <f>分析係数表!H42</f>
        <v>1.6732252966876335E-2</v>
      </c>
      <c r="O39" s="82">
        <f t="shared" si="4"/>
        <v>0.32180697905702571</v>
      </c>
      <c r="P39" s="76">
        <f>分析係数表!C42</f>
        <v>0.96683250414593702</v>
      </c>
      <c r="Q39" s="82">
        <f>O39*P39</f>
        <v>0.31113344741334326</v>
      </c>
      <c r="R39" s="83">
        <v>0.31866411776730041</v>
      </c>
      <c r="S39" s="84">
        <f>I39+R39</f>
        <v>0.37819197073962696</v>
      </c>
      <c r="T39" s="85">
        <f>分析係数表!F42</f>
        <v>0.55877342419080067</v>
      </c>
      <c r="U39" s="86">
        <f>S39*T39</f>
        <v>0.21132362249164846</v>
      </c>
      <c r="V39" s="87">
        <f>分析係数表!D42</f>
        <v>0.25383304940374785</v>
      </c>
      <c r="W39" s="88">
        <f>ROUND(S39*V39,0)</f>
        <v>0</v>
      </c>
      <c r="X39" s="76">
        <f>分析係数表!E42</f>
        <v>0.17717206132879046</v>
      </c>
      <c r="Y39" s="89">
        <f>ROUND(S39*X39,0)</f>
        <v>0</v>
      </c>
    </row>
    <row r="40" spans="1:25" x14ac:dyDescent="0.2">
      <c r="A40" s="6" t="s">
        <v>194</v>
      </c>
      <c r="B40" s="5" t="s">
        <v>41</v>
      </c>
      <c r="C40" s="90"/>
      <c r="D40" s="76">
        <f>投入係数表!P40</f>
        <v>2.5746652935118436E-2</v>
      </c>
      <c r="E40" s="77">
        <f>$C$18*D40</f>
        <v>2.5746652935118437</v>
      </c>
      <c r="F40" s="76">
        <f>分析係数表!C43</f>
        <v>0.23747353563867324</v>
      </c>
      <c r="G40" s="77">
        <f>E40*F40</f>
        <v>0.61141487033643993</v>
      </c>
      <c r="H40" s="77">
        <v>0.72088373339778</v>
      </c>
      <c r="I40" s="77">
        <f>C40+H40</f>
        <v>0.72088373339778</v>
      </c>
      <c r="J40" s="76">
        <f>分析係数表!G43</f>
        <v>0.3947923997185081</v>
      </c>
      <c r="K40" s="78">
        <f>I40*J40</f>
        <v>0.28459941902614677</v>
      </c>
      <c r="L40" s="79"/>
      <c r="M40" s="80"/>
      <c r="N40" s="81">
        <f>分析係数表!H43</f>
        <v>4.4340470362222294E-2</v>
      </c>
      <c r="O40" s="82">
        <f t="shared" si="4"/>
        <v>0.85278849450111827</v>
      </c>
      <c r="P40" s="76">
        <f>分析係数表!C43</f>
        <v>0.23747353563867324</v>
      </c>
      <c r="Q40" s="82">
        <f>O40*P40</f>
        <v>0.20251469894116181</v>
      </c>
      <c r="R40" s="83">
        <v>0.28533668801579959</v>
      </c>
      <c r="S40" s="84">
        <f>I40+R40</f>
        <v>1.0062204214135795</v>
      </c>
      <c r="T40" s="85">
        <f>分析係数表!F43</f>
        <v>0.64109781843771996</v>
      </c>
      <c r="U40" s="86">
        <f>S40*T40</f>
        <v>0.64508571703572903</v>
      </c>
      <c r="V40" s="87">
        <f>分析係数表!D43</f>
        <v>1.4700914848698099</v>
      </c>
      <c r="W40" s="88">
        <f>ROUND(S40*V40,0)</f>
        <v>1</v>
      </c>
      <c r="X40" s="76">
        <f>分析係数表!E43</f>
        <v>1.0415200562983815</v>
      </c>
      <c r="Y40" s="89">
        <f>ROUND(S40*X40,0)</f>
        <v>1</v>
      </c>
    </row>
    <row r="41" spans="1:25" x14ac:dyDescent="0.2">
      <c r="A41" s="6" t="s">
        <v>340</v>
      </c>
      <c r="B41" s="5" t="s">
        <v>42</v>
      </c>
      <c r="C41" s="90"/>
      <c r="D41" s="76">
        <f>投入係数表!P41</f>
        <v>0</v>
      </c>
      <c r="E41" s="77">
        <f>$C$18*D41</f>
        <v>0</v>
      </c>
      <c r="F41" s="76">
        <f>分析係数表!C44</f>
        <v>0.41273100616016423</v>
      </c>
      <c r="G41" s="77">
        <f>E41*F41</f>
        <v>0</v>
      </c>
      <c r="H41" s="77">
        <v>6.7137594417578865E-4</v>
      </c>
      <c r="I41" s="77">
        <f>C41+H41</f>
        <v>6.7137594417578865E-4</v>
      </c>
      <c r="J41" s="76">
        <f>分析係数表!G44</f>
        <v>0.27032077234506385</v>
      </c>
      <c r="K41" s="78">
        <f>I41*J41</f>
        <v>1.8148686376349567E-4</v>
      </c>
      <c r="L41" s="79"/>
      <c r="M41" s="80"/>
      <c r="N41" s="81">
        <f>分析係数表!H44</f>
        <v>0.12437641372044743</v>
      </c>
      <c r="O41" s="82">
        <f t="shared" si="4"/>
        <v>2.3920985443238911</v>
      </c>
      <c r="P41" s="76">
        <f>分析係数表!C44</f>
        <v>0.41273100616016423</v>
      </c>
      <c r="Q41" s="82">
        <f>O41*P41</f>
        <v>0.98729323903306376</v>
      </c>
      <c r="R41" s="83">
        <v>1.000600895102719</v>
      </c>
      <c r="S41" s="84">
        <f>I41+R41</f>
        <v>1.0012722710468949</v>
      </c>
      <c r="T41" s="85">
        <f>分析係数表!F44</f>
        <v>0.52382435378386794</v>
      </c>
      <c r="U41" s="86">
        <f>S41*T41</f>
        <v>0.52449080034284556</v>
      </c>
      <c r="V41" s="87">
        <f>分析係数表!D44</f>
        <v>0.30302086577390219</v>
      </c>
      <c r="W41" s="88">
        <f>ROUND(S41*V41,0)</f>
        <v>0</v>
      </c>
      <c r="X41" s="76">
        <f>分析係数表!E44</f>
        <v>0.1999377141077546</v>
      </c>
      <c r="Y41" s="89">
        <f>ROUND(S41*X41,0)</f>
        <v>0</v>
      </c>
    </row>
    <row r="42" spans="1:25" x14ac:dyDescent="0.2">
      <c r="A42" s="6" t="s">
        <v>341</v>
      </c>
      <c r="B42" s="5" t="s">
        <v>278</v>
      </c>
      <c r="C42" s="90"/>
      <c r="D42" s="76">
        <f>投入係数表!P42</f>
        <v>0</v>
      </c>
      <c r="E42" s="77">
        <f>$C$18*D42</f>
        <v>0</v>
      </c>
      <c r="F42" s="76">
        <f>分析係数表!C45</f>
        <v>1</v>
      </c>
      <c r="G42" s="77">
        <f>E42*F42</f>
        <v>0</v>
      </c>
      <c r="H42" s="77">
        <v>2.425247743861643E-3</v>
      </c>
      <c r="I42" s="77">
        <f>C42+H42</f>
        <v>2.425247743861643E-3</v>
      </c>
      <c r="J42" s="76">
        <f>分析係数表!G45</f>
        <v>0</v>
      </c>
      <c r="K42" s="78">
        <f>I42*J42</f>
        <v>0</v>
      </c>
      <c r="L42" s="79"/>
      <c r="M42" s="80"/>
      <c r="N42" s="81">
        <f>分析係数表!H45</f>
        <v>0</v>
      </c>
      <c r="O42" s="82">
        <f t="shared" si="4"/>
        <v>0</v>
      </c>
      <c r="P42" s="76">
        <f>分析係数表!C45</f>
        <v>1</v>
      </c>
      <c r="Q42" s="82">
        <f>O42*P42</f>
        <v>0</v>
      </c>
      <c r="R42" s="83">
        <v>4.1793620160838112E-3</v>
      </c>
      <c r="S42" s="84">
        <f>I42+R42</f>
        <v>6.6046097599454547E-3</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投入係数表!P43</f>
        <v>4.1194644696189494E-3</v>
      </c>
      <c r="E43" s="77">
        <f>$C$18*D43</f>
        <v>0.41194644696189492</v>
      </c>
      <c r="F43" s="76">
        <f>分析係数表!C46</f>
        <v>7.03125E-2</v>
      </c>
      <c r="G43" s="77">
        <f>E43*F43</f>
        <v>2.8964984552008237E-2</v>
      </c>
      <c r="H43" s="77">
        <v>3.4027706515773658E-2</v>
      </c>
      <c r="I43" s="77">
        <f>C43+H43</f>
        <v>3.4027706515773658E-2</v>
      </c>
      <c r="J43" s="76">
        <f>分析係数表!G46</f>
        <v>1.0101010101010102E-2</v>
      </c>
      <c r="K43" s="78">
        <f>I43*J43</f>
        <v>3.4371420723003696E-4</v>
      </c>
      <c r="L43" s="79"/>
      <c r="M43" s="80"/>
      <c r="N43" s="81">
        <f>分析係数表!H46</f>
        <v>2.5315279025811051E-2</v>
      </c>
      <c r="O43" s="82">
        <f t="shared" si="4"/>
        <v>0.48688204053627787</v>
      </c>
      <c r="P43" s="76">
        <f>分析係数表!C46</f>
        <v>7.03125E-2</v>
      </c>
      <c r="Q43" s="82">
        <f>O43*P43</f>
        <v>3.4233893475207035E-2</v>
      </c>
      <c r="R43" s="83">
        <v>3.7091439850842026E-2</v>
      </c>
      <c r="S43" s="84">
        <f>I43+R43</f>
        <v>7.1119146366615676E-2</v>
      </c>
      <c r="T43" s="85">
        <f>分析係数表!F46</f>
        <v>0.30303030303030304</v>
      </c>
      <c r="U43" s="86">
        <f>S43*T43</f>
        <v>2.1551256474732022E-2</v>
      </c>
      <c r="V43" s="87">
        <f>分析係数表!D46</f>
        <v>1.0101010101010102E-2</v>
      </c>
      <c r="W43" s="88">
        <f>ROUND(S43*V43,0)</f>
        <v>0</v>
      </c>
      <c r="X43" s="76">
        <f>分析係数表!E46</f>
        <v>3.0303030303030304E-2</v>
      </c>
      <c r="Y43" s="89">
        <f>ROUND(S43*X43,0)</f>
        <v>0</v>
      </c>
    </row>
    <row r="44" spans="1:25" x14ac:dyDescent="0.2">
      <c r="A44" s="192">
        <v>40</v>
      </c>
      <c r="B44" s="14" t="s">
        <v>150</v>
      </c>
      <c r="C44" s="197">
        <f>SUM(C5:C43)</f>
        <v>100</v>
      </c>
      <c r="D44" s="92">
        <f>投入係数表!P44</f>
        <v>0.56024716786817719</v>
      </c>
      <c r="E44" s="91">
        <f>SUM(E5:E43)</f>
        <v>56.02471678681772</v>
      </c>
      <c r="F44" s="92">
        <f>分析係数表!C47</f>
        <v>0.45593014645384233</v>
      </c>
      <c r="G44" s="91">
        <f>SUM(G5:G43)</f>
        <v>12.354964333323728</v>
      </c>
      <c r="H44" s="91">
        <f>SUM(H5:H43)</f>
        <v>14.467247855648889</v>
      </c>
      <c r="I44" s="91">
        <f>SUM(I5:I43)</f>
        <v>114.46724785564888</v>
      </c>
      <c r="J44" s="92">
        <f>分析係数表!G47</f>
        <v>0.32612291818538663</v>
      </c>
      <c r="K44" s="93">
        <f>SUM(K5:K43)</f>
        <v>30.674217718434022</v>
      </c>
      <c r="L44" s="94">
        <f>最終需要_まとめ!$L$33</f>
        <v>0.627</v>
      </c>
      <c r="M44" s="91">
        <f>K44*L44</f>
        <v>19.232734509458133</v>
      </c>
      <c r="N44" s="95">
        <f>分析係数表!H47</f>
        <v>1</v>
      </c>
      <c r="O44" s="96">
        <f>SUM(O5:O43)</f>
        <v>19.23273450945813</v>
      </c>
      <c r="P44" s="92">
        <f>分析係数表!C47</f>
        <v>0.45593014645384233</v>
      </c>
      <c r="Q44" s="96">
        <f>SUM(Q5:Q43)</f>
        <v>5.5926405264691894</v>
      </c>
      <c r="R44" s="91">
        <f>SUM(R5:R43)</f>
        <v>6.1327851824824631</v>
      </c>
      <c r="S44" s="97">
        <f>SUM(S5:S43)</f>
        <v>120.60003303813136</v>
      </c>
      <c r="T44" s="98">
        <f>分析係数表!F47</f>
        <v>0.53227163124544385</v>
      </c>
      <c r="U44" s="99">
        <f>SUM(U5:U43)</f>
        <v>51.372842222475306</v>
      </c>
      <c r="V44" s="100">
        <f>分析係数表!D47</f>
        <v>0.14068019962989961</v>
      </c>
      <c r="W44" s="101">
        <f>SUM(W5:W43)</f>
        <v>10</v>
      </c>
      <c r="X44" s="92">
        <f>分析係数表!E47</f>
        <v>0.11066561991812932</v>
      </c>
      <c r="Y44" s="102">
        <f>SUM(Y5:Y43)</f>
        <v>9</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2015年佐用町産業連関表</v>
      </c>
      <c r="H1" s="401"/>
      <c r="I1" s="401"/>
    </row>
    <row r="2" spans="1:25" x14ac:dyDescent="0.2">
      <c r="B2" s="3" t="s">
        <v>298</v>
      </c>
      <c r="S2" s="3" t="s">
        <v>152</v>
      </c>
      <c r="U2" s="64" t="s">
        <v>209</v>
      </c>
      <c r="W2" s="3" t="s">
        <v>130</v>
      </c>
      <c r="Y2" s="3" t="s">
        <v>153</v>
      </c>
    </row>
    <row r="3" spans="1:25" ht="44" x14ac:dyDescent="0.2">
      <c r="B3" s="65"/>
      <c r="C3" s="66" t="s">
        <v>227</v>
      </c>
      <c r="D3" s="66" t="s">
        <v>310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投入係数表!Q5</f>
        <v>0</v>
      </c>
      <c r="E5" s="77">
        <f t="shared" ref="E5:E38" si="0">$C$19*D5</f>
        <v>0</v>
      </c>
      <c r="F5" s="76">
        <f>分析係数表!C8</f>
        <v>1</v>
      </c>
      <c r="G5" s="77">
        <f t="shared" ref="G5:G38" si="1">E5*F5</f>
        <v>0</v>
      </c>
      <c r="H5" s="77">
        <f t="array" ref="H5:H43">MMULT(逆行列係数!C5:AO43,'15'!G5:G43)</f>
        <v>7.1501064545586614E-4</v>
      </c>
      <c r="I5" s="77">
        <f t="shared" ref="I5:I38" si="2">C5+H5</f>
        <v>7.1501064545586614E-4</v>
      </c>
      <c r="J5" s="76">
        <f>分析係数表!G8</f>
        <v>0.11979935084095604</v>
      </c>
      <c r="K5" s="78">
        <f t="shared" ref="K5:K38" si="3">I5*J5</f>
        <v>8.5657811169985738E-5</v>
      </c>
      <c r="L5" s="79" t="s">
        <v>183</v>
      </c>
      <c r="M5" s="80" t="s">
        <v>183</v>
      </c>
      <c r="N5" s="81">
        <f>分析係数表!H8</f>
        <v>1.4191429368202522E-2</v>
      </c>
      <c r="O5" s="82">
        <f t="shared" ref="O5:O43" si="4">$M$44*N5</f>
        <v>0.19268008333728431</v>
      </c>
      <c r="P5" s="76">
        <f>分析係数表!C8</f>
        <v>1</v>
      </c>
      <c r="Q5" s="82">
        <f t="shared" ref="Q5:Q38" si="5">O5*P5</f>
        <v>0.19268008333728431</v>
      </c>
      <c r="R5" s="83">
        <f t="array" ref="R5:R43">MMULT(逆行列係数!C5:AO43,'15'!Q5:Q43)</f>
        <v>0.27077061627191779</v>
      </c>
      <c r="S5" s="84">
        <f t="shared" ref="S5:S38" si="6">I5+R5</f>
        <v>0.27148562691737366</v>
      </c>
      <c r="T5" s="85">
        <f>分析係数表!F8</f>
        <v>0.45234582472705814</v>
      </c>
      <c r="U5" s="86">
        <f t="shared" ref="U5:U38" si="7">S5*T5</f>
        <v>0.1228053898094818</v>
      </c>
      <c r="V5" s="87">
        <f>分析係数表!D8</f>
        <v>0.25140159339038065</v>
      </c>
      <c r="W5" s="167">
        <f t="shared" ref="W5:W38" si="8">ROUND(S5*V5,0)</f>
        <v>0</v>
      </c>
      <c r="X5" s="76">
        <f>分析係数表!E8</f>
        <v>0.19799350840956034</v>
      </c>
      <c r="Y5" s="166">
        <f t="shared" ref="Y5:Y38" si="9">ROUND(S5*X5,0)</f>
        <v>0</v>
      </c>
    </row>
    <row r="6" spans="1:25" x14ac:dyDescent="0.2">
      <c r="A6" s="6" t="s">
        <v>219</v>
      </c>
      <c r="B6" s="5" t="s">
        <v>265</v>
      </c>
      <c r="C6" s="90"/>
      <c r="D6" s="76">
        <f>投入係数表!Q6</f>
        <v>0</v>
      </c>
      <c r="E6" s="77">
        <f t="shared" si="0"/>
        <v>0</v>
      </c>
      <c r="F6" s="76">
        <f>分析係数表!C9</f>
        <v>1</v>
      </c>
      <c r="G6" s="77">
        <f t="shared" si="1"/>
        <v>0</v>
      </c>
      <c r="H6" s="77">
        <v>3.2461534815674217E-3</v>
      </c>
      <c r="I6" s="77">
        <f t="shared" si="2"/>
        <v>3.2461534815674217E-3</v>
      </c>
      <c r="J6" s="76">
        <f>分析係数表!G9</f>
        <v>0.2441860465116279</v>
      </c>
      <c r="K6" s="78">
        <f t="shared" si="3"/>
        <v>7.9266538503390527E-4</v>
      </c>
      <c r="L6" s="79"/>
      <c r="M6" s="80"/>
      <c r="N6" s="81">
        <f>分析係数表!H9</f>
        <v>7.4365568741672605E-4</v>
      </c>
      <c r="O6" s="82">
        <f t="shared" si="4"/>
        <v>1.0096772925971231E-2</v>
      </c>
      <c r="P6" s="76">
        <f>分析係数表!C9</f>
        <v>1</v>
      </c>
      <c r="Q6" s="82">
        <f t="shared" si="5"/>
        <v>1.0096772925971231E-2</v>
      </c>
      <c r="R6" s="83">
        <v>1.348083397420596E-2</v>
      </c>
      <c r="S6" s="84">
        <f t="shared" si="6"/>
        <v>1.6726987455773383E-2</v>
      </c>
      <c r="T6" s="85">
        <f>分析係数表!F9</f>
        <v>0.66860465116279066</v>
      </c>
      <c r="U6" s="86">
        <f t="shared" si="7"/>
        <v>1.1183741612871738E-2</v>
      </c>
      <c r="V6" s="87">
        <f>分析係数表!D9</f>
        <v>0.14534883720930233</v>
      </c>
      <c r="W6" s="167">
        <f t="shared" si="8"/>
        <v>0</v>
      </c>
      <c r="X6" s="76">
        <f>分析係数表!E9</f>
        <v>4.0697674418604654E-2</v>
      </c>
      <c r="Y6" s="166">
        <f t="shared" si="9"/>
        <v>0</v>
      </c>
    </row>
    <row r="7" spans="1:25" x14ac:dyDescent="0.2">
      <c r="A7" s="6" t="s">
        <v>220</v>
      </c>
      <c r="B7" s="5" t="s">
        <v>266</v>
      </c>
      <c r="C7" s="90"/>
      <c r="D7" s="76">
        <f>投入係数表!Q7</f>
        <v>0</v>
      </c>
      <c r="E7" s="77">
        <f t="shared" si="0"/>
        <v>0</v>
      </c>
      <c r="F7" s="76">
        <f>分析係数表!C10</f>
        <v>0</v>
      </c>
      <c r="G7" s="77">
        <f t="shared" si="1"/>
        <v>0</v>
      </c>
      <c r="H7" s="77">
        <v>0</v>
      </c>
      <c r="I7" s="77">
        <f t="shared" si="2"/>
        <v>0</v>
      </c>
      <c r="J7" s="76">
        <f>分析係数表!G10</f>
        <v>0</v>
      </c>
      <c r="K7" s="78">
        <f t="shared" si="3"/>
        <v>0</v>
      </c>
      <c r="L7" s="79"/>
      <c r="M7" s="80"/>
      <c r="N7" s="81">
        <f>分析係数表!H10</f>
        <v>1.4563257211910885E-3</v>
      </c>
      <c r="O7" s="82">
        <f t="shared" si="4"/>
        <v>1.977284698002699E-2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投入係数表!Q8</f>
        <v>0</v>
      </c>
      <c r="E8" s="77">
        <f t="shared" si="0"/>
        <v>0</v>
      </c>
      <c r="F8" s="76">
        <f>分析係数表!C11</f>
        <v>1.4950166112956853E-2</v>
      </c>
      <c r="G8" s="77">
        <f t="shared" si="1"/>
        <v>0</v>
      </c>
      <c r="H8" s="77">
        <v>5.0619267697998632E-3</v>
      </c>
      <c r="I8" s="77">
        <f t="shared" si="2"/>
        <v>5.0619267697998632E-3</v>
      </c>
      <c r="J8" s="76">
        <f>分析係数表!G11</f>
        <v>0.5</v>
      </c>
      <c r="K8" s="78">
        <f t="shared" si="3"/>
        <v>2.5309633848999316E-3</v>
      </c>
      <c r="L8" s="79"/>
      <c r="M8" s="80"/>
      <c r="N8" s="81">
        <f>分析係数表!H11</f>
        <v>-3.0985653642363585E-5</v>
      </c>
      <c r="O8" s="82">
        <f t="shared" si="4"/>
        <v>-4.2069887191546789E-4</v>
      </c>
      <c r="P8" s="76">
        <f>分析係数表!C11</f>
        <v>1.4950166112956853E-2</v>
      </c>
      <c r="Q8" s="82">
        <f t="shared" si="5"/>
        <v>-6.2895180186698036E-6</v>
      </c>
      <c r="R8" s="83">
        <v>1.1634112047471526E-4</v>
      </c>
      <c r="S8" s="84">
        <f t="shared" si="6"/>
        <v>5.1782678902745783E-3</v>
      </c>
      <c r="T8" s="85">
        <f>分析係数表!F11</f>
        <v>0.8125</v>
      </c>
      <c r="U8" s="86">
        <f t="shared" si="7"/>
        <v>4.2073426608480952E-3</v>
      </c>
      <c r="V8" s="87">
        <f>分析係数表!D11</f>
        <v>0.3125</v>
      </c>
      <c r="W8" s="167">
        <f t="shared" si="8"/>
        <v>0</v>
      </c>
      <c r="X8" s="76">
        <f>分析係数表!E11</f>
        <v>0</v>
      </c>
      <c r="Y8" s="166">
        <f t="shared" si="9"/>
        <v>0</v>
      </c>
    </row>
    <row r="9" spans="1:25" x14ac:dyDescent="0.2">
      <c r="A9" s="6" t="s">
        <v>222</v>
      </c>
      <c r="B9" s="5" t="s">
        <v>190</v>
      </c>
      <c r="C9" s="90"/>
      <c r="D9" s="76">
        <f>投入係数表!Q9</f>
        <v>0</v>
      </c>
      <c r="E9" s="77">
        <f t="shared" si="0"/>
        <v>0</v>
      </c>
      <c r="F9" s="76">
        <f>分析係数表!C12</f>
        <v>7.6050169221580699E-2</v>
      </c>
      <c r="G9" s="77">
        <f t="shared" si="1"/>
        <v>0</v>
      </c>
      <c r="H9" s="77">
        <v>7.1333661209762876E-5</v>
      </c>
      <c r="I9" s="77">
        <f t="shared" si="2"/>
        <v>7.1333661209762876E-5</v>
      </c>
      <c r="J9" s="76">
        <f>分析係数表!G12</f>
        <v>0.1430260047281324</v>
      </c>
      <c r="K9" s="78">
        <f t="shared" si="3"/>
        <v>1.020256856546254E-5</v>
      </c>
      <c r="L9" s="79"/>
      <c r="M9" s="80"/>
      <c r="N9" s="81">
        <f>分析係数表!H12</f>
        <v>0.10532023673039383</v>
      </c>
      <c r="O9" s="82">
        <f t="shared" si="4"/>
        <v>1.4299554656406754</v>
      </c>
      <c r="P9" s="76">
        <f>分析係数表!C12</f>
        <v>7.6050169221580699E-2</v>
      </c>
      <c r="Q9" s="82">
        <f t="shared" si="5"/>
        <v>0.10874835514129759</v>
      </c>
      <c r="R9" s="83">
        <v>0.12130534923027868</v>
      </c>
      <c r="S9" s="84">
        <f t="shared" si="6"/>
        <v>0.12137668289148844</v>
      </c>
      <c r="T9" s="85">
        <f>分析係数表!F12</f>
        <v>0.29432624113475175</v>
      </c>
      <c r="U9" s="86">
        <f t="shared" si="7"/>
        <v>3.5724342836856521E-2</v>
      </c>
      <c r="V9" s="87">
        <f>分析係数表!D12</f>
        <v>7.407407407407407E-2</v>
      </c>
      <c r="W9" s="167">
        <f t="shared" si="8"/>
        <v>0</v>
      </c>
      <c r="X9" s="76">
        <f>分析係数表!E12</f>
        <v>6.6587864460204885E-2</v>
      </c>
      <c r="Y9" s="166">
        <f t="shared" si="9"/>
        <v>0</v>
      </c>
    </row>
    <row r="10" spans="1:25" x14ac:dyDescent="0.2">
      <c r="A10" s="6" t="s">
        <v>223</v>
      </c>
      <c r="B10" s="5" t="s">
        <v>28</v>
      </c>
      <c r="C10" s="90"/>
      <c r="D10" s="76">
        <f>投入係数表!Q10</f>
        <v>1.1918951132300357E-3</v>
      </c>
      <c r="E10" s="77">
        <f t="shared" si="0"/>
        <v>0.11918951132300357</v>
      </c>
      <c r="F10" s="76">
        <f>分析係数表!C13</f>
        <v>0</v>
      </c>
      <c r="G10" s="77">
        <f t="shared" si="1"/>
        <v>0</v>
      </c>
      <c r="H10" s="77">
        <v>0</v>
      </c>
      <c r="I10" s="77">
        <f t="shared" si="2"/>
        <v>0</v>
      </c>
      <c r="J10" s="76">
        <f>分析係数表!G13</f>
        <v>0.24390243902439024</v>
      </c>
      <c r="K10" s="78">
        <f t="shared" si="3"/>
        <v>0</v>
      </c>
      <c r="L10" s="79"/>
      <c r="M10" s="80"/>
      <c r="N10" s="81">
        <f>分析係数表!H13</f>
        <v>1.555479812846652E-2</v>
      </c>
      <c r="O10" s="82">
        <f t="shared" si="4"/>
        <v>0.21119083370156491</v>
      </c>
      <c r="P10" s="76">
        <f>分析係数表!C13</f>
        <v>0</v>
      </c>
      <c r="Q10" s="82">
        <f t="shared" si="5"/>
        <v>0</v>
      </c>
      <c r="R10" s="83">
        <v>0</v>
      </c>
      <c r="S10" s="84">
        <f t="shared" si="6"/>
        <v>0</v>
      </c>
      <c r="T10" s="85">
        <f>分析係数表!F13</f>
        <v>0.37804878048780488</v>
      </c>
      <c r="U10" s="86">
        <f t="shared" si="7"/>
        <v>0</v>
      </c>
      <c r="V10" s="87">
        <f>分析係数表!D13</f>
        <v>0.4451219512195122</v>
      </c>
      <c r="W10" s="167">
        <f t="shared" si="8"/>
        <v>0</v>
      </c>
      <c r="X10" s="76">
        <f>分析係数表!E13</f>
        <v>0.39634146341463417</v>
      </c>
      <c r="Y10" s="166">
        <f t="shared" si="9"/>
        <v>0</v>
      </c>
    </row>
    <row r="11" spans="1:25" x14ac:dyDescent="0.2">
      <c r="A11" s="6" t="s">
        <v>224</v>
      </c>
      <c r="B11" s="5" t="s">
        <v>267</v>
      </c>
      <c r="C11" s="90"/>
      <c r="D11" s="76">
        <f>投入係数表!Q11</f>
        <v>1.1918951132300357E-3</v>
      </c>
      <c r="E11" s="77">
        <f t="shared" si="0"/>
        <v>0.11918951132300357</v>
      </c>
      <c r="F11" s="76">
        <f>分析係数表!C14</f>
        <v>0.12118408880666054</v>
      </c>
      <c r="G11" s="77">
        <f t="shared" si="1"/>
        <v>1.4443872324989336E-2</v>
      </c>
      <c r="H11" s="77">
        <v>2.1737430111116361E-2</v>
      </c>
      <c r="I11" s="77">
        <f t="shared" si="2"/>
        <v>2.1737430111116361E-2</v>
      </c>
      <c r="J11" s="76">
        <f>分析係数表!G14</f>
        <v>0.17455621301775148</v>
      </c>
      <c r="K11" s="78">
        <f t="shared" si="3"/>
        <v>3.7944034809345127E-3</v>
      </c>
      <c r="L11" s="79"/>
      <c r="M11" s="80"/>
      <c r="N11" s="81">
        <f>分析係数表!H14</f>
        <v>1.3013974529792706E-3</v>
      </c>
      <c r="O11" s="82">
        <f t="shared" si="4"/>
        <v>1.7669352620449653E-2</v>
      </c>
      <c r="P11" s="76">
        <f>分析係数表!C14</f>
        <v>0.12118408880666054</v>
      </c>
      <c r="Q11" s="82">
        <f t="shared" si="5"/>
        <v>2.1412443971127707E-3</v>
      </c>
      <c r="R11" s="83">
        <v>6.4103324356135178E-3</v>
      </c>
      <c r="S11" s="84">
        <f t="shared" si="6"/>
        <v>2.814776254672988E-2</v>
      </c>
      <c r="T11" s="85">
        <f>分析係数表!F14</f>
        <v>0.39349112426035504</v>
      </c>
      <c r="U11" s="86">
        <f t="shared" si="7"/>
        <v>1.1075894729926254E-2</v>
      </c>
      <c r="V11" s="87">
        <f>分析係数表!D14</f>
        <v>0.13905325443786981</v>
      </c>
      <c r="W11" s="167">
        <f t="shared" si="8"/>
        <v>0</v>
      </c>
      <c r="X11" s="76">
        <f>分析係数表!E14</f>
        <v>0.10650887573964497</v>
      </c>
      <c r="Y11" s="166">
        <f t="shared" si="9"/>
        <v>0</v>
      </c>
    </row>
    <row r="12" spans="1:25" x14ac:dyDescent="0.2">
      <c r="A12" s="6" t="s">
        <v>225</v>
      </c>
      <c r="B12" s="5" t="s">
        <v>29</v>
      </c>
      <c r="C12" s="90"/>
      <c r="D12" s="76">
        <f>投入係数表!Q12</f>
        <v>4.7675804529201428E-3</v>
      </c>
      <c r="E12" s="77">
        <f t="shared" si="0"/>
        <v>0.47675804529201427</v>
      </c>
      <c r="F12" s="76">
        <f>分析係数表!C15</f>
        <v>0</v>
      </c>
      <c r="G12" s="77">
        <f t="shared" si="1"/>
        <v>0</v>
      </c>
      <c r="H12" s="77">
        <v>0</v>
      </c>
      <c r="I12" s="77">
        <f t="shared" si="2"/>
        <v>0</v>
      </c>
      <c r="J12" s="76">
        <f>分析係数表!G15</f>
        <v>0.1</v>
      </c>
      <c r="K12" s="78">
        <f t="shared" si="3"/>
        <v>0</v>
      </c>
      <c r="L12" s="79"/>
      <c r="M12" s="80"/>
      <c r="N12" s="81">
        <f>分析係数表!H15</f>
        <v>9.7914665509868937E-3</v>
      </c>
      <c r="O12" s="82">
        <f t="shared" si="4"/>
        <v>0.13294084352528787</v>
      </c>
      <c r="P12" s="76">
        <f>分析係数表!C15</f>
        <v>0</v>
      </c>
      <c r="Q12" s="82">
        <f t="shared" si="5"/>
        <v>0</v>
      </c>
      <c r="R12" s="83">
        <v>0</v>
      </c>
      <c r="S12" s="84">
        <f t="shared" si="6"/>
        <v>0</v>
      </c>
      <c r="T12" s="85">
        <f>分析係数表!F15</f>
        <v>0.30833333333333335</v>
      </c>
      <c r="U12" s="86">
        <f t="shared" si="7"/>
        <v>0</v>
      </c>
      <c r="V12" s="87">
        <f>分析係数表!D15</f>
        <v>8.3333333333333332E-3</v>
      </c>
      <c r="W12" s="167">
        <f t="shared" si="8"/>
        <v>0</v>
      </c>
      <c r="X12" s="76">
        <f>分析係数表!E15</f>
        <v>0</v>
      </c>
      <c r="Y12" s="166">
        <f t="shared" si="9"/>
        <v>0</v>
      </c>
    </row>
    <row r="13" spans="1:25" x14ac:dyDescent="0.2">
      <c r="A13" s="6" t="s">
        <v>226</v>
      </c>
      <c r="B13" s="5" t="s">
        <v>30</v>
      </c>
      <c r="C13" s="90"/>
      <c r="D13" s="76">
        <f>投入係数表!Q13</f>
        <v>1.1918951132300357E-3</v>
      </c>
      <c r="E13" s="77">
        <f t="shared" si="0"/>
        <v>0.11918951132300357</v>
      </c>
      <c r="F13" s="76">
        <f>分析係数表!C16</f>
        <v>1.8867924528301883E-2</v>
      </c>
      <c r="G13" s="77">
        <f t="shared" si="1"/>
        <v>2.2488587042076139E-3</v>
      </c>
      <c r="H13" s="77">
        <v>4.9183895457451275E-3</v>
      </c>
      <c r="I13" s="77">
        <f t="shared" si="2"/>
        <v>4.9183895457451275E-3</v>
      </c>
      <c r="J13" s="76">
        <f>分析係数表!G16</f>
        <v>4.4444444444444446E-2</v>
      </c>
      <c r="K13" s="78">
        <f t="shared" si="3"/>
        <v>2.1859509092200569E-4</v>
      </c>
      <c r="L13" s="79"/>
      <c r="M13" s="80"/>
      <c r="N13" s="81">
        <f>分析係数表!H16</f>
        <v>1.8622377839060514E-2</v>
      </c>
      <c r="O13" s="82">
        <f t="shared" si="4"/>
        <v>0.25284002202119621</v>
      </c>
      <c r="P13" s="76">
        <f>分析係数表!C16</f>
        <v>1.8867924528301883E-2</v>
      </c>
      <c r="Q13" s="82">
        <f t="shared" si="5"/>
        <v>4.7705664532301162E-3</v>
      </c>
      <c r="R13" s="83">
        <v>5.167482270965364E-3</v>
      </c>
      <c r="S13" s="84">
        <f t="shared" si="6"/>
        <v>1.0085871816710491E-2</v>
      </c>
      <c r="T13" s="85">
        <f>分析係数表!F16</f>
        <v>0.28888888888888886</v>
      </c>
      <c r="U13" s="86">
        <f t="shared" si="7"/>
        <v>2.9136963026052524E-3</v>
      </c>
      <c r="V13" s="87">
        <f>分析係数表!D16</f>
        <v>0</v>
      </c>
      <c r="W13" s="167">
        <f t="shared" si="8"/>
        <v>0</v>
      </c>
      <c r="X13" s="76">
        <f>分析係数表!E16</f>
        <v>0</v>
      </c>
      <c r="Y13" s="166">
        <f t="shared" si="9"/>
        <v>0</v>
      </c>
    </row>
    <row r="14" spans="1:25" x14ac:dyDescent="0.2">
      <c r="A14" s="6" t="s">
        <v>2</v>
      </c>
      <c r="B14" s="5" t="s">
        <v>364</v>
      </c>
      <c r="C14" s="90"/>
      <c r="D14" s="76">
        <f>投入係数表!Q14</f>
        <v>1.4302741358760428E-2</v>
      </c>
      <c r="E14" s="77">
        <f t="shared" si="0"/>
        <v>1.4302741358760429</v>
      </c>
      <c r="F14" s="76">
        <f>分析係数表!C17</f>
        <v>0.10356731875719216</v>
      </c>
      <c r="G14" s="77">
        <f t="shared" si="1"/>
        <v>0.1481296573404417</v>
      </c>
      <c r="H14" s="77">
        <v>0.16308249980965961</v>
      </c>
      <c r="I14" s="77">
        <f t="shared" si="2"/>
        <v>0.16308249980965961</v>
      </c>
      <c r="J14" s="76">
        <f>分析係数表!G17</f>
        <v>0.21292775665399238</v>
      </c>
      <c r="K14" s="78">
        <f t="shared" si="3"/>
        <v>3.4724790833995961E-2</v>
      </c>
      <c r="L14" s="79"/>
      <c r="M14" s="80"/>
      <c r="N14" s="81">
        <f>分析係数表!H17</f>
        <v>3.0056084033092678E-3</v>
      </c>
      <c r="O14" s="82">
        <f t="shared" si="4"/>
        <v>4.080779057580039E-2</v>
      </c>
      <c r="P14" s="76">
        <f>分析係数表!C17</f>
        <v>0.10356731875719216</v>
      </c>
      <c r="Q14" s="82">
        <f t="shared" si="5"/>
        <v>4.226353454340661E-3</v>
      </c>
      <c r="R14" s="83">
        <v>7.3016929432612688E-3</v>
      </c>
      <c r="S14" s="84">
        <f t="shared" si="6"/>
        <v>0.17038419275292088</v>
      </c>
      <c r="T14" s="85">
        <f>分析係数表!F17</f>
        <v>0.32509505703422054</v>
      </c>
      <c r="U14" s="86">
        <f t="shared" si="7"/>
        <v>5.5391058860740437E-2</v>
      </c>
      <c r="V14" s="87">
        <f>分析係数表!D17</f>
        <v>7.2243346007604556E-2</v>
      </c>
      <c r="W14" s="167">
        <f t="shared" si="8"/>
        <v>0</v>
      </c>
      <c r="X14" s="76">
        <f>分析係数表!E17</f>
        <v>6.8441064638783272E-2</v>
      </c>
      <c r="Y14" s="166">
        <f t="shared" si="9"/>
        <v>0</v>
      </c>
    </row>
    <row r="15" spans="1:25" x14ac:dyDescent="0.2">
      <c r="A15" s="6" t="s">
        <v>3</v>
      </c>
      <c r="B15" s="5" t="s">
        <v>31</v>
      </c>
      <c r="C15" s="90"/>
      <c r="D15" s="76">
        <f>投入係数表!Q15</f>
        <v>7.1513706793802142E-3</v>
      </c>
      <c r="E15" s="77">
        <f t="shared" si="0"/>
        <v>0.71513706793802145</v>
      </c>
      <c r="F15" s="76">
        <f>分析係数表!C18</f>
        <v>0.44289970208540219</v>
      </c>
      <c r="G15" s="77">
        <f t="shared" si="1"/>
        <v>0.31673399433997773</v>
      </c>
      <c r="H15" s="77">
        <v>0.36038878260634927</v>
      </c>
      <c r="I15" s="77">
        <f t="shared" si="2"/>
        <v>0.36038878260634927</v>
      </c>
      <c r="J15" s="76">
        <f>分析係数表!G18</f>
        <v>0.21558441558441557</v>
      </c>
      <c r="K15" s="78">
        <f t="shared" si="3"/>
        <v>7.7694205081368803E-2</v>
      </c>
      <c r="L15" s="79"/>
      <c r="M15" s="80"/>
      <c r="N15" s="81">
        <f>分析係数表!H18</f>
        <v>4.9577045827781737E-4</v>
      </c>
      <c r="O15" s="82">
        <f t="shared" si="4"/>
        <v>6.7311819506474862E-3</v>
      </c>
      <c r="P15" s="76">
        <f>分析係数表!C18</f>
        <v>0.44289970208540219</v>
      </c>
      <c r="Q15" s="82">
        <f t="shared" si="5"/>
        <v>2.9812384806244081E-3</v>
      </c>
      <c r="R15" s="83">
        <v>6.2843693335497058E-3</v>
      </c>
      <c r="S15" s="84">
        <f t="shared" si="6"/>
        <v>0.36667315193989897</v>
      </c>
      <c r="T15" s="85">
        <f>分析係数表!F18</f>
        <v>0.45974025974025973</v>
      </c>
      <c r="U15" s="86">
        <f t="shared" si="7"/>
        <v>0.16857441011262886</v>
      </c>
      <c r="V15" s="87">
        <f>分析係数表!D18</f>
        <v>4.0445269016697587E-2</v>
      </c>
      <c r="W15" s="167">
        <f t="shared" si="8"/>
        <v>0</v>
      </c>
      <c r="X15" s="76">
        <f>分析係数表!E18</f>
        <v>3.896103896103896E-2</v>
      </c>
      <c r="Y15" s="166">
        <f t="shared" si="9"/>
        <v>0</v>
      </c>
    </row>
    <row r="16" spans="1:25" x14ac:dyDescent="0.2">
      <c r="A16" s="6" t="s">
        <v>4</v>
      </c>
      <c r="B16" s="5" t="s">
        <v>32</v>
      </c>
      <c r="C16" s="90"/>
      <c r="D16" s="76">
        <f>投入係数表!Q16</f>
        <v>0.11918951132300358</v>
      </c>
      <c r="E16" s="77">
        <f t="shared" si="0"/>
        <v>11.918951132300357</v>
      </c>
      <c r="F16" s="76">
        <f>分析係数表!C19</f>
        <v>0.30545876887340306</v>
      </c>
      <c r="G16" s="77">
        <f t="shared" si="1"/>
        <v>3.6407481391347205</v>
      </c>
      <c r="H16" s="77">
        <v>4.4724316599207992</v>
      </c>
      <c r="I16" s="77">
        <f t="shared" si="2"/>
        <v>4.4724316599207992</v>
      </c>
      <c r="J16" s="76">
        <f>分析係数表!G19</f>
        <v>5.7468790357296601E-2</v>
      </c>
      <c r="K16" s="78">
        <f t="shared" si="3"/>
        <v>0.25702523745132444</v>
      </c>
      <c r="L16" s="79"/>
      <c r="M16" s="80"/>
      <c r="N16" s="81">
        <f>分析係数表!H19</f>
        <v>-1.2394261456945434E-4</v>
      </c>
      <c r="O16" s="82">
        <f t="shared" si="4"/>
        <v>-1.6827954876618716E-3</v>
      </c>
      <c r="P16" s="76">
        <f>分析係数表!C19</f>
        <v>0.30545876887340306</v>
      </c>
      <c r="Q16" s="82">
        <f t="shared" si="5"/>
        <v>-5.140246379269132E-4</v>
      </c>
      <c r="R16" s="83">
        <v>1.2121322392033469E-3</v>
      </c>
      <c r="S16" s="84">
        <f t="shared" si="6"/>
        <v>4.4736437921600025</v>
      </c>
      <c r="T16" s="85">
        <f>分析係数表!F19</f>
        <v>0.23999139044339216</v>
      </c>
      <c r="U16" s="86">
        <f t="shared" si="7"/>
        <v>1.0736359940289286</v>
      </c>
      <c r="V16" s="87">
        <f>分析係数表!D19</f>
        <v>1.8941024537236333E-2</v>
      </c>
      <c r="W16" s="167">
        <f t="shared" si="8"/>
        <v>0</v>
      </c>
      <c r="X16" s="76">
        <f>分析係数表!E19</f>
        <v>1.9156263452432199E-2</v>
      </c>
      <c r="Y16" s="166">
        <f t="shared" si="9"/>
        <v>0</v>
      </c>
    </row>
    <row r="17" spans="1:25" x14ac:dyDescent="0.2">
      <c r="A17" s="6" t="s">
        <v>5</v>
      </c>
      <c r="B17" s="5" t="s">
        <v>33</v>
      </c>
      <c r="C17" s="90"/>
      <c r="D17" s="76">
        <f>投入係数表!Q17</f>
        <v>3.9332538736591177E-2</v>
      </c>
      <c r="E17" s="77">
        <f t="shared" si="0"/>
        <v>3.9332538736591176</v>
      </c>
      <c r="F17" s="76">
        <f>分析係数表!C20</f>
        <v>9.5808383233532912E-2</v>
      </c>
      <c r="G17" s="77">
        <f t="shared" si="1"/>
        <v>0.37683869448231061</v>
      </c>
      <c r="H17" s="77">
        <v>0.41258306376376458</v>
      </c>
      <c r="I17" s="77">
        <f t="shared" si="2"/>
        <v>0.41258306376376458</v>
      </c>
      <c r="J17" s="76">
        <f>分析係数表!G20</f>
        <v>0.10049019607843138</v>
      </c>
      <c r="K17" s="78">
        <f t="shared" si="3"/>
        <v>4.146055297626066E-2</v>
      </c>
      <c r="L17" s="79"/>
      <c r="M17" s="80"/>
      <c r="N17" s="81">
        <f>分析係数表!H20</f>
        <v>6.1971307284727176E-4</v>
      </c>
      <c r="O17" s="82">
        <f t="shared" si="4"/>
        <v>8.4139774383093589E-3</v>
      </c>
      <c r="P17" s="76">
        <f>分析係数表!C20</f>
        <v>9.5808383233532912E-2</v>
      </c>
      <c r="Q17" s="82">
        <f t="shared" si="5"/>
        <v>8.0612957492784258E-4</v>
      </c>
      <c r="R17" s="83">
        <v>1.5240704684890264E-3</v>
      </c>
      <c r="S17" s="84">
        <f t="shared" si="6"/>
        <v>0.41410713423225359</v>
      </c>
      <c r="T17" s="85">
        <f>分析係数表!F20</f>
        <v>0.22303921568627452</v>
      </c>
      <c r="U17" s="86">
        <f t="shared" si="7"/>
        <v>9.2362130429252648E-2</v>
      </c>
      <c r="V17" s="87">
        <f>分析係数表!D20</f>
        <v>8.5784313725490197E-2</v>
      </c>
      <c r="W17" s="167">
        <f t="shared" si="8"/>
        <v>0</v>
      </c>
      <c r="X17" s="76">
        <f>分析係数表!E20</f>
        <v>9.3137254901960786E-2</v>
      </c>
      <c r="Y17" s="166">
        <f t="shared" si="9"/>
        <v>0</v>
      </c>
    </row>
    <row r="18" spans="1:25" x14ac:dyDescent="0.2">
      <c r="A18" s="6" t="s">
        <v>6</v>
      </c>
      <c r="B18" s="5" t="s">
        <v>34</v>
      </c>
      <c r="C18" s="90"/>
      <c r="D18" s="76">
        <f>投入係数表!Q18</f>
        <v>3.6948748510131108E-2</v>
      </c>
      <c r="E18" s="77">
        <f t="shared" si="0"/>
        <v>3.6948748510131106</v>
      </c>
      <c r="F18" s="76">
        <f>分析係数表!C21</f>
        <v>0.17321313586606568</v>
      </c>
      <c r="G18" s="77">
        <f t="shared" si="1"/>
        <v>0.6400008595766431</v>
      </c>
      <c r="H18" s="77">
        <v>0.66655752740407159</v>
      </c>
      <c r="I18" s="77">
        <f t="shared" si="2"/>
        <v>0.66655752740407159</v>
      </c>
      <c r="J18" s="76">
        <f>分析係数表!G21</f>
        <v>0.28424304840370751</v>
      </c>
      <c r="K18" s="78">
        <f t="shared" si="3"/>
        <v>0.18946434352577113</v>
      </c>
      <c r="L18" s="79"/>
      <c r="M18" s="80"/>
      <c r="N18" s="81">
        <f>分析係数表!H21</f>
        <v>1.0225265701979984E-3</v>
      </c>
      <c r="O18" s="82">
        <f t="shared" si="4"/>
        <v>1.3883062773210442E-2</v>
      </c>
      <c r="P18" s="76">
        <f>分析係数表!C21</f>
        <v>0.17321313586606568</v>
      </c>
      <c r="Q18" s="82">
        <f t="shared" si="5"/>
        <v>2.404728838373219E-3</v>
      </c>
      <c r="R18" s="83">
        <v>4.4404831925582205E-3</v>
      </c>
      <c r="S18" s="84">
        <f t="shared" si="6"/>
        <v>0.67099801059662978</v>
      </c>
      <c r="T18" s="85">
        <f>分析係数表!F21</f>
        <v>0.42481977342945415</v>
      </c>
      <c r="U18" s="86">
        <f t="shared" si="7"/>
        <v>0.28505322283327472</v>
      </c>
      <c r="V18" s="87">
        <f>分析係数表!D21</f>
        <v>8.2389289392378995E-2</v>
      </c>
      <c r="W18" s="167">
        <f t="shared" si="8"/>
        <v>0</v>
      </c>
      <c r="X18" s="76">
        <f>分析係数表!E21</f>
        <v>7.7239958805355308E-2</v>
      </c>
      <c r="Y18" s="166">
        <f t="shared" si="9"/>
        <v>0</v>
      </c>
    </row>
    <row r="19" spans="1:25" x14ac:dyDescent="0.2">
      <c r="A19" s="6" t="s">
        <v>7</v>
      </c>
      <c r="B19" s="5" t="s">
        <v>268</v>
      </c>
      <c r="C19" s="75">
        <f>最終需要_まとめ!C20</f>
        <v>100</v>
      </c>
      <c r="D19" s="76">
        <f>投入係数表!Q19</f>
        <v>0.16328963051251491</v>
      </c>
      <c r="E19" s="77">
        <f t="shared" si="0"/>
        <v>16.328963051251492</v>
      </c>
      <c r="F19" s="76">
        <f>分析係数表!C22</f>
        <v>5.7692307692307709E-2</v>
      </c>
      <c r="G19" s="77">
        <f t="shared" si="1"/>
        <v>0.94205556064912477</v>
      </c>
      <c r="H19" s="77">
        <v>0.95277399765315329</v>
      </c>
      <c r="I19" s="77">
        <f t="shared" si="2"/>
        <v>100.95277399765315</v>
      </c>
      <c r="J19" s="76">
        <f>分析係数表!G22</f>
        <v>0.19427890345649582</v>
      </c>
      <c r="K19" s="78">
        <f t="shared" si="3"/>
        <v>19.612994233155497</v>
      </c>
      <c r="L19" s="79"/>
      <c r="M19" s="80"/>
      <c r="N19" s="81">
        <f>分析係数表!H22</f>
        <v>6.1971307284727171E-5</v>
      </c>
      <c r="O19" s="82">
        <f t="shared" si="4"/>
        <v>8.4139774383093578E-4</v>
      </c>
      <c r="P19" s="76">
        <f>分析係数表!C22</f>
        <v>5.7692307692307709E-2</v>
      </c>
      <c r="Q19" s="82">
        <f t="shared" si="5"/>
        <v>4.854217752870785E-5</v>
      </c>
      <c r="R19" s="83">
        <v>3.2322714639125696E-4</v>
      </c>
      <c r="S19" s="84">
        <f t="shared" si="6"/>
        <v>100.95309722479955</v>
      </c>
      <c r="T19" s="85">
        <f>分析係数表!F22</f>
        <v>0.41239570917759238</v>
      </c>
      <c r="U19" s="86">
        <f t="shared" si="7"/>
        <v>41.632624123695642</v>
      </c>
      <c r="V19" s="87">
        <f>分析係数表!D22</f>
        <v>9.5351609058402856E-3</v>
      </c>
      <c r="W19" s="167">
        <f t="shared" si="8"/>
        <v>1</v>
      </c>
      <c r="X19" s="76">
        <f>分析係数表!E22</f>
        <v>8.3432657926102508E-3</v>
      </c>
      <c r="Y19" s="166">
        <f t="shared" si="9"/>
        <v>1</v>
      </c>
    </row>
    <row r="20" spans="1:25" x14ac:dyDescent="0.2">
      <c r="A20" s="6" t="s">
        <v>8</v>
      </c>
      <c r="B20" s="5" t="s">
        <v>269</v>
      </c>
      <c r="C20" s="90"/>
      <c r="D20" s="76">
        <f>投入係数表!Q20</f>
        <v>4.7675804529201428E-3</v>
      </c>
      <c r="E20" s="77">
        <f t="shared" si="0"/>
        <v>0.47675804529201427</v>
      </c>
      <c r="F20" s="76">
        <f>分析係数表!C23</f>
        <v>0</v>
      </c>
      <c r="G20" s="77">
        <f t="shared" si="1"/>
        <v>0</v>
      </c>
      <c r="H20" s="77">
        <v>0</v>
      </c>
      <c r="I20" s="77">
        <f t="shared" si="2"/>
        <v>0</v>
      </c>
      <c r="J20" s="76">
        <f>分析係数表!G23</f>
        <v>0.21608040201005024</v>
      </c>
      <c r="K20" s="78">
        <f t="shared" si="3"/>
        <v>0</v>
      </c>
      <c r="L20" s="79"/>
      <c r="M20" s="80"/>
      <c r="N20" s="81">
        <f>分析係数表!H23</f>
        <v>3.0985653642363585E-5</v>
      </c>
      <c r="O20" s="82">
        <f t="shared" si="4"/>
        <v>4.2069887191546789E-4</v>
      </c>
      <c r="P20" s="76">
        <f>分析係数表!C23</f>
        <v>0</v>
      </c>
      <c r="Q20" s="82">
        <f t="shared" si="5"/>
        <v>0</v>
      </c>
      <c r="R20" s="83">
        <v>0</v>
      </c>
      <c r="S20" s="84">
        <f t="shared" si="6"/>
        <v>0</v>
      </c>
      <c r="T20" s="85">
        <f>分析係数表!F23</f>
        <v>0.44723618090452261</v>
      </c>
      <c r="U20" s="86">
        <f t="shared" si="7"/>
        <v>0</v>
      </c>
      <c r="V20" s="87">
        <f>分析係数表!D23</f>
        <v>5.0251256281407038E-2</v>
      </c>
      <c r="W20" s="167">
        <f t="shared" si="8"/>
        <v>0</v>
      </c>
      <c r="X20" s="76">
        <f>分析係数表!E23</f>
        <v>3.5175879396984924E-2</v>
      </c>
      <c r="Y20" s="166">
        <f t="shared" si="9"/>
        <v>0</v>
      </c>
    </row>
    <row r="21" spans="1:25" x14ac:dyDescent="0.2">
      <c r="A21" s="6" t="s">
        <v>9</v>
      </c>
      <c r="B21" s="5" t="s">
        <v>270</v>
      </c>
      <c r="C21" s="90"/>
      <c r="D21" s="76">
        <f>投入係数表!Q21</f>
        <v>2.3837902264600714E-3</v>
      </c>
      <c r="E21" s="77">
        <f t="shared" si="0"/>
        <v>0.23837902264600713</v>
      </c>
      <c r="F21" s="76">
        <f>分析係数表!C24</f>
        <v>1</v>
      </c>
      <c r="G21" s="77">
        <f t="shared" si="1"/>
        <v>0.23837902264600713</v>
      </c>
      <c r="H21" s="77">
        <v>0.27180918723768471</v>
      </c>
      <c r="I21" s="77">
        <f t="shared" si="2"/>
        <v>0.27180918723768471</v>
      </c>
      <c r="J21" s="76">
        <f>分析係数表!G24</f>
        <v>0.20751761942051683</v>
      </c>
      <c r="K21" s="78">
        <f t="shared" si="3"/>
        <v>5.6405195472189855E-2</v>
      </c>
      <c r="L21" s="79"/>
      <c r="M21" s="80"/>
      <c r="N21" s="81">
        <f>分析係数表!H24</f>
        <v>4.3379915099309022E-4</v>
      </c>
      <c r="O21" s="82">
        <f t="shared" si="4"/>
        <v>5.8897842068165512E-3</v>
      </c>
      <c r="P21" s="76">
        <f>分析係数表!C24</f>
        <v>1</v>
      </c>
      <c r="Q21" s="82">
        <f t="shared" si="5"/>
        <v>5.8897842068165512E-3</v>
      </c>
      <c r="R21" s="83">
        <v>1.8402248738207793E-2</v>
      </c>
      <c r="S21" s="84">
        <f t="shared" si="6"/>
        <v>0.2902114359758925</v>
      </c>
      <c r="T21" s="85">
        <f>分析係数表!F24</f>
        <v>0.3923257635082224</v>
      </c>
      <c r="U21" s="86">
        <f t="shared" si="7"/>
        <v>0.11385742319805962</v>
      </c>
      <c r="V21" s="87">
        <f>分析係数表!D24</f>
        <v>7.9874706342991389E-2</v>
      </c>
      <c r="W21" s="167">
        <f t="shared" si="8"/>
        <v>0</v>
      </c>
      <c r="X21" s="76">
        <f>分析係数表!E24</f>
        <v>8.1440877055599062E-2</v>
      </c>
      <c r="Y21" s="166">
        <f t="shared" si="9"/>
        <v>0</v>
      </c>
    </row>
    <row r="22" spans="1:25" x14ac:dyDescent="0.2">
      <c r="A22" s="6" t="s">
        <v>10</v>
      </c>
      <c r="B22" s="5" t="s">
        <v>271</v>
      </c>
      <c r="C22" s="90"/>
      <c r="D22" s="76">
        <f>投入係数表!Q22</f>
        <v>8.3432657926102508E-3</v>
      </c>
      <c r="E22" s="77">
        <f t="shared" si="0"/>
        <v>0.83432657926102505</v>
      </c>
      <c r="F22" s="76">
        <f>分析係数表!C25</f>
        <v>0.15636042402826855</v>
      </c>
      <c r="G22" s="77">
        <f t="shared" si="1"/>
        <v>0.13045565771130868</v>
      </c>
      <c r="H22" s="77">
        <v>0.16655041771704782</v>
      </c>
      <c r="I22" s="77">
        <f t="shared" si="2"/>
        <v>0.16655041771704782</v>
      </c>
      <c r="J22" s="76">
        <f>分析係数表!G25</f>
        <v>0.19674295774647887</v>
      </c>
      <c r="K22" s="78">
        <f t="shared" si="3"/>
        <v>3.2767621795563542E-2</v>
      </c>
      <c r="L22" s="79"/>
      <c r="M22" s="80"/>
      <c r="N22" s="81">
        <f>分析係数表!H25</f>
        <v>5.8872741920490813E-4</v>
      </c>
      <c r="O22" s="82">
        <f t="shared" si="4"/>
        <v>7.9932785663938914E-3</v>
      </c>
      <c r="P22" s="76">
        <f>分析係数表!C25</f>
        <v>0.15636042402826855</v>
      </c>
      <c r="Q22" s="82">
        <f t="shared" si="5"/>
        <v>1.2498324260174195E-3</v>
      </c>
      <c r="R22" s="83">
        <v>4.0700855322392008E-3</v>
      </c>
      <c r="S22" s="84">
        <f t="shared" si="6"/>
        <v>0.17062050324928701</v>
      </c>
      <c r="T22" s="85">
        <f>分析係数表!F25</f>
        <v>0.35079225352112675</v>
      </c>
      <c r="U22" s="86">
        <f t="shared" si="7"/>
        <v>5.9852350831726124E-2</v>
      </c>
      <c r="V22" s="87">
        <f>分析係数表!D25</f>
        <v>7.2183098591549297E-2</v>
      </c>
      <c r="W22" s="167">
        <f t="shared" si="8"/>
        <v>0</v>
      </c>
      <c r="X22" s="76">
        <f>分析係数表!E25</f>
        <v>6.8661971830985921E-2</v>
      </c>
      <c r="Y22" s="166">
        <f t="shared" si="9"/>
        <v>0</v>
      </c>
    </row>
    <row r="23" spans="1:25" x14ac:dyDescent="0.2">
      <c r="A23" s="6" t="s">
        <v>11</v>
      </c>
      <c r="B23" s="5" t="s">
        <v>35</v>
      </c>
      <c r="C23" s="90"/>
      <c r="D23" s="76">
        <f>投入係数表!Q23</f>
        <v>2.5029797377830752E-2</v>
      </c>
      <c r="E23" s="77">
        <f t="shared" si="0"/>
        <v>2.5029797377830754</v>
      </c>
      <c r="F23" s="76">
        <f>分析係数表!C26</f>
        <v>0.2968369829683698</v>
      </c>
      <c r="G23" s="77">
        <f t="shared" si="1"/>
        <v>0.74297695379448947</v>
      </c>
      <c r="H23" s="77">
        <v>0.78348337766393583</v>
      </c>
      <c r="I23" s="77">
        <f t="shared" si="2"/>
        <v>0.78348337766393583</v>
      </c>
      <c r="J23" s="76">
        <f>分析係数表!G26</f>
        <v>0.19691119691119691</v>
      </c>
      <c r="K23" s="78">
        <f t="shared" si="3"/>
        <v>0.15427664965583293</v>
      </c>
      <c r="L23" s="79"/>
      <c r="M23" s="80"/>
      <c r="N23" s="81">
        <f>分析係数表!H26</f>
        <v>1.2859046261580888E-2</v>
      </c>
      <c r="O23" s="82">
        <f t="shared" si="4"/>
        <v>0.1745900318449192</v>
      </c>
      <c r="P23" s="76">
        <f>分析係数表!C26</f>
        <v>0.2968369829683698</v>
      </c>
      <c r="Q23" s="82">
        <f t="shared" si="5"/>
        <v>5.182477830919742E-2</v>
      </c>
      <c r="R23" s="83">
        <v>5.463402728728961E-2</v>
      </c>
      <c r="S23" s="84">
        <f t="shared" si="6"/>
        <v>0.83811740495122544</v>
      </c>
      <c r="T23" s="85">
        <f>分析係数表!F26</f>
        <v>0.33687258687258687</v>
      </c>
      <c r="U23" s="86">
        <f t="shared" si="7"/>
        <v>0.28233877830885878</v>
      </c>
      <c r="V23" s="87">
        <f>分析係数表!D26</f>
        <v>8.7355212355212361E-2</v>
      </c>
      <c r="W23" s="167">
        <f t="shared" si="8"/>
        <v>0</v>
      </c>
      <c r="X23" s="76">
        <f>分析係数表!E26</f>
        <v>9.2664092664092659E-2</v>
      </c>
      <c r="Y23" s="166">
        <f t="shared" si="9"/>
        <v>0</v>
      </c>
    </row>
    <row r="24" spans="1:25" x14ac:dyDescent="0.2">
      <c r="A24" s="6" t="s">
        <v>12</v>
      </c>
      <c r="B24" s="5" t="s">
        <v>365</v>
      </c>
      <c r="C24" s="90"/>
      <c r="D24" s="76">
        <f>投入係数表!Q24</f>
        <v>1.1918951132300357E-3</v>
      </c>
      <c r="E24" s="77">
        <f t="shared" si="0"/>
        <v>0.11918951132300357</v>
      </c>
      <c r="F24" s="76">
        <f>分析係数表!C27</f>
        <v>2.7090694935217874E-2</v>
      </c>
      <c r="G24" s="77">
        <f t="shared" si="1"/>
        <v>3.2289266907291861E-3</v>
      </c>
      <c r="H24" s="77">
        <v>3.3361207019962694E-3</v>
      </c>
      <c r="I24" s="77">
        <f t="shared" si="2"/>
        <v>3.3361207019962694E-3</v>
      </c>
      <c r="J24" s="76">
        <f>分析係数表!G27</f>
        <v>0.18333333333333332</v>
      </c>
      <c r="K24" s="78">
        <f t="shared" si="3"/>
        <v>6.11622128699316E-4</v>
      </c>
      <c r="L24" s="79"/>
      <c r="M24" s="80"/>
      <c r="N24" s="81">
        <f>分析係数表!H27</f>
        <v>1.2053419266879434E-2</v>
      </c>
      <c r="O24" s="82">
        <f t="shared" si="4"/>
        <v>0.16365186117511701</v>
      </c>
      <c r="P24" s="76">
        <f>分析係数表!C27</f>
        <v>2.7090694935217874E-2</v>
      </c>
      <c r="Q24" s="82">
        <f t="shared" si="5"/>
        <v>4.4334426466757209E-3</v>
      </c>
      <c r="R24" s="83">
        <v>4.4589410726068425E-3</v>
      </c>
      <c r="S24" s="84">
        <f t="shared" si="6"/>
        <v>7.7950617746031115E-3</v>
      </c>
      <c r="T24" s="85">
        <f>分析係数表!F27</f>
        <v>0.33333333333333331</v>
      </c>
      <c r="U24" s="86">
        <f t="shared" si="7"/>
        <v>2.5983539248677036E-3</v>
      </c>
      <c r="V24" s="87">
        <f>分析係数表!D27</f>
        <v>0</v>
      </c>
      <c r="W24" s="167">
        <f t="shared" si="8"/>
        <v>0</v>
      </c>
      <c r="X24" s="76">
        <f>分析係数表!E27</f>
        <v>0</v>
      </c>
      <c r="Y24" s="166">
        <f t="shared" si="9"/>
        <v>0</v>
      </c>
    </row>
    <row r="25" spans="1:25" x14ac:dyDescent="0.2">
      <c r="A25" s="6" t="s">
        <v>13</v>
      </c>
      <c r="B25" s="5" t="s">
        <v>191</v>
      </c>
      <c r="C25" s="90"/>
      <c r="D25" s="76">
        <f>投入係数表!Q25</f>
        <v>0</v>
      </c>
      <c r="E25" s="77">
        <f t="shared" si="0"/>
        <v>0</v>
      </c>
      <c r="F25" s="76">
        <f>分析係数表!C28</f>
        <v>5.9347181008901906E-3</v>
      </c>
      <c r="G25" s="77">
        <f t="shared" si="1"/>
        <v>0</v>
      </c>
      <c r="H25" s="77">
        <v>2.086668226757984E-4</v>
      </c>
      <c r="I25" s="77">
        <f t="shared" si="2"/>
        <v>2.086668226757984E-4</v>
      </c>
      <c r="J25" s="76">
        <f>分析係数表!G28</f>
        <v>0.12222222222222222</v>
      </c>
      <c r="K25" s="78">
        <f t="shared" si="3"/>
        <v>2.550372277148647E-5</v>
      </c>
      <c r="L25" s="79"/>
      <c r="M25" s="80"/>
      <c r="N25" s="81">
        <f>分析係数表!H28</f>
        <v>2.299135500263378E-2</v>
      </c>
      <c r="O25" s="82">
        <f t="shared" si="4"/>
        <v>0.3121585629612772</v>
      </c>
      <c r="P25" s="76">
        <f>分析係数表!C28</f>
        <v>5.9347181008901906E-3</v>
      </c>
      <c r="Q25" s="82">
        <f t="shared" si="5"/>
        <v>1.852573073954162E-3</v>
      </c>
      <c r="R25" s="83">
        <v>1.9024609867409512E-3</v>
      </c>
      <c r="S25" s="84">
        <f t="shared" si="6"/>
        <v>2.1111278094167497E-3</v>
      </c>
      <c r="T25" s="85">
        <f>分析係数表!F28</f>
        <v>0.21111111111111111</v>
      </c>
      <c r="U25" s="86">
        <f t="shared" si="7"/>
        <v>4.4568253754353603E-4</v>
      </c>
      <c r="V25" s="87">
        <f>分析係数表!D28</f>
        <v>0.82222222222222219</v>
      </c>
      <c r="W25" s="167">
        <f t="shared" si="8"/>
        <v>0</v>
      </c>
      <c r="X25" s="76">
        <f>分析係数表!E28</f>
        <v>0.82222222222222219</v>
      </c>
      <c r="Y25" s="166">
        <f t="shared" si="9"/>
        <v>0</v>
      </c>
    </row>
    <row r="26" spans="1:25" x14ac:dyDescent="0.2">
      <c r="A26" s="6" t="s">
        <v>14</v>
      </c>
      <c r="B26" s="5" t="s">
        <v>50</v>
      </c>
      <c r="C26" s="90"/>
      <c r="D26" s="76">
        <f>投入係数表!Q26</f>
        <v>1.1918951132300357E-3</v>
      </c>
      <c r="E26" s="77">
        <f t="shared" si="0"/>
        <v>0.11918951132300357</v>
      </c>
      <c r="F26" s="76">
        <f>分析係数表!C29</f>
        <v>2.9045643153526979E-2</v>
      </c>
      <c r="G26" s="77">
        <f t="shared" si="1"/>
        <v>3.4619360135312248E-3</v>
      </c>
      <c r="H26" s="77">
        <v>6.2206067435173059E-3</v>
      </c>
      <c r="I26" s="77">
        <f t="shared" si="2"/>
        <v>6.2206067435173059E-3</v>
      </c>
      <c r="J26" s="76">
        <f>分析係数表!G29</f>
        <v>0.27966101694915252</v>
      </c>
      <c r="K26" s="78">
        <f t="shared" si="3"/>
        <v>1.7396612079328057E-3</v>
      </c>
      <c r="L26" s="79"/>
      <c r="M26" s="80"/>
      <c r="N26" s="81">
        <f>分析係数表!H29</f>
        <v>1.0659064852973073E-2</v>
      </c>
      <c r="O26" s="82">
        <f t="shared" si="4"/>
        <v>0.14472041193892096</v>
      </c>
      <c r="P26" s="76">
        <f>分析係数表!C29</f>
        <v>2.9045643153526979E-2</v>
      </c>
      <c r="Q26" s="82">
        <f t="shared" si="5"/>
        <v>4.2034974422093235E-3</v>
      </c>
      <c r="R26" s="83">
        <v>5.278577665388003E-3</v>
      </c>
      <c r="S26" s="84">
        <f t="shared" si="6"/>
        <v>1.1499184408905308E-2</v>
      </c>
      <c r="T26" s="85">
        <f>分析係数表!F29</f>
        <v>0.4576271186440678</v>
      </c>
      <c r="U26" s="86">
        <f t="shared" si="7"/>
        <v>5.2623386278041239E-3</v>
      </c>
      <c r="V26" s="87">
        <f>分析係数表!D29</f>
        <v>0.38983050847457629</v>
      </c>
      <c r="W26" s="167">
        <f t="shared" si="8"/>
        <v>0</v>
      </c>
      <c r="X26" s="76">
        <f>分析係数表!E29</f>
        <v>0.16101694915254236</v>
      </c>
      <c r="Y26" s="166">
        <f t="shared" si="9"/>
        <v>0</v>
      </c>
    </row>
    <row r="27" spans="1:25" x14ac:dyDescent="0.2">
      <c r="A27" s="6" t="s">
        <v>15</v>
      </c>
      <c r="B27" s="5" t="s">
        <v>36</v>
      </c>
      <c r="C27" s="90"/>
      <c r="D27" s="76">
        <f>投入係数表!Q27</f>
        <v>1.1918951132300357E-3</v>
      </c>
      <c r="E27" s="77">
        <f t="shared" si="0"/>
        <v>0.11918951132300357</v>
      </c>
      <c r="F27" s="76">
        <f>分析係数表!C30</f>
        <v>1</v>
      </c>
      <c r="G27" s="77">
        <f t="shared" si="1"/>
        <v>0.11918951132300357</v>
      </c>
      <c r="H27" s="77">
        <v>0.15819852202923756</v>
      </c>
      <c r="I27" s="77">
        <f t="shared" si="2"/>
        <v>0.15819852202923756</v>
      </c>
      <c r="J27" s="76">
        <f>分析係数表!G30</f>
        <v>0.3445689235265465</v>
      </c>
      <c r="K27" s="78">
        <f t="shared" si="3"/>
        <v>5.4510294439105038E-2</v>
      </c>
      <c r="L27" s="79"/>
      <c r="M27" s="80"/>
      <c r="N27" s="81">
        <f>分析係数表!H30</f>
        <v>0</v>
      </c>
      <c r="O27" s="82">
        <f t="shared" si="4"/>
        <v>0</v>
      </c>
      <c r="P27" s="76">
        <f>分析係数表!C30</f>
        <v>1</v>
      </c>
      <c r="Q27" s="82">
        <f t="shared" si="5"/>
        <v>0</v>
      </c>
      <c r="R27" s="83">
        <v>1.8515041313162575E-2</v>
      </c>
      <c r="S27" s="84">
        <f t="shared" si="6"/>
        <v>0.17671356334240013</v>
      </c>
      <c r="T27" s="85">
        <f>分析係数表!F30</f>
        <v>0.44101315148563081</v>
      </c>
      <c r="U27" s="86">
        <f t="shared" si="7"/>
        <v>7.7933005479887518E-2</v>
      </c>
      <c r="V27" s="87">
        <f>分析係数表!D30</f>
        <v>8.7579152459814902E-2</v>
      </c>
      <c r="W27" s="167">
        <f t="shared" si="8"/>
        <v>0</v>
      </c>
      <c r="X27" s="76">
        <f>分析係数表!E30</f>
        <v>6.0009741841207991E-2</v>
      </c>
      <c r="Y27" s="166">
        <f t="shared" si="9"/>
        <v>0</v>
      </c>
    </row>
    <row r="28" spans="1:25" x14ac:dyDescent="0.2">
      <c r="A28" s="6" t="s">
        <v>16</v>
      </c>
      <c r="B28" s="5" t="s">
        <v>192</v>
      </c>
      <c r="C28" s="90"/>
      <c r="D28" s="76">
        <f>投入係数表!Q28</f>
        <v>1.4302741358760428E-2</v>
      </c>
      <c r="E28" s="77">
        <f t="shared" si="0"/>
        <v>1.4302741358760429</v>
      </c>
      <c r="F28" s="76">
        <f>分析係数表!C31</f>
        <v>3.5033259423503327E-2</v>
      </c>
      <c r="G28" s="77">
        <f t="shared" si="1"/>
        <v>5.0107164848872461E-2</v>
      </c>
      <c r="H28" s="77">
        <v>6.1714002830155323E-2</v>
      </c>
      <c r="I28" s="77">
        <f t="shared" si="2"/>
        <v>6.1714002830155323E-2</v>
      </c>
      <c r="J28" s="76">
        <f>分析係数表!G31</f>
        <v>6.3291139240506333E-2</v>
      </c>
      <c r="K28" s="78">
        <f t="shared" si="3"/>
        <v>3.9059495462123624E-3</v>
      </c>
      <c r="L28" s="79"/>
      <c r="M28" s="80"/>
      <c r="N28" s="81">
        <f>分析係数表!H31</f>
        <v>2.636879124965141E-2</v>
      </c>
      <c r="O28" s="82">
        <f t="shared" si="4"/>
        <v>0.35801474000006317</v>
      </c>
      <c r="P28" s="76">
        <f>分析係数表!C31</f>
        <v>3.5033259423503327E-2</v>
      </c>
      <c r="Q28" s="82">
        <f t="shared" si="5"/>
        <v>1.2542423263860307E-2</v>
      </c>
      <c r="R28" s="83">
        <v>1.5241699468712316E-2</v>
      </c>
      <c r="S28" s="84">
        <f t="shared" si="6"/>
        <v>7.695570229886764E-2</v>
      </c>
      <c r="T28" s="85">
        <f>分析係数表!F31</f>
        <v>0.34177215189873417</v>
      </c>
      <c r="U28" s="86">
        <f t="shared" si="7"/>
        <v>2.6301315975562359E-2</v>
      </c>
      <c r="V28" s="87">
        <f>分析係数表!D31</f>
        <v>0</v>
      </c>
      <c r="W28" s="167">
        <f t="shared" si="8"/>
        <v>0</v>
      </c>
      <c r="X28" s="76">
        <f>分析係数表!E31</f>
        <v>0</v>
      </c>
      <c r="Y28" s="166">
        <f t="shared" si="9"/>
        <v>0</v>
      </c>
    </row>
    <row r="29" spans="1:25" x14ac:dyDescent="0.2">
      <c r="A29" s="6" t="s">
        <v>17</v>
      </c>
      <c r="B29" s="5" t="s">
        <v>272</v>
      </c>
      <c r="C29" s="90"/>
      <c r="D29" s="76">
        <f>投入係数表!Q29</f>
        <v>1.1918951132300357E-3</v>
      </c>
      <c r="E29" s="77">
        <f t="shared" si="0"/>
        <v>0.11918951132300357</v>
      </c>
      <c r="F29" s="76">
        <f>分析係数表!C32</f>
        <v>1</v>
      </c>
      <c r="G29" s="77">
        <f t="shared" si="1"/>
        <v>0.11918951132300357</v>
      </c>
      <c r="H29" s="77">
        <v>0.14517094725795882</v>
      </c>
      <c r="I29" s="77">
        <f t="shared" si="2"/>
        <v>0.14517094725795882</v>
      </c>
      <c r="J29" s="76">
        <f>分析係数表!G32</f>
        <v>0.13994910941475827</v>
      </c>
      <c r="K29" s="78">
        <f t="shared" si="3"/>
        <v>2.0316544781648179E-2</v>
      </c>
      <c r="L29" s="79"/>
      <c r="M29" s="80"/>
      <c r="N29" s="81">
        <f>分析係数表!H32</f>
        <v>7.5295138350943511E-3</v>
      </c>
      <c r="O29" s="82">
        <f t="shared" si="4"/>
        <v>0.1022298258754587</v>
      </c>
      <c r="P29" s="76">
        <f>分析係数表!C32</f>
        <v>1</v>
      </c>
      <c r="Q29" s="82">
        <f t="shared" si="5"/>
        <v>0.1022298258754587</v>
      </c>
      <c r="R29" s="83">
        <v>0.13089616386452246</v>
      </c>
      <c r="S29" s="84">
        <f t="shared" si="6"/>
        <v>0.27606711112248128</v>
      </c>
      <c r="T29" s="85">
        <f>分析係数表!F32</f>
        <v>0.48346055979643765</v>
      </c>
      <c r="U29" s="86">
        <f t="shared" si="7"/>
        <v>0.13346756008466015</v>
      </c>
      <c r="V29" s="87">
        <f>分析係数表!D32</f>
        <v>1.0178117048346057E-2</v>
      </c>
      <c r="W29" s="167">
        <f t="shared" si="8"/>
        <v>0</v>
      </c>
      <c r="X29" s="76">
        <f>分析係数表!E32</f>
        <v>1.5267175572519083E-2</v>
      </c>
      <c r="Y29" s="166">
        <f t="shared" si="9"/>
        <v>0</v>
      </c>
    </row>
    <row r="30" spans="1:25" x14ac:dyDescent="0.2">
      <c r="A30" s="6" t="s">
        <v>18</v>
      </c>
      <c r="B30" s="5" t="s">
        <v>273</v>
      </c>
      <c r="C30" s="90"/>
      <c r="D30" s="76">
        <f>投入係数表!Q30</f>
        <v>0</v>
      </c>
      <c r="E30" s="77">
        <f t="shared" si="0"/>
        <v>0</v>
      </c>
      <c r="F30" s="76">
        <f>分析係数表!C33</f>
        <v>1</v>
      </c>
      <c r="G30" s="77">
        <f t="shared" si="1"/>
        <v>0</v>
      </c>
      <c r="H30" s="77">
        <v>7.0779265664719379E-3</v>
      </c>
      <c r="I30" s="77">
        <f t="shared" si="2"/>
        <v>7.0779265664719379E-3</v>
      </c>
      <c r="J30" s="76">
        <f>分析係数表!G33</f>
        <v>0.50525087514585765</v>
      </c>
      <c r="K30" s="78">
        <f t="shared" si="3"/>
        <v>3.5761285919280622E-3</v>
      </c>
      <c r="L30" s="79"/>
      <c r="M30" s="80"/>
      <c r="N30" s="81">
        <f>分析係数表!H33</f>
        <v>1.0844978774827254E-3</v>
      </c>
      <c r="O30" s="82">
        <f t="shared" si="4"/>
        <v>1.4724460517041375E-2</v>
      </c>
      <c r="P30" s="76">
        <f>分析係数表!C33</f>
        <v>1</v>
      </c>
      <c r="Q30" s="82">
        <f t="shared" si="5"/>
        <v>1.4724460517041375E-2</v>
      </c>
      <c r="R30" s="83">
        <v>3.6463625737282103E-2</v>
      </c>
      <c r="S30" s="84">
        <f t="shared" si="6"/>
        <v>4.354155230375404E-2</v>
      </c>
      <c r="T30" s="85">
        <f>分析係数表!F33</f>
        <v>0.64410735122520424</v>
      </c>
      <c r="U30" s="86">
        <f t="shared" si="7"/>
        <v>2.8045433922604703E-2</v>
      </c>
      <c r="V30" s="87">
        <f>分析係数表!D33</f>
        <v>4.7841306884480746E-2</v>
      </c>
      <c r="W30" s="167">
        <f t="shared" si="8"/>
        <v>0</v>
      </c>
      <c r="X30" s="76">
        <f>分析係数表!E33</f>
        <v>4.3173862310385065E-2</v>
      </c>
      <c r="Y30" s="166">
        <f t="shared" si="9"/>
        <v>0</v>
      </c>
    </row>
    <row r="31" spans="1:25" x14ac:dyDescent="0.2">
      <c r="A31" s="6" t="s">
        <v>19</v>
      </c>
      <c r="B31" s="5" t="s">
        <v>274</v>
      </c>
      <c r="C31" s="90"/>
      <c r="D31" s="76">
        <f>投入係数表!Q31</f>
        <v>4.5292014302741358E-2</v>
      </c>
      <c r="E31" s="77">
        <f t="shared" si="0"/>
        <v>4.5292014302741359</v>
      </c>
      <c r="F31" s="76">
        <f>分析係数表!C34</f>
        <v>0.19949759263135858</v>
      </c>
      <c r="G31" s="77">
        <f t="shared" si="1"/>
        <v>0.90356478188219613</v>
      </c>
      <c r="H31" s="77">
        <v>0.97304623401524903</v>
      </c>
      <c r="I31" s="77">
        <f t="shared" si="2"/>
        <v>0.97304623401524903</v>
      </c>
      <c r="J31" s="76">
        <f>分析係数表!G34</f>
        <v>0.4244650271478761</v>
      </c>
      <c r="K31" s="78">
        <f t="shared" si="3"/>
        <v>0.4130240961374213</v>
      </c>
      <c r="L31" s="79"/>
      <c r="M31" s="80"/>
      <c r="N31" s="81">
        <f>分析係数表!H34</f>
        <v>0.18489139528398352</v>
      </c>
      <c r="O31" s="82">
        <f t="shared" si="4"/>
        <v>2.510310168719597</v>
      </c>
      <c r="P31" s="76">
        <f>分析係数表!C34</f>
        <v>0.19949759263135858</v>
      </c>
      <c r="Q31" s="82">
        <f t="shared" si="5"/>
        <v>0.50080083541757914</v>
      </c>
      <c r="R31" s="83">
        <v>0.53378920362730176</v>
      </c>
      <c r="S31" s="84">
        <f t="shared" si="6"/>
        <v>1.5068354376425508</v>
      </c>
      <c r="T31" s="85">
        <f>分析係数表!F34</f>
        <v>0.70105397636537847</v>
      </c>
      <c r="U31" s="86">
        <f t="shared" si="7"/>
        <v>1.0563729752875755</v>
      </c>
      <c r="V31" s="87">
        <f>分析係数表!D34</f>
        <v>0.39061002874480999</v>
      </c>
      <c r="W31" s="167">
        <f t="shared" si="8"/>
        <v>1</v>
      </c>
      <c r="X31" s="76">
        <f>分析係数表!E34</f>
        <v>0.23634621526668795</v>
      </c>
      <c r="Y31" s="166">
        <f t="shared" si="9"/>
        <v>0</v>
      </c>
    </row>
    <row r="32" spans="1:25" x14ac:dyDescent="0.2">
      <c r="A32" s="6" t="s">
        <v>20</v>
      </c>
      <c r="B32" s="5" t="s">
        <v>37</v>
      </c>
      <c r="C32" s="90"/>
      <c r="D32" s="76">
        <f>投入係数表!Q32</f>
        <v>5.9594755661501785E-3</v>
      </c>
      <c r="E32" s="77">
        <f t="shared" si="0"/>
        <v>0.59594755661501786</v>
      </c>
      <c r="F32" s="76">
        <f>分析係数表!C35</f>
        <v>0.22275795564127288</v>
      </c>
      <c r="G32" s="77">
        <f t="shared" si="1"/>
        <v>0.13275205938097309</v>
      </c>
      <c r="H32" s="77">
        <v>0.15541705955697874</v>
      </c>
      <c r="I32" s="77">
        <f t="shared" si="2"/>
        <v>0.15541705955697874</v>
      </c>
      <c r="J32" s="76">
        <f>分析係数表!G35</f>
        <v>0.31756756756756754</v>
      </c>
      <c r="K32" s="78">
        <f t="shared" si="3"/>
        <v>4.9355417562013511E-2</v>
      </c>
      <c r="L32" s="79"/>
      <c r="M32" s="80"/>
      <c r="N32" s="81">
        <f>分析係数表!H35</f>
        <v>6.990363461717225E-2</v>
      </c>
      <c r="O32" s="82">
        <f t="shared" si="4"/>
        <v>0.94909665504129559</v>
      </c>
      <c r="P32" s="76">
        <f>分析係数表!C35</f>
        <v>0.22275795564127288</v>
      </c>
      <c r="Q32" s="82">
        <f t="shared" si="5"/>
        <v>0.2114188305829694</v>
      </c>
      <c r="R32" s="83">
        <v>0.23084854934370469</v>
      </c>
      <c r="S32" s="84">
        <f t="shared" si="6"/>
        <v>0.3862656089006834</v>
      </c>
      <c r="T32" s="85">
        <f>分析係数表!F35</f>
        <v>0.6527027027027027</v>
      </c>
      <c r="U32" s="86">
        <f t="shared" si="7"/>
        <v>0.25211660689058119</v>
      </c>
      <c r="V32" s="87">
        <f>分析係数表!D35</f>
        <v>0.11351351351351352</v>
      </c>
      <c r="W32" s="167">
        <f t="shared" si="8"/>
        <v>0</v>
      </c>
      <c r="X32" s="76">
        <f>分析係数表!E35</f>
        <v>8.9189189189189194E-2</v>
      </c>
      <c r="Y32" s="166">
        <f t="shared" si="9"/>
        <v>0</v>
      </c>
    </row>
    <row r="33" spans="1:25" x14ac:dyDescent="0.2">
      <c r="A33" s="6" t="s">
        <v>21</v>
      </c>
      <c r="B33" s="5" t="s">
        <v>38</v>
      </c>
      <c r="C33" s="90"/>
      <c r="D33" s="76">
        <f>投入係数表!Q33</f>
        <v>2.3837902264600714E-3</v>
      </c>
      <c r="E33" s="77">
        <f t="shared" si="0"/>
        <v>0.23837902264600713</v>
      </c>
      <c r="F33" s="76">
        <f>分析係数表!C36</f>
        <v>0.43622860833064259</v>
      </c>
      <c r="G33" s="77">
        <f t="shared" si="1"/>
        <v>0.10398774930408643</v>
      </c>
      <c r="H33" s="77">
        <v>0.12894203614775965</v>
      </c>
      <c r="I33" s="77">
        <f t="shared" si="2"/>
        <v>0.12894203614775965</v>
      </c>
      <c r="J33" s="76">
        <f>分析係数表!G36</f>
        <v>3.6982248520710057E-3</v>
      </c>
      <c r="K33" s="78">
        <f t="shared" si="3"/>
        <v>4.7685664255828268E-4</v>
      </c>
      <c r="L33" s="79"/>
      <c r="M33" s="80"/>
      <c r="N33" s="81">
        <f>分析係数表!H36</f>
        <v>7.7743004988690231E-2</v>
      </c>
      <c r="O33" s="82">
        <f t="shared" si="4"/>
        <v>1.0555334696359089</v>
      </c>
      <c r="P33" s="76">
        <f>分析係数表!C36</f>
        <v>0.43622860833064259</v>
      </c>
      <c r="Q33" s="82">
        <f t="shared" si="5"/>
        <v>0.46045389650568713</v>
      </c>
      <c r="R33" s="83">
        <v>0.48241119550587086</v>
      </c>
      <c r="S33" s="84">
        <f t="shared" si="6"/>
        <v>0.61135323165363054</v>
      </c>
      <c r="T33" s="85">
        <f>分析係数表!F36</f>
        <v>0.90162721893491127</v>
      </c>
      <c r="U33" s="86">
        <f t="shared" si="7"/>
        <v>0.55121271404273342</v>
      </c>
      <c r="V33" s="87">
        <f>分析係数表!D36</f>
        <v>2.1449704142011833E-2</v>
      </c>
      <c r="W33" s="167">
        <f t="shared" si="8"/>
        <v>0</v>
      </c>
      <c r="X33" s="76">
        <f>分析係数表!E36</f>
        <v>1.4792899408284023E-3</v>
      </c>
      <c r="Y33" s="166">
        <f t="shared" si="9"/>
        <v>0</v>
      </c>
    </row>
    <row r="34" spans="1:25" x14ac:dyDescent="0.2">
      <c r="A34" s="6" t="s">
        <v>22</v>
      </c>
      <c r="B34" s="5" t="s">
        <v>377</v>
      </c>
      <c r="C34" s="90"/>
      <c r="D34" s="76">
        <f>投入係数表!Q34</f>
        <v>1.5494636471990465E-2</v>
      </c>
      <c r="E34" s="77">
        <f t="shared" si="0"/>
        <v>1.5494636471990464</v>
      </c>
      <c r="F34" s="76">
        <f>分析係数表!C37</f>
        <v>0.12537048014226437</v>
      </c>
      <c r="G34" s="77">
        <f t="shared" si="1"/>
        <v>0.19425700141232857</v>
      </c>
      <c r="H34" s="77">
        <v>0.22239541303688531</v>
      </c>
      <c r="I34" s="77">
        <f t="shared" si="2"/>
        <v>0.22239541303688531</v>
      </c>
      <c r="J34" s="76">
        <f>分析係数表!G37</f>
        <v>0.54441260744985676</v>
      </c>
      <c r="K34" s="78">
        <f t="shared" si="3"/>
        <v>0.12107486669629861</v>
      </c>
      <c r="L34" s="79"/>
      <c r="M34" s="80"/>
      <c r="N34" s="81">
        <f>分析係数表!H37</f>
        <v>5.4441793449632819E-2</v>
      </c>
      <c r="O34" s="82">
        <f t="shared" si="4"/>
        <v>0.73916791795547709</v>
      </c>
      <c r="P34" s="76">
        <f>分析係数表!C37</f>
        <v>0.12537048014226437</v>
      </c>
      <c r="Q34" s="82">
        <f t="shared" si="5"/>
        <v>9.2669836779836048E-2</v>
      </c>
      <c r="R34" s="83">
        <v>0.10326094381495129</v>
      </c>
      <c r="S34" s="84">
        <f t="shared" si="6"/>
        <v>0.32565635685183658</v>
      </c>
      <c r="T34" s="85">
        <f>分析係数表!F37</f>
        <v>0.7435530085959885</v>
      </c>
      <c r="U34" s="86">
        <f t="shared" si="7"/>
        <v>0.24214276390559195</v>
      </c>
      <c r="V34" s="87">
        <f>分析係数表!D37</f>
        <v>0.23782234957020057</v>
      </c>
      <c r="W34" s="167">
        <f t="shared" si="8"/>
        <v>0</v>
      </c>
      <c r="X34" s="76">
        <f>分析係数表!E37</f>
        <v>0.19484240687679083</v>
      </c>
      <c r="Y34" s="166">
        <f t="shared" si="9"/>
        <v>0</v>
      </c>
    </row>
    <row r="35" spans="1:25" x14ac:dyDescent="0.2">
      <c r="A35" s="6" t="s">
        <v>23</v>
      </c>
      <c r="B35" s="5" t="s">
        <v>193</v>
      </c>
      <c r="C35" s="90"/>
      <c r="D35" s="76">
        <f>投入係数表!Q35</f>
        <v>7.1513706793802142E-3</v>
      </c>
      <c r="E35" s="77">
        <f t="shared" si="0"/>
        <v>0.71513706793802145</v>
      </c>
      <c r="F35" s="76">
        <f>分析係数表!C38</f>
        <v>2.2876841115637703E-2</v>
      </c>
      <c r="G35" s="77">
        <f t="shared" si="1"/>
        <v>1.6360077079121123E-2</v>
      </c>
      <c r="H35" s="77">
        <v>1.9524572385805013E-2</v>
      </c>
      <c r="I35" s="77">
        <f t="shared" si="2"/>
        <v>1.9524572385805013E-2</v>
      </c>
      <c r="J35" s="76">
        <f>分析係数表!G38</f>
        <v>0.33663366336633666</v>
      </c>
      <c r="K35" s="78">
        <f t="shared" si="3"/>
        <v>6.572628327894757E-3</v>
      </c>
      <c r="L35" s="79"/>
      <c r="M35" s="80"/>
      <c r="N35" s="81">
        <f>分析係数表!H38</f>
        <v>4.7129179190035016E-2</v>
      </c>
      <c r="O35" s="82">
        <f t="shared" si="4"/>
        <v>0.63988298418342671</v>
      </c>
      <c r="P35" s="76">
        <f>分析係数表!C38</f>
        <v>2.2876841115637703E-2</v>
      </c>
      <c r="Q35" s="82">
        <f t="shared" si="5"/>
        <v>1.4638501361764367E-2</v>
      </c>
      <c r="R35" s="83">
        <v>1.6884297379320484E-2</v>
      </c>
      <c r="S35" s="84">
        <f t="shared" si="6"/>
        <v>3.6408869765125501E-2</v>
      </c>
      <c r="T35" s="85">
        <f>分析係数表!F38</f>
        <v>0.54455445544554459</v>
      </c>
      <c r="U35" s="86">
        <f t="shared" si="7"/>
        <v>1.9826612248335672E-2</v>
      </c>
      <c r="V35" s="87">
        <f>分析係数表!D38</f>
        <v>0.17821782178217821</v>
      </c>
      <c r="W35" s="167">
        <f t="shared" si="8"/>
        <v>0</v>
      </c>
      <c r="X35" s="76">
        <f>分析係数表!E38</f>
        <v>0.21782178217821782</v>
      </c>
      <c r="Y35" s="166">
        <f t="shared" si="9"/>
        <v>0</v>
      </c>
    </row>
    <row r="36" spans="1:25" x14ac:dyDescent="0.2">
      <c r="A36" s="6" t="s">
        <v>24</v>
      </c>
      <c r="B36" s="5" t="s">
        <v>39</v>
      </c>
      <c r="C36" s="90"/>
      <c r="D36" s="76">
        <f>投入係数表!Q36</f>
        <v>0</v>
      </c>
      <c r="E36" s="77">
        <f t="shared" si="0"/>
        <v>0</v>
      </c>
      <c r="F36" s="76">
        <f>分析係数表!C39</f>
        <v>1</v>
      </c>
      <c r="G36" s="77">
        <f t="shared" si="1"/>
        <v>0</v>
      </c>
      <c r="H36" s="77">
        <v>1.2087164700174506E-2</v>
      </c>
      <c r="I36" s="77">
        <f t="shared" si="2"/>
        <v>1.2087164700174506E-2</v>
      </c>
      <c r="J36" s="76">
        <f>分析係数表!G39</f>
        <v>0.3546086320409656</v>
      </c>
      <c r="K36" s="78">
        <f t="shared" si="3"/>
        <v>4.2862129395827295E-3</v>
      </c>
      <c r="L36" s="79"/>
      <c r="M36" s="80"/>
      <c r="N36" s="81">
        <f>分析係数表!H39</f>
        <v>4.3379915099309016E-3</v>
      </c>
      <c r="O36" s="82">
        <f t="shared" si="4"/>
        <v>5.88978420681655E-2</v>
      </c>
      <c r="P36" s="76">
        <f>分析係数表!C39</f>
        <v>1</v>
      </c>
      <c r="Q36" s="82">
        <f t="shared" si="5"/>
        <v>5.88978420681655E-2</v>
      </c>
      <c r="R36" s="83">
        <v>6.3923139225969802E-2</v>
      </c>
      <c r="S36" s="84">
        <f t="shared" si="6"/>
        <v>7.6010303926144301E-2</v>
      </c>
      <c r="T36" s="85">
        <f>分析係数表!F39</f>
        <v>0.70537673738112661</v>
      </c>
      <c r="U36" s="86">
        <f t="shared" si="7"/>
        <v>5.3615900190771504E-2</v>
      </c>
      <c r="V36" s="87">
        <f>分析係数表!D39</f>
        <v>5.5779078273591805E-2</v>
      </c>
      <c r="W36" s="167">
        <f t="shared" si="8"/>
        <v>0</v>
      </c>
      <c r="X36" s="76">
        <f>分析係数表!E39</f>
        <v>7.0592538405267011E-2</v>
      </c>
      <c r="Y36" s="166">
        <f t="shared" si="9"/>
        <v>0</v>
      </c>
    </row>
    <row r="37" spans="1:25" x14ac:dyDescent="0.2">
      <c r="A37" s="6" t="s">
        <v>25</v>
      </c>
      <c r="B37" s="5" t="s">
        <v>40</v>
      </c>
      <c r="C37" s="90"/>
      <c r="D37" s="76">
        <f>投入係数表!Q37</f>
        <v>0</v>
      </c>
      <c r="E37" s="77">
        <f t="shared" si="0"/>
        <v>0</v>
      </c>
      <c r="F37" s="76">
        <f>分析係数表!C40</f>
        <v>1</v>
      </c>
      <c r="G37" s="77">
        <f t="shared" si="1"/>
        <v>0</v>
      </c>
      <c r="H37" s="77">
        <v>1.4128603096187149E-3</v>
      </c>
      <c r="I37" s="77">
        <f t="shared" si="2"/>
        <v>1.4128603096187149E-3</v>
      </c>
      <c r="J37" s="76">
        <f>分析係数表!G40</f>
        <v>0.56581344070558914</v>
      </c>
      <c r="K37" s="78">
        <f t="shared" si="3"/>
        <v>7.9941535302172908E-4</v>
      </c>
      <c r="L37" s="79"/>
      <c r="M37" s="80"/>
      <c r="N37" s="81">
        <f>分析係数表!H40</f>
        <v>2.8909614848325226E-2</v>
      </c>
      <c r="O37" s="82">
        <f t="shared" si="4"/>
        <v>0.39251204749713159</v>
      </c>
      <c r="P37" s="76">
        <f>分析係数表!C40</f>
        <v>1</v>
      </c>
      <c r="Q37" s="82">
        <f t="shared" si="5"/>
        <v>0.39251204749713159</v>
      </c>
      <c r="R37" s="83">
        <v>0.39266400156648457</v>
      </c>
      <c r="S37" s="84">
        <f t="shared" si="6"/>
        <v>0.3940768618761033</v>
      </c>
      <c r="T37" s="85">
        <f>分析係数表!F40</f>
        <v>0.76416450963474258</v>
      </c>
      <c r="U37" s="86">
        <f t="shared" si="7"/>
        <v>0.30113955191395064</v>
      </c>
      <c r="V37" s="87">
        <f>分析係数表!D40</f>
        <v>3.8155498034704249E-2</v>
      </c>
      <c r="W37" s="167">
        <f t="shared" si="8"/>
        <v>0</v>
      </c>
      <c r="X37" s="76">
        <f>分析係数表!E40</f>
        <v>2.4733966062697729E-2</v>
      </c>
      <c r="Y37" s="166">
        <f t="shared" si="9"/>
        <v>0</v>
      </c>
    </row>
    <row r="38" spans="1:25" x14ac:dyDescent="0.2">
      <c r="A38" s="6" t="s">
        <v>26</v>
      </c>
      <c r="B38" s="5" t="s">
        <v>276</v>
      </c>
      <c r="C38" s="90"/>
      <c r="D38" s="76">
        <f>投入係数表!Q38</f>
        <v>0</v>
      </c>
      <c r="E38" s="77">
        <f t="shared" si="0"/>
        <v>0</v>
      </c>
      <c r="F38" s="76">
        <f>分析係数表!C41</f>
        <v>0.80737001514386675</v>
      </c>
      <c r="G38" s="77">
        <f t="shared" si="1"/>
        <v>0</v>
      </c>
      <c r="H38" s="77">
        <v>3.4617875829161464E-7</v>
      </c>
      <c r="I38" s="77">
        <f t="shared" si="2"/>
        <v>3.4617875829161464E-7</v>
      </c>
      <c r="J38" s="76">
        <f>分析係数表!G41</f>
        <v>0.46438676343953744</v>
      </c>
      <c r="K38" s="78">
        <f t="shared" si="3"/>
        <v>1.6076083313456087E-7</v>
      </c>
      <c r="L38" s="79"/>
      <c r="M38" s="80"/>
      <c r="N38" s="81">
        <f>分析係数表!H41</f>
        <v>5.5247420444334276E-2</v>
      </c>
      <c r="O38" s="82">
        <f t="shared" si="4"/>
        <v>0.75010608862527939</v>
      </c>
      <c r="P38" s="76">
        <f>分析係数表!C41</f>
        <v>0.80737001514386675</v>
      </c>
      <c r="Q38" s="82">
        <f t="shared" si="5"/>
        <v>0.60561316413289845</v>
      </c>
      <c r="R38" s="83">
        <v>0.61552355738226938</v>
      </c>
      <c r="S38" s="84">
        <f t="shared" si="6"/>
        <v>0.61552390356102771</v>
      </c>
      <c r="T38" s="85">
        <f>分析係数表!F41</f>
        <v>0.56759749046623198</v>
      </c>
      <c r="U38" s="86">
        <f t="shared" si="7"/>
        <v>0.34936982298321834</v>
      </c>
      <c r="V38" s="87">
        <f>分析係数表!D41</f>
        <v>0.17788165826054866</v>
      </c>
      <c r="W38" s="167">
        <f t="shared" si="8"/>
        <v>0</v>
      </c>
      <c r="X38" s="76">
        <f>分析係数表!E41</f>
        <v>0.18021896912289334</v>
      </c>
      <c r="Y38" s="166">
        <f t="shared" si="9"/>
        <v>0</v>
      </c>
    </row>
    <row r="39" spans="1:25" x14ac:dyDescent="0.2">
      <c r="A39" s="6" t="s">
        <v>51</v>
      </c>
      <c r="B39" s="5" t="s">
        <v>367</v>
      </c>
      <c r="C39" s="90"/>
      <c r="D39" s="76">
        <f>投入係数表!Q39</f>
        <v>2.3837902264600714E-3</v>
      </c>
      <c r="E39" s="77">
        <f>$C$19*D39</f>
        <v>0.23837902264600713</v>
      </c>
      <c r="F39" s="76">
        <f>分析係数表!C42</f>
        <v>0.96683250414593702</v>
      </c>
      <c r="G39" s="77">
        <f>E39*F39</f>
        <v>0.23047258740070012</v>
      </c>
      <c r="H39" s="77">
        <v>0.24110243495828249</v>
      </c>
      <c r="I39" s="77">
        <f>C39+H39</f>
        <v>0.24110243495828249</v>
      </c>
      <c r="J39" s="76">
        <f>分析係数表!G42</f>
        <v>0.48211243611584326</v>
      </c>
      <c r="K39" s="78">
        <f>I39*J39</f>
        <v>0.11623848227119922</v>
      </c>
      <c r="L39" s="79"/>
      <c r="M39" s="80"/>
      <c r="N39" s="81">
        <f>分析係数表!H42</f>
        <v>1.6732252966876335E-2</v>
      </c>
      <c r="O39" s="82">
        <f t="shared" si="4"/>
        <v>0.22717739083435268</v>
      </c>
      <c r="P39" s="76">
        <f>分析係数表!C42</f>
        <v>0.96683250414593702</v>
      </c>
      <c r="Q39" s="82">
        <f>O39*P39</f>
        <v>0.21964248566571745</v>
      </c>
      <c r="R39" s="83">
        <v>0.22495870984226779</v>
      </c>
      <c r="S39" s="84">
        <f>I39+R39</f>
        <v>0.46606114480055028</v>
      </c>
      <c r="T39" s="85">
        <f>分析係数表!F42</f>
        <v>0.55877342419080067</v>
      </c>
      <c r="U39" s="86">
        <f>S39*T39</f>
        <v>0.26042258176248806</v>
      </c>
      <c r="V39" s="87">
        <f>分析係数表!D42</f>
        <v>0.25383304940374785</v>
      </c>
      <c r="W39" s="167">
        <f>ROUND(S39*V39,0)</f>
        <v>0</v>
      </c>
      <c r="X39" s="76">
        <f>分析係数表!E42</f>
        <v>0.17717206132879046</v>
      </c>
      <c r="Y39" s="166">
        <f>ROUND(S39*X39,0)</f>
        <v>0</v>
      </c>
    </row>
    <row r="40" spans="1:25" x14ac:dyDescent="0.2">
      <c r="A40" s="6" t="s">
        <v>194</v>
      </c>
      <c r="B40" s="5" t="s">
        <v>41</v>
      </c>
      <c r="C40" s="90"/>
      <c r="D40" s="76">
        <f>投入係数表!Q40</f>
        <v>3.6948748510131108E-2</v>
      </c>
      <c r="E40" s="77">
        <f>$C$19*D40</f>
        <v>3.6948748510131106</v>
      </c>
      <c r="F40" s="76">
        <f>分析係数表!C43</f>
        <v>0.23747353563867324</v>
      </c>
      <c r="G40" s="77">
        <f>E40*F40</f>
        <v>0.87743499461249941</v>
      </c>
      <c r="H40" s="77">
        <v>0.99446961198432771</v>
      </c>
      <c r="I40" s="77">
        <f>C40+H40</f>
        <v>0.99446961198432771</v>
      </c>
      <c r="J40" s="76">
        <f>分析係数表!G43</f>
        <v>0.3947923997185081</v>
      </c>
      <c r="K40" s="78">
        <f>I40*J40</f>
        <v>0.39260904456242635</v>
      </c>
      <c r="L40" s="79"/>
      <c r="M40" s="80"/>
      <c r="N40" s="81">
        <f>分析係数表!H43</f>
        <v>4.4340470362222294E-2</v>
      </c>
      <c r="O40" s="82">
        <f t="shared" si="4"/>
        <v>0.6020200857110346</v>
      </c>
      <c r="P40" s="76">
        <f>分析係数表!C43</f>
        <v>0.23747353563867324</v>
      </c>
      <c r="Q40" s="82">
        <f>O40*P40</f>
        <v>0.14296383827929648</v>
      </c>
      <c r="R40" s="83">
        <v>0.2014314434158318</v>
      </c>
      <c r="S40" s="84">
        <f>I40+R40</f>
        <v>1.1959010554001595</v>
      </c>
      <c r="T40" s="85">
        <f>分析係数表!F43</f>
        <v>0.64109781843771996</v>
      </c>
      <c r="U40" s="86">
        <f>S40*T40</f>
        <v>0.76668955768440905</v>
      </c>
      <c r="V40" s="87">
        <f>分析係数表!D43</f>
        <v>1.4700914848698099</v>
      </c>
      <c r="W40" s="167">
        <f>ROUND(S40*V40,0)</f>
        <v>2</v>
      </c>
      <c r="X40" s="76">
        <f>分析係数表!E43</f>
        <v>1.0415200562983815</v>
      </c>
      <c r="Y40" s="166">
        <f>ROUND(S40*X40,0)</f>
        <v>1</v>
      </c>
    </row>
    <row r="41" spans="1:25" x14ac:dyDescent="0.2">
      <c r="A41" s="6" t="s">
        <v>340</v>
      </c>
      <c r="B41" s="5" t="s">
        <v>42</v>
      </c>
      <c r="C41" s="90"/>
      <c r="D41" s="76">
        <f>投入係数表!Q41</f>
        <v>0</v>
      </c>
      <c r="E41" s="77">
        <f>$C$19*D41</f>
        <v>0</v>
      </c>
      <c r="F41" s="76">
        <f>分析係数表!C44</f>
        <v>0.41273100616016423</v>
      </c>
      <c r="G41" s="77">
        <f>E41*F41</f>
        <v>0</v>
      </c>
      <c r="H41" s="77">
        <v>9.0832719846808193E-4</v>
      </c>
      <c r="I41" s="77">
        <f>C41+H41</f>
        <v>9.0832719846808193E-4</v>
      </c>
      <c r="J41" s="76">
        <f>分析係数表!G44</f>
        <v>0.27032077234506385</v>
      </c>
      <c r="K41" s="78">
        <f>I41*J41</f>
        <v>2.4553970983191999E-4</v>
      </c>
      <c r="L41" s="79"/>
      <c r="M41" s="80"/>
      <c r="N41" s="81">
        <f>分析係数表!H44</f>
        <v>0.12437641372044743</v>
      </c>
      <c r="O41" s="82">
        <f t="shared" si="4"/>
        <v>1.6886852718686882</v>
      </c>
      <c r="P41" s="76">
        <f>分析係数表!C44</f>
        <v>0.41273100616016423</v>
      </c>
      <c r="Q41" s="82">
        <f>O41*P41</f>
        <v>0.69697277134621416</v>
      </c>
      <c r="R41" s="83">
        <v>0.70636721826866422</v>
      </c>
      <c r="S41" s="84">
        <f>I41+R41</f>
        <v>0.70727554546713234</v>
      </c>
      <c r="T41" s="85">
        <f>分析係数表!F44</f>
        <v>0.52382435378386794</v>
      </c>
      <c r="U41" s="86">
        <f>S41*T41</f>
        <v>0.37048815555145331</v>
      </c>
      <c r="V41" s="87">
        <f>分析係数表!D44</f>
        <v>0.30302086577390219</v>
      </c>
      <c r="W41" s="167">
        <f>ROUND(S41*V41,0)</f>
        <v>0</v>
      </c>
      <c r="X41" s="76">
        <f>分析係数表!E44</f>
        <v>0.1999377141077546</v>
      </c>
      <c r="Y41" s="166">
        <f>ROUND(S41*X41,0)</f>
        <v>0</v>
      </c>
    </row>
    <row r="42" spans="1:25" x14ac:dyDescent="0.2">
      <c r="A42" s="6" t="s">
        <v>341</v>
      </c>
      <c r="B42" s="5" t="s">
        <v>278</v>
      </c>
      <c r="C42" s="90"/>
      <c r="D42" s="76">
        <f>投入係数表!Q42</f>
        <v>0</v>
      </c>
      <c r="E42" s="77">
        <f>$C$19*D42</f>
        <v>0</v>
      </c>
      <c r="F42" s="76">
        <f>分析係数表!C45</f>
        <v>1</v>
      </c>
      <c r="G42" s="77">
        <f>E42*F42</f>
        <v>0</v>
      </c>
      <c r="H42" s="77">
        <v>3.2746619363240546E-3</v>
      </c>
      <c r="I42" s="77">
        <f>C42+H42</f>
        <v>3.2746619363240546E-3</v>
      </c>
      <c r="J42" s="76">
        <f>分析係数表!G45</f>
        <v>0</v>
      </c>
      <c r="K42" s="78">
        <f>I42*J42</f>
        <v>0</v>
      </c>
      <c r="L42" s="79"/>
      <c r="M42" s="80"/>
      <c r="N42" s="81">
        <f>分析係数表!H45</f>
        <v>0</v>
      </c>
      <c r="O42" s="82">
        <f t="shared" si="4"/>
        <v>0</v>
      </c>
      <c r="P42" s="76">
        <f>分析係数表!C45</f>
        <v>1</v>
      </c>
      <c r="Q42" s="82">
        <f>O42*P42</f>
        <v>0</v>
      </c>
      <c r="R42" s="83">
        <v>2.9503914456680312E-3</v>
      </c>
      <c r="S42" s="84">
        <f>I42+R42</f>
        <v>6.2250533819920859E-3</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投入係数表!Q43</f>
        <v>8.3432657926102508E-3</v>
      </c>
      <c r="E43" s="77">
        <f>$C$19*D43</f>
        <v>0.83432657926102505</v>
      </c>
      <c r="F43" s="76">
        <f>分析係数表!C46</f>
        <v>7.03125E-2</v>
      </c>
      <c r="G43" s="77">
        <f>E43*F43</f>
        <v>5.8663587604290822E-2</v>
      </c>
      <c r="H43" s="77">
        <v>6.2980489753540855E-2</v>
      </c>
      <c r="I43" s="77">
        <f>C43+H43</f>
        <v>6.2980489753540855E-2</v>
      </c>
      <c r="J43" s="76">
        <f>分析係数表!G46</f>
        <v>1.0101010101010102E-2</v>
      </c>
      <c r="K43" s="78">
        <f>I43*J43</f>
        <v>6.3616656316707945E-4</v>
      </c>
      <c r="L43" s="79"/>
      <c r="M43" s="80"/>
      <c r="N43" s="81">
        <f>分析係数表!H46</f>
        <v>2.5315279025811051E-2</v>
      </c>
      <c r="O43" s="82">
        <f t="shared" si="4"/>
        <v>0.3437109783549373</v>
      </c>
      <c r="P43" s="76">
        <f>分析係数表!C46</f>
        <v>7.03125E-2</v>
      </c>
      <c r="Q43" s="82">
        <f>O43*P43</f>
        <v>2.4167178165581529E-2</v>
      </c>
      <c r="R43" s="83">
        <v>2.6184443085401313E-2</v>
      </c>
      <c r="S43" s="84">
        <f>I43+R43</f>
        <v>8.9164932838942168E-2</v>
      </c>
      <c r="T43" s="85">
        <f>分析係数表!F46</f>
        <v>0.30303030303030304</v>
      </c>
      <c r="U43" s="86">
        <f>S43*T43</f>
        <v>2.7019676617861265E-2</v>
      </c>
      <c r="V43" s="87">
        <f>分析係数表!D46</f>
        <v>1.0101010101010102E-2</v>
      </c>
      <c r="W43" s="167">
        <f>ROUND(S43*V43,0)</f>
        <v>0</v>
      </c>
      <c r="X43" s="76">
        <f>分析係数表!E46</f>
        <v>3.0303030303030304E-2</v>
      </c>
      <c r="Y43" s="166">
        <f>ROUND(S43*X43,0)</f>
        <v>0</v>
      </c>
    </row>
    <row r="44" spans="1:25" x14ac:dyDescent="0.2">
      <c r="A44" s="192">
        <v>40</v>
      </c>
      <c r="B44" s="14" t="s">
        <v>150</v>
      </c>
      <c r="C44" s="197">
        <f>SUM(C5:C43)</f>
        <v>100</v>
      </c>
      <c r="D44" s="92">
        <f>投入係数表!Q44</f>
        <v>0.57210965435041716</v>
      </c>
      <c r="E44" s="91">
        <f>SUM(E5:E43)</f>
        <v>57.2109654350417</v>
      </c>
      <c r="F44" s="92">
        <f>分析係数表!C47</f>
        <v>0.45593014645384233</v>
      </c>
      <c r="G44" s="91">
        <f>SUM(G5:G43)</f>
        <v>10.005681159579559</v>
      </c>
      <c r="H44" s="91">
        <f>SUM(H5:H43)</f>
        <v>11.482898763105549</v>
      </c>
      <c r="I44" s="91">
        <f>SUM(I5:I43)</f>
        <v>111.48289876310554</v>
      </c>
      <c r="J44" s="92">
        <f>分析係数表!G47</f>
        <v>0.32612291818538663</v>
      </c>
      <c r="K44" s="93">
        <f>SUM(K5:K43)</f>
        <v>21.654249909613871</v>
      </c>
      <c r="L44" s="94">
        <f>最終需要_まとめ!$L$33</f>
        <v>0.627</v>
      </c>
      <c r="M44" s="91">
        <f>K44*L44</f>
        <v>13.577214693327896</v>
      </c>
      <c r="N44" s="95">
        <f>分析係数表!H47</f>
        <v>1</v>
      </c>
      <c r="O44" s="96">
        <f>SUM(O5:O43)</f>
        <v>13.5772146933279</v>
      </c>
      <c r="P44" s="92">
        <f>分析係数表!C47</f>
        <v>0.45593014645384233</v>
      </c>
      <c r="Q44" s="96">
        <f>SUM(Q5:Q43)</f>
        <v>3.9480855461888171</v>
      </c>
      <c r="R44" s="91">
        <f>SUM(R5:R43)</f>
        <v>4.3293968961967657</v>
      </c>
      <c r="S44" s="97">
        <f>SUM(S5:S43)</f>
        <v>115.81229565930228</v>
      </c>
      <c r="T44" s="98">
        <f>分析係数表!F47</f>
        <v>0.53227163124544385</v>
      </c>
      <c r="U44" s="99">
        <f>SUM(U5:U43)</f>
        <v>48.476070509883613</v>
      </c>
      <c r="V44" s="100">
        <f>分析係数表!D47</f>
        <v>0.14068019962989961</v>
      </c>
      <c r="W44" s="164">
        <f>SUM(W5:W43)</f>
        <v>4</v>
      </c>
      <c r="X44" s="92">
        <f>分析係数表!E47</f>
        <v>0.11066561991812932</v>
      </c>
      <c r="Y44" s="165">
        <f>SUM(Y5:Y43)</f>
        <v>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38"/>
  <sheetViews>
    <sheetView workbookViewId="0">
      <selection activeCell="L17" sqref="L17"/>
    </sheetView>
  </sheetViews>
  <sheetFormatPr defaultRowHeight="13" x14ac:dyDescent="0.2"/>
  <cols>
    <col min="1" max="1" width="3.6328125" customWidth="1"/>
    <col min="18" max="18" width="29.6328125" customWidth="1"/>
  </cols>
  <sheetData>
    <row r="1" spans="1:18" ht="14" x14ac:dyDescent="0.2">
      <c r="A1" s="29" t="s">
        <v>111</v>
      </c>
    </row>
    <row r="2" spans="1:18" x14ac:dyDescent="0.2">
      <c r="A2" s="16"/>
      <c r="B2" s="30" t="s">
        <v>112</v>
      </c>
      <c r="C2" s="17"/>
      <c r="D2" s="17"/>
      <c r="E2" s="17"/>
      <c r="F2" s="17"/>
      <c r="G2" s="17"/>
      <c r="H2" s="17"/>
      <c r="I2" s="17"/>
      <c r="J2" s="17"/>
      <c r="K2" s="17"/>
      <c r="L2" s="17"/>
      <c r="M2" s="17"/>
      <c r="N2" s="17"/>
      <c r="O2" s="17"/>
      <c r="P2" s="17"/>
      <c r="Q2" s="17"/>
      <c r="R2" s="31"/>
    </row>
    <row r="3" spans="1:18" ht="14" x14ac:dyDescent="0.3">
      <c r="A3" s="25"/>
      <c r="B3" s="32"/>
      <c r="R3" s="33"/>
    </row>
    <row r="4" spans="1:18" x14ac:dyDescent="0.2">
      <c r="A4" s="34" t="s">
        <v>323</v>
      </c>
      <c r="R4" s="33"/>
    </row>
    <row r="5" spans="1:18" x14ac:dyDescent="0.2">
      <c r="A5" s="25"/>
      <c r="B5" s="35" t="s">
        <v>324</v>
      </c>
      <c r="R5" s="33"/>
    </row>
    <row r="6" spans="1:18" x14ac:dyDescent="0.2">
      <c r="A6" s="25"/>
      <c r="B6" s="35" t="s">
        <v>325</v>
      </c>
      <c r="R6" s="33"/>
    </row>
    <row r="7" spans="1:18" x14ac:dyDescent="0.2">
      <c r="A7" s="25"/>
      <c r="B7" s="35" t="s">
        <v>326</v>
      </c>
      <c r="R7" s="33"/>
    </row>
    <row r="8" spans="1:18" x14ac:dyDescent="0.2">
      <c r="A8" s="25"/>
      <c r="B8" s="35" t="s">
        <v>327</v>
      </c>
      <c r="R8" s="33"/>
    </row>
    <row r="9" spans="1:18" x14ac:dyDescent="0.2">
      <c r="A9" s="25"/>
      <c r="B9" s="35" t="s">
        <v>328</v>
      </c>
      <c r="R9" s="33"/>
    </row>
    <row r="10" spans="1:18" x14ac:dyDescent="0.2">
      <c r="A10" s="25"/>
      <c r="B10" s="35" t="s">
        <v>329</v>
      </c>
      <c r="R10" s="33"/>
    </row>
    <row r="11" spans="1:18" x14ac:dyDescent="0.2">
      <c r="A11" s="25"/>
      <c r="B11" s="35" t="s">
        <v>330</v>
      </c>
      <c r="R11" s="33"/>
    </row>
    <row r="12" spans="1:18" ht="14" x14ac:dyDescent="0.3">
      <c r="A12" s="25"/>
      <c r="B12" s="32"/>
      <c r="R12" s="33"/>
    </row>
    <row r="13" spans="1:18" x14ac:dyDescent="0.2">
      <c r="A13" s="34" t="s">
        <v>113</v>
      </c>
      <c r="R13" s="33"/>
    </row>
    <row r="14" spans="1:18" x14ac:dyDescent="0.2">
      <c r="A14" s="25"/>
      <c r="B14" s="36" t="s">
        <v>361</v>
      </c>
      <c r="R14" s="33"/>
    </row>
    <row r="15" spans="1:18" x14ac:dyDescent="0.2">
      <c r="A15" s="25"/>
      <c r="B15" s="36" t="s">
        <v>363</v>
      </c>
      <c r="R15" s="33"/>
    </row>
    <row r="16" spans="1:18" x14ac:dyDescent="0.2">
      <c r="A16" s="25"/>
      <c r="B16" s="36" t="s">
        <v>96</v>
      </c>
      <c r="R16" s="33"/>
    </row>
    <row r="17" spans="1:18" x14ac:dyDescent="0.2">
      <c r="A17" s="25"/>
      <c r="B17" s="36" t="s">
        <v>97</v>
      </c>
      <c r="R17" s="33"/>
    </row>
    <row r="18" spans="1:18" x14ac:dyDescent="0.2">
      <c r="A18" s="25"/>
      <c r="B18" s="36" t="s">
        <v>98</v>
      </c>
      <c r="R18" s="33"/>
    </row>
    <row r="19" spans="1:18" x14ac:dyDescent="0.2">
      <c r="A19" s="25"/>
      <c r="B19" s="36" t="s">
        <v>99</v>
      </c>
      <c r="R19" s="33"/>
    </row>
    <row r="20" spans="1:18" x14ac:dyDescent="0.2">
      <c r="A20" s="25"/>
      <c r="B20" s="36" t="s">
        <v>331</v>
      </c>
      <c r="R20" s="33"/>
    </row>
    <row r="21" spans="1:18" x14ac:dyDescent="0.2">
      <c r="A21" s="25"/>
      <c r="B21" s="36" t="s">
        <v>100</v>
      </c>
      <c r="R21" s="33"/>
    </row>
    <row r="22" spans="1:18" ht="13.5" x14ac:dyDescent="0.2">
      <c r="A22" s="25"/>
      <c r="B22" s="37"/>
      <c r="R22" s="33"/>
    </row>
    <row r="23" spans="1:18" x14ac:dyDescent="0.2">
      <c r="A23" s="38" t="s">
        <v>114</v>
      </c>
      <c r="R23" s="33"/>
    </row>
    <row r="24" spans="1:18" x14ac:dyDescent="0.2">
      <c r="A24" s="25"/>
      <c r="B24" s="39" t="s">
        <v>115</v>
      </c>
      <c r="R24" s="33"/>
    </row>
    <row r="25" spans="1:18" x14ac:dyDescent="0.2">
      <c r="A25" s="25"/>
      <c r="B25" s="39" t="s">
        <v>362</v>
      </c>
      <c r="R25" s="33"/>
    </row>
    <row r="26" spans="1:18" x14ac:dyDescent="0.2">
      <c r="A26" s="25"/>
      <c r="B26" s="39" t="s">
        <v>332</v>
      </c>
      <c r="R26" s="33"/>
    </row>
    <row r="27" spans="1:18" x14ac:dyDescent="0.2">
      <c r="A27" s="25"/>
      <c r="B27" s="39" t="s">
        <v>116</v>
      </c>
      <c r="R27" s="33"/>
    </row>
    <row r="28" spans="1:18" x14ac:dyDescent="0.2">
      <c r="A28" s="25"/>
      <c r="B28" s="36" t="s">
        <v>333</v>
      </c>
      <c r="R28" s="33"/>
    </row>
    <row r="29" spans="1:18" x14ac:dyDescent="0.2">
      <c r="A29" s="25"/>
      <c r="B29" s="40" t="s">
        <v>117</v>
      </c>
      <c r="R29" s="33"/>
    </row>
    <row r="30" spans="1:18" x14ac:dyDescent="0.2">
      <c r="A30" s="25"/>
      <c r="B30" s="36"/>
      <c r="R30" s="33"/>
    </row>
    <row r="31" spans="1:18" ht="13.5" x14ac:dyDescent="0.2">
      <c r="A31" s="25"/>
      <c r="B31" s="37"/>
      <c r="R31" s="33"/>
    </row>
    <row r="32" spans="1:18" x14ac:dyDescent="0.2">
      <c r="A32" s="38" t="s">
        <v>101</v>
      </c>
      <c r="R32" s="33"/>
    </row>
    <row r="33" spans="1:18" x14ac:dyDescent="0.2">
      <c r="A33" s="25"/>
      <c r="B33" s="36" t="s">
        <v>334</v>
      </c>
      <c r="R33" s="33"/>
    </row>
    <row r="34" spans="1:18" x14ac:dyDescent="0.2">
      <c r="A34" s="25"/>
      <c r="B34" s="36" t="s">
        <v>335</v>
      </c>
      <c r="R34" s="33"/>
    </row>
    <row r="35" spans="1:18" x14ac:dyDescent="0.2">
      <c r="A35" s="25"/>
      <c r="B35" s="36" t="s">
        <v>336</v>
      </c>
      <c r="R35" s="33"/>
    </row>
    <row r="36" spans="1:18" x14ac:dyDescent="0.2">
      <c r="A36" s="25"/>
      <c r="B36" s="39" t="s">
        <v>118</v>
      </c>
      <c r="R36" s="33"/>
    </row>
    <row r="37" spans="1:18" x14ac:dyDescent="0.2">
      <c r="A37" s="25"/>
      <c r="B37" s="36" t="s">
        <v>337</v>
      </c>
      <c r="R37" s="33"/>
    </row>
    <row r="38" spans="1:18" ht="14" x14ac:dyDescent="0.3">
      <c r="A38" s="19"/>
      <c r="B38" s="41"/>
      <c r="C38" s="20"/>
      <c r="D38" s="20"/>
      <c r="E38" s="20"/>
      <c r="F38" s="20"/>
      <c r="G38" s="20"/>
      <c r="H38" s="20"/>
      <c r="I38" s="20"/>
      <c r="J38" s="20"/>
      <c r="K38" s="20"/>
      <c r="L38" s="20"/>
      <c r="M38" s="20"/>
      <c r="N38" s="20"/>
      <c r="O38" s="20"/>
      <c r="P38" s="20"/>
      <c r="Q38" s="20"/>
      <c r="R38" s="42"/>
    </row>
  </sheetData>
  <phoneticPr fontId="5"/>
  <pageMargins left="0.75" right="0.75" top="1" bottom="1" header="0.51200000000000001" footer="0.51200000000000001"/>
  <pageSetup paperSize="9" scale="85"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2015年佐用町産業連関表</v>
      </c>
      <c r="H1" s="401"/>
      <c r="I1" s="401"/>
    </row>
    <row r="2" spans="1:25" x14ac:dyDescent="0.2">
      <c r="B2" s="3" t="s">
        <v>297</v>
      </c>
      <c r="S2" s="3" t="s">
        <v>152</v>
      </c>
      <c r="U2" s="64" t="s">
        <v>209</v>
      </c>
      <c r="W2" s="3" t="s">
        <v>130</v>
      </c>
      <c r="Y2" s="3" t="s">
        <v>153</v>
      </c>
    </row>
    <row r="3" spans="1:25" ht="44" x14ac:dyDescent="0.2">
      <c r="B3" s="65"/>
      <c r="C3" s="66" t="s">
        <v>227</v>
      </c>
      <c r="D3" s="66" t="s">
        <v>311</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投入係数表!R5</f>
        <v>0</v>
      </c>
      <c r="E5" s="77">
        <f t="shared" ref="E5:E38" si="0">$C$20*D5</f>
        <v>0</v>
      </c>
      <c r="F5" s="76">
        <f>分析係数表!C8</f>
        <v>1</v>
      </c>
      <c r="G5" s="77">
        <f t="shared" ref="G5:G38" si="1">E5*F5</f>
        <v>0</v>
      </c>
      <c r="H5" s="77">
        <f t="array" ref="H5:H43">MMULT(逆行列係数!C5:AO43,'16'!G5:G43)</f>
        <v>6.7186661103875274E-5</v>
      </c>
      <c r="I5" s="77">
        <f t="shared" ref="I5:I38" si="2">C5+H5</f>
        <v>6.7186661103875274E-5</v>
      </c>
      <c r="J5" s="76">
        <f>分析係数表!G8</f>
        <v>0.11979935084095604</v>
      </c>
      <c r="K5" s="78">
        <f t="shared" ref="K5:K38" si="3">I5*J5</f>
        <v>8.048918385415569E-6</v>
      </c>
      <c r="L5" s="79" t="s">
        <v>183</v>
      </c>
      <c r="M5" s="80" t="s">
        <v>183</v>
      </c>
      <c r="N5" s="81">
        <f>分析係数表!H8</f>
        <v>1.4191429368202522E-2</v>
      </c>
      <c r="O5" s="82">
        <f t="shared" ref="O5:O43" si="4">$M$44*N5</f>
        <v>0.20787912177620402</v>
      </c>
      <c r="P5" s="76">
        <f>分析係数表!C8</f>
        <v>1</v>
      </c>
      <c r="Q5" s="82">
        <f t="shared" ref="Q5:Q38" si="5">O5*P5</f>
        <v>0.20787912177620402</v>
      </c>
      <c r="R5" s="83">
        <f t="array" ref="R5:R43">MMULT(逆行列係数!C5:AO43,'16'!Q5:Q43)</f>
        <v>0.29212961162611223</v>
      </c>
      <c r="S5" s="84">
        <f t="shared" ref="S5:S38" si="6">I5+R5</f>
        <v>0.29219679828721612</v>
      </c>
      <c r="T5" s="85">
        <f>分析係数表!F8</f>
        <v>0.45234582472705814</v>
      </c>
      <c r="U5" s="86">
        <f t="shared" ref="U5:U38" si="7">S5*T5</f>
        <v>0.13217400170383661</v>
      </c>
      <c r="V5" s="87">
        <f>分析係数表!D8</f>
        <v>0.25140159339038065</v>
      </c>
      <c r="W5" s="167">
        <f t="shared" ref="W5:W38" si="8">ROUND(S5*V5,0)</f>
        <v>0</v>
      </c>
      <c r="X5" s="76">
        <f>分析係数表!E8</f>
        <v>0.19799350840956034</v>
      </c>
      <c r="Y5" s="166">
        <f t="shared" ref="Y5:Y38" si="9">ROUND(S5*X5,0)</f>
        <v>0</v>
      </c>
    </row>
    <row r="6" spans="1:25" x14ac:dyDescent="0.2">
      <c r="A6" s="6" t="s">
        <v>219</v>
      </c>
      <c r="B6" s="5" t="s">
        <v>265</v>
      </c>
      <c r="C6" s="90"/>
      <c r="D6" s="76">
        <f>投入係数表!R6</f>
        <v>0</v>
      </c>
      <c r="E6" s="77">
        <f t="shared" si="0"/>
        <v>0</v>
      </c>
      <c r="F6" s="76">
        <f>分析係数表!C9</f>
        <v>1</v>
      </c>
      <c r="G6" s="77">
        <f t="shared" si="1"/>
        <v>0</v>
      </c>
      <c r="H6" s="77">
        <v>7.7694780115463878E-4</v>
      </c>
      <c r="I6" s="77">
        <f t="shared" si="2"/>
        <v>7.7694780115463878E-4</v>
      </c>
      <c r="J6" s="76">
        <f>分析係数表!G9</f>
        <v>0.2441860465116279</v>
      </c>
      <c r="K6" s="78">
        <f t="shared" si="3"/>
        <v>1.8971981190985364E-4</v>
      </c>
      <c r="L6" s="79"/>
      <c r="M6" s="80"/>
      <c r="N6" s="81">
        <f>分析係数表!H9</f>
        <v>7.4365568741672605E-4</v>
      </c>
      <c r="O6" s="82">
        <f t="shared" si="4"/>
        <v>1.0893229088709381E-2</v>
      </c>
      <c r="P6" s="76">
        <f>分析係数表!C9</f>
        <v>1</v>
      </c>
      <c r="Q6" s="82">
        <f t="shared" si="5"/>
        <v>1.0893229088709381E-2</v>
      </c>
      <c r="R6" s="83">
        <v>1.4544232485426158E-2</v>
      </c>
      <c r="S6" s="84">
        <f t="shared" si="6"/>
        <v>1.5321180286580798E-2</v>
      </c>
      <c r="T6" s="85">
        <f>分析係数表!F9</f>
        <v>0.66860465116279066</v>
      </c>
      <c r="U6" s="86">
        <f t="shared" si="7"/>
        <v>1.024381240091158E-2</v>
      </c>
      <c r="V6" s="87">
        <f>分析係数表!D9</f>
        <v>0.14534883720930233</v>
      </c>
      <c r="W6" s="167">
        <f t="shared" si="8"/>
        <v>0</v>
      </c>
      <c r="X6" s="76">
        <f>分析係数表!E9</f>
        <v>4.0697674418604654E-2</v>
      </c>
      <c r="Y6" s="166">
        <f t="shared" si="9"/>
        <v>0</v>
      </c>
    </row>
    <row r="7" spans="1:25" x14ac:dyDescent="0.2">
      <c r="A7" s="6" t="s">
        <v>220</v>
      </c>
      <c r="B7" s="5" t="s">
        <v>266</v>
      </c>
      <c r="C7" s="90"/>
      <c r="D7" s="76">
        <f>投入係数表!R7</f>
        <v>0</v>
      </c>
      <c r="E7" s="77">
        <f t="shared" si="0"/>
        <v>0</v>
      </c>
      <c r="F7" s="76">
        <f>分析係数表!C10</f>
        <v>0</v>
      </c>
      <c r="G7" s="77">
        <f t="shared" si="1"/>
        <v>0</v>
      </c>
      <c r="H7" s="77">
        <v>0</v>
      </c>
      <c r="I7" s="77">
        <f t="shared" si="2"/>
        <v>0</v>
      </c>
      <c r="J7" s="76">
        <f>分析係数表!G10</f>
        <v>0</v>
      </c>
      <c r="K7" s="78">
        <f t="shared" si="3"/>
        <v>0</v>
      </c>
      <c r="L7" s="79"/>
      <c r="M7" s="80"/>
      <c r="N7" s="81">
        <f>分析係数表!H10</f>
        <v>1.4563257211910885E-3</v>
      </c>
      <c r="O7" s="82">
        <f t="shared" si="4"/>
        <v>2.133257363205587E-2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投入係数表!R8</f>
        <v>0</v>
      </c>
      <c r="E8" s="77">
        <f t="shared" si="0"/>
        <v>0</v>
      </c>
      <c r="F8" s="76">
        <f>分析係数表!C11</f>
        <v>1.4950166112956853E-2</v>
      </c>
      <c r="G8" s="77">
        <f t="shared" si="1"/>
        <v>0</v>
      </c>
      <c r="H8" s="77">
        <v>3.7150422276612184E-3</v>
      </c>
      <c r="I8" s="77">
        <f t="shared" si="2"/>
        <v>3.7150422276612184E-3</v>
      </c>
      <c r="J8" s="76">
        <f>分析係数表!G11</f>
        <v>0.5</v>
      </c>
      <c r="K8" s="78">
        <f t="shared" si="3"/>
        <v>1.8575211138306092E-3</v>
      </c>
      <c r="L8" s="79"/>
      <c r="M8" s="80"/>
      <c r="N8" s="81">
        <f>分析係数表!H11</f>
        <v>-3.0985653642363585E-5</v>
      </c>
      <c r="O8" s="82">
        <f t="shared" si="4"/>
        <v>-4.5388454536289085E-4</v>
      </c>
      <c r="P8" s="76">
        <f>分析係数表!C11</f>
        <v>1.4950166112956853E-2</v>
      </c>
      <c r="Q8" s="82">
        <f t="shared" si="5"/>
        <v>-6.7856493492791186E-6</v>
      </c>
      <c r="R8" s="83">
        <v>1.2551836978608725E-4</v>
      </c>
      <c r="S8" s="84">
        <f t="shared" si="6"/>
        <v>3.8405605974473058E-3</v>
      </c>
      <c r="T8" s="85">
        <f>分析係数表!F11</f>
        <v>0.8125</v>
      </c>
      <c r="U8" s="86">
        <f t="shared" si="7"/>
        <v>3.1204554854259358E-3</v>
      </c>
      <c r="V8" s="87">
        <f>分析係数表!D11</f>
        <v>0.3125</v>
      </c>
      <c r="W8" s="167">
        <f t="shared" si="8"/>
        <v>0</v>
      </c>
      <c r="X8" s="76">
        <f>分析係数表!E11</f>
        <v>0</v>
      </c>
      <c r="Y8" s="166">
        <f t="shared" si="9"/>
        <v>0</v>
      </c>
    </row>
    <row r="9" spans="1:25" x14ac:dyDescent="0.2">
      <c r="A9" s="6" t="s">
        <v>222</v>
      </c>
      <c r="B9" s="5" t="s">
        <v>190</v>
      </c>
      <c r="C9" s="90"/>
      <c r="D9" s="76">
        <f>投入係数表!R9</f>
        <v>0</v>
      </c>
      <c r="E9" s="77">
        <f t="shared" si="0"/>
        <v>0</v>
      </c>
      <c r="F9" s="76">
        <f>分析係数表!C12</f>
        <v>7.6050169221580699E-2</v>
      </c>
      <c r="G9" s="77">
        <f t="shared" si="1"/>
        <v>0</v>
      </c>
      <c r="H9" s="77">
        <v>1.8192512164004981E-5</v>
      </c>
      <c r="I9" s="77">
        <f t="shared" si="2"/>
        <v>1.8192512164004981E-5</v>
      </c>
      <c r="J9" s="76">
        <f>分析係数表!G12</f>
        <v>0.1430260047281324</v>
      </c>
      <c r="K9" s="78">
        <f t="shared" si="3"/>
        <v>2.6020023307855824E-6</v>
      </c>
      <c r="L9" s="79"/>
      <c r="M9" s="80"/>
      <c r="N9" s="81">
        <f>分析係数表!H12</f>
        <v>0.10532023673039383</v>
      </c>
      <c r="O9" s="82">
        <f t="shared" si="4"/>
        <v>1.542753569688466</v>
      </c>
      <c r="P9" s="76">
        <f>分析係数表!C12</f>
        <v>7.6050169221580699E-2</v>
      </c>
      <c r="Q9" s="82">
        <f t="shared" si="5"/>
        <v>0.11732667004200553</v>
      </c>
      <c r="R9" s="83">
        <v>0.13087418807373177</v>
      </c>
      <c r="S9" s="84">
        <f t="shared" si="6"/>
        <v>0.13089238058589578</v>
      </c>
      <c r="T9" s="85">
        <f>分析係数表!F12</f>
        <v>0.29432624113475175</v>
      </c>
      <c r="U9" s="86">
        <f t="shared" si="7"/>
        <v>3.8525062371026063E-2</v>
      </c>
      <c r="V9" s="87">
        <f>分析係数表!D12</f>
        <v>7.407407407407407E-2</v>
      </c>
      <c r="W9" s="167">
        <f t="shared" si="8"/>
        <v>0</v>
      </c>
      <c r="X9" s="76">
        <f>分析係数表!E12</f>
        <v>6.6587864460204885E-2</v>
      </c>
      <c r="Y9" s="166">
        <f t="shared" si="9"/>
        <v>0</v>
      </c>
    </row>
    <row r="10" spans="1:25" x14ac:dyDescent="0.2">
      <c r="A10" s="6" t="s">
        <v>223</v>
      </c>
      <c r="B10" s="5" t="s">
        <v>28</v>
      </c>
      <c r="C10" s="90"/>
      <c r="D10" s="76">
        <f>投入係数表!R10</f>
        <v>0</v>
      </c>
      <c r="E10" s="77">
        <f t="shared" si="0"/>
        <v>0</v>
      </c>
      <c r="F10" s="76">
        <f>分析係数表!C13</f>
        <v>0</v>
      </c>
      <c r="G10" s="77">
        <f t="shared" si="1"/>
        <v>0</v>
      </c>
      <c r="H10" s="77">
        <v>0</v>
      </c>
      <c r="I10" s="77">
        <f t="shared" si="2"/>
        <v>0</v>
      </c>
      <c r="J10" s="76">
        <f>分析係数表!G13</f>
        <v>0.24390243902439024</v>
      </c>
      <c r="K10" s="78">
        <f t="shared" si="3"/>
        <v>0</v>
      </c>
      <c r="L10" s="79"/>
      <c r="M10" s="80"/>
      <c r="N10" s="81">
        <f>分析係数表!H13</f>
        <v>1.555479812846652E-2</v>
      </c>
      <c r="O10" s="82">
        <f t="shared" si="4"/>
        <v>0.22785004177217122</v>
      </c>
      <c r="P10" s="76">
        <f>分析係数表!C13</f>
        <v>0</v>
      </c>
      <c r="Q10" s="82">
        <f t="shared" si="5"/>
        <v>0</v>
      </c>
      <c r="R10" s="83">
        <v>0</v>
      </c>
      <c r="S10" s="84">
        <f t="shared" si="6"/>
        <v>0</v>
      </c>
      <c r="T10" s="85">
        <f>分析係数表!F13</f>
        <v>0.37804878048780488</v>
      </c>
      <c r="U10" s="86">
        <f t="shared" si="7"/>
        <v>0</v>
      </c>
      <c r="V10" s="87">
        <f>分析係数表!D13</f>
        <v>0.4451219512195122</v>
      </c>
      <c r="W10" s="167">
        <f t="shared" si="8"/>
        <v>0</v>
      </c>
      <c r="X10" s="76">
        <f>分析係数表!E13</f>
        <v>0.39634146341463417</v>
      </c>
      <c r="Y10" s="166">
        <f t="shared" si="9"/>
        <v>0</v>
      </c>
    </row>
    <row r="11" spans="1:25" x14ac:dyDescent="0.2">
      <c r="A11" s="6" t="s">
        <v>224</v>
      </c>
      <c r="B11" s="5" t="s">
        <v>267</v>
      </c>
      <c r="C11" s="90"/>
      <c r="D11" s="76">
        <f>投入係数表!R11</f>
        <v>0</v>
      </c>
      <c r="E11" s="77">
        <f t="shared" si="0"/>
        <v>0</v>
      </c>
      <c r="F11" s="76">
        <f>分析係数表!C14</f>
        <v>0.12118408880666054</v>
      </c>
      <c r="G11" s="77">
        <f t="shared" si="1"/>
        <v>0</v>
      </c>
      <c r="H11" s="77">
        <v>5.2003142858156578E-3</v>
      </c>
      <c r="I11" s="77">
        <f t="shared" si="2"/>
        <v>5.2003142858156578E-3</v>
      </c>
      <c r="J11" s="76">
        <f>分析係数表!G14</f>
        <v>0.17455621301775148</v>
      </c>
      <c r="K11" s="78">
        <f t="shared" si="3"/>
        <v>9.0774716823409417E-4</v>
      </c>
      <c r="L11" s="79"/>
      <c r="M11" s="80"/>
      <c r="N11" s="81">
        <f>分析係数表!H14</f>
        <v>1.3013974529792706E-3</v>
      </c>
      <c r="O11" s="82">
        <f t="shared" si="4"/>
        <v>1.9063150905241414E-2</v>
      </c>
      <c r="P11" s="76">
        <f>分析係数表!C14</f>
        <v>0.12118408880666054</v>
      </c>
      <c r="Q11" s="82">
        <f t="shared" si="5"/>
        <v>2.3101505722355467E-3</v>
      </c>
      <c r="R11" s="83">
        <v>6.9159938792230872E-3</v>
      </c>
      <c r="S11" s="84">
        <f t="shared" si="6"/>
        <v>1.2116308165038746E-2</v>
      </c>
      <c r="T11" s="85">
        <f>分析係数表!F14</f>
        <v>0.39349112426035504</v>
      </c>
      <c r="U11" s="86">
        <f t="shared" si="7"/>
        <v>4.7676597217460159E-3</v>
      </c>
      <c r="V11" s="87">
        <f>分析係数表!D14</f>
        <v>0.13905325443786981</v>
      </c>
      <c r="W11" s="167">
        <f t="shared" si="8"/>
        <v>0</v>
      </c>
      <c r="X11" s="76">
        <f>分析係数表!E14</f>
        <v>0.10650887573964497</v>
      </c>
      <c r="Y11" s="166">
        <f t="shared" si="9"/>
        <v>0</v>
      </c>
    </row>
    <row r="12" spans="1:25" x14ac:dyDescent="0.2">
      <c r="A12" s="6" t="s">
        <v>225</v>
      </c>
      <c r="B12" s="5" t="s">
        <v>29</v>
      </c>
      <c r="C12" s="90"/>
      <c r="D12" s="76">
        <f>投入係数表!R12</f>
        <v>5.0251256281407036E-3</v>
      </c>
      <c r="E12" s="77">
        <f t="shared" si="0"/>
        <v>0.50251256281407031</v>
      </c>
      <c r="F12" s="76">
        <f>分析係数表!C15</f>
        <v>0</v>
      </c>
      <c r="G12" s="77">
        <f t="shared" si="1"/>
        <v>0</v>
      </c>
      <c r="H12" s="77">
        <v>0</v>
      </c>
      <c r="I12" s="77">
        <f t="shared" si="2"/>
        <v>0</v>
      </c>
      <c r="J12" s="76">
        <f>分析係数表!G15</f>
        <v>0.1</v>
      </c>
      <c r="K12" s="78">
        <f t="shared" si="3"/>
        <v>0</v>
      </c>
      <c r="L12" s="79"/>
      <c r="M12" s="80"/>
      <c r="N12" s="81">
        <f>分析係数表!H15</f>
        <v>9.7914665509868937E-3</v>
      </c>
      <c r="O12" s="82">
        <f t="shared" si="4"/>
        <v>0.14342751633467352</v>
      </c>
      <c r="P12" s="76">
        <f>分析係数表!C15</f>
        <v>0</v>
      </c>
      <c r="Q12" s="82">
        <f t="shared" si="5"/>
        <v>0</v>
      </c>
      <c r="R12" s="83">
        <v>0</v>
      </c>
      <c r="S12" s="84">
        <f t="shared" si="6"/>
        <v>0</v>
      </c>
      <c r="T12" s="85">
        <f>分析係数表!F15</f>
        <v>0.30833333333333335</v>
      </c>
      <c r="U12" s="86">
        <f t="shared" si="7"/>
        <v>0</v>
      </c>
      <c r="V12" s="87">
        <f>分析係数表!D15</f>
        <v>8.3333333333333332E-3</v>
      </c>
      <c r="W12" s="167">
        <f t="shared" si="8"/>
        <v>0</v>
      </c>
      <c r="X12" s="76">
        <f>分析係数表!E15</f>
        <v>0</v>
      </c>
      <c r="Y12" s="166">
        <f t="shared" si="9"/>
        <v>0</v>
      </c>
    </row>
    <row r="13" spans="1:25" x14ac:dyDescent="0.2">
      <c r="A13" s="6" t="s">
        <v>226</v>
      </c>
      <c r="B13" s="5" t="s">
        <v>30</v>
      </c>
      <c r="C13" s="90"/>
      <c r="D13" s="76">
        <f>投入係数表!R13</f>
        <v>0</v>
      </c>
      <c r="E13" s="77">
        <f t="shared" si="0"/>
        <v>0</v>
      </c>
      <c r="F13" s="76">
        <f>分析係数表!C16</f>
        <v>1.8867924528301883E-2</v>
      </c>
      <c r="G13" s="77">
        <f t="shared" si="1"/>
        <v>0</v>
      </c>
      <c r="H13" s="77">
        <v>2.0350618286733386E-3</v>
      </c>
      <c r="I13" s="77">
        <f t="shared" si="2"/>
        <v>2.0350618286733386E-3</v>
      </c>
      <c r="J13" s="76">
        <f>分析係数表!G16</f>
        <v>4.4444444444444446E-2</v>
      </c>
      <c r="K13" s="78">
        <f t="shared" si="3"/>
        <v>9.0447192385481715E-5</v>
      </c>
      <c r="L13" s="79"/>
      <c r="M13" s="80"/>
      <c r="N13" s="81">
        <f>分析係数表!H16</f>
        <v>1.8622377839060514E-2</v>
      </c>
      <c r="O13" s="82">
        <f t="shared" si="4"/>
        <v>0.27278461176309737</v>
      </c>
      <c r="P13" s="76">
        <f>分析係数表!C16</f>
        <v>1.8867924528301883E-2</v>
      </c>
      <c r="Q13" s="82">
        <f t="shared" si="5"/>
        <v>5.1468794672282509E-3</v>
      </c>
      <c r="R13" s="83">
        <v>5.5751048975933278E-3</v>
      </c>
      <c r="S13" s="84">
        <f t="shared" si="6"/>
        <v>7.6101667262666664E-3</v>
      </c>
      <c r="T13" s="85">
        <f>分析係数表!F16</f>
        <v>0.28888888888888886</v>
      </c>
      <c r="U13" s="86">
        <f t="shared" si="7"/>
        <v>2.19849260981037E-3</v>
      </c>
      <c r="V13" s="87">
        <f>分析係数表!D16</f>
        <v>0</v>
      </c>
      <c r="W13" s="167">
        <f t="shared" si="8"/>
        <v>0</v>
      </c>
      <c r="X13" s="76">
        <f>分析係数表!E16</f>
        <v>0</v>
      </c>
      <c r="Y13" s="166">
        <f t="shared" si="9"/>
        <v>0</v>
      </c>
    </row>
    <row r="14" spans="1:25" x14ac:dyDescent="0.2">
      <c r="A14" s="6" t="s">
        <v>2</v>
      </c>
      <c r="B14" s="5" t="s">
        <v>364</v>
      </c>
      <c r="C14" s="90"/>
      <c r="D14" s="76">
        <f>投入係数表!R14</f>
        <v>2.5125628140703519E-2</v>
      </c>
      <c r="E14" s="77">
        <f t="shared" si="0"/>
        <v>2.512562814070352</v>
      </c>
      <c r="F14" s="76">
        <f>分析係数表!C17</f>
        <v>0.10356731875719216</v>
      </c>
      <c r="G14" s="77">
        <f t="shared" si="1"/>
        <v>0.26021939386229187</v>
      </c>
      <c r="H14" s="77">
        <v>0.27689819879086425</v>
      </c>
      <c r="I14" s="77">
        <f t="shared" si="2"/>
        <v>0.27689819879086425</v>
      </c>
      <c r="J14" s="76">
        <f>分析係数表!G17</f>
        <v>0.21292775665399238</v>
      </c>
      <c r="K14" s="78">
        <f t="shared" si="3"/>
        <v>5.8959312290069954E-2</v>
      </c>
      <c r="L14" s="79"/>
      <c r="M14" s="80"/>
      <c r="N14" s="81">
        <f>分析係数表!H17</f>
        <v>3.0056084033092678E-3</v>
      </c>
      <c r="O14" s="82">
        <f t="shared" si="4"/>
        <v>4.4026800900200412E-2</v>
      </c>
      <c r="P14" s="76">
        <f>分析係数表!C17</f>
        <v>0.10356731875719216</v>
      </c>
      <c r="Q14" s="82">
        <f t="shared" si="5"/>
        <v>4.5597377226904911E-3</v>
      </c>
      <c r="R14" s="83">
        <v>7.8776669089749424E-3</v>
      </c>
      <c r="S14" s="84">
        <f t="shared" si="6"/>
        <v>0.2847758656998392</v>
      </c>
      <c r="T14" s="85">
        <f>分析係数表!F17</f>
        <v>0.32509505703422054</v>
      </c>
      <c r="U14" s="86">
        <f t="shared" si="7"/>
        <v>9.2579226301658754E-2</v>
      </c>
      <c r="V14" s="87">
        <f>分析係数表!D17</f>
        <v>7.2243346007604556E-2</v>
      </c>
      <c r="W14" s="167">
        <f t="shared" si="8"/>
        <v>0</v>
      </c>
      <c r="X14" s="76">
        <f>分析係数表!E17</f>
        <v>6.8441064638783272E-2</v>
      </c>
      <c r="Y14" s="166">
        <f t="shared" si="9"/>
        <v>0</v>
      </c>
    </row>
    <row r="15" spans="1:25" x14ac:dyDescent="0.2">
      <c r="A15" s="6" t="s">
        <v>3</v>
      </c>
      <c r="B15" s="5" t="s">
        <v>31</v>
      </c>
      <c r="C15" s="90"/>
      <c r="D15" s="76">
        <f>投入係数表!R15</f>
        <v>5.0251256281407036E-3</v>
      </c>
      <c r="E15" s="77">
        <f t="shared" si="0"/>
        <v>0.50251256281407031</v>
      </c>
      <c r="F15" s="76">
        <f>分析係数表!C18</f>
        <v>0.44289970208540219</v>
      </c>
      <c r="G15" s="77">
        <f t="shared" si="1"/>
        <v>0.22256266436452368</v>
      </c>
      <c r="H15" s="77">
        <v>0.25642483262581089</v>
      </c>
      <c r="I15" s="77">
        <f t="shared" si="2"/>
        <v>0.25642483262581089</v>
      </c>
      <c r="J15" s="76">
        <f>分析係数表!G18</f>
        <v>0.21558441558441557</v>
      </c>
      <c r="K15" s="78">
        <f t="shared" si="3"/>
        <v>5.528119768296702E-2</v>
      </c>
      <c r="L15" s="79"/>
      <c r="M15" s="80"/>
      <c r="N15" s="81">
        <f>分析係数表!H18</f>
        <v>4.9577045827781737E-4</v>
      </c>
      <c r="O15" s="82">
        <f t="shared" si="4"/>
        <v>7.2621527258062537E-3</v>
      </c>
      <c r="P15" s="76">
        <f>分析係数表!C18</f>
        <v>0.44289970208540219</v>
      </c>
      <c r="Q15" s="82">
        <f t="shared" si="5"/>
        <v>3.2164052787582811E-3</v>
      </c>
      <c r="R15" s="83">
        <v>6.7800945242939403E-3</v>
      </c>
      <c r="S15" s="84">
        <f t="shared" si="6"/>
        <v>0.26320492715010485</v>
      </c>
      <c r="T15" s="85">
        <f>分析係数表!F18</f>
        <v>0.45974025974025973</v>
      </c>
      <c r="U15" s="86">
        <f t="shared" si="7"/>
        <v>0.12100590157290535</v>
      </c>
      <c r="V15" s="87">
        <f>分析係数表!D18</f>
        <v>4.0445269016697587E-2</v>
      </c>
      <c r="W15" s="167">
        <f t="shared" si="8"/>
        <v>0</v>
      </c>
      <c r="X15" s="76">
        <f>分析係数表!E18</f>
        <v>3.896103896103896E-2</v>
      </c>
      <c r="Y15" s="166">
        <f t="shared" si="9"/>
        <v>0</v>
      </c>
    </row>
    <row r="16" spans="1:25" x14ac:dyDescent="0.2">
      <c r="A16" s="6" t="s">
        <v>4</v>
      </c>
      <c r="B16" s="5" t="s">
        <v>32</v>
      </c>
      <c r="C16" s="90"/>
      <c r="D16" s="76">
        <f>投入係数表!R16</f>
        <v>9.5477386934673364E-2</v>
      </c>
      <c r="E16" s="77">
        <f t="shared" si="0"/>
        <v>9.5477386934673358</v>
      </c>
      <c r="F16" s="76">
        <f>分析係数表!C19</f>
        <v>0.30545876887340306</v>
      </c>
      <c r="G16" s="77">
        <f t="shared" si="1"/>
        <v>2.9164405068314863</v>
      </c>
      <c r="H16" s="77">
        <v>3.5727638616869846</v>
      </c>
      <c r="I16" s="77">
        <f t="shared" si="2"/>
        <v>3.5727638616869846</v>
      </c>
      <c r="J16" s="76">
        <f>分析係数表!G19</f>
        <v>5.7468790357296601E-2</v>
      </c>
      <c r="K16" s="78">
        <f t="shared" si="3"/>
        <v>0.20532241736341475</v>
      </c>
      <c r="L16" s="79"/>
      <c r="M16" s="80"/>
      <c r="N16" s="81">
        <f>分析係数表!H19</f>
        <v>-1.2394261456945434E-4</v>
      </c>
      <c r="O16" s="82">
        <f t="shared" si="4"/>
        <v>-1.8155381814515634E-3</v>
      </c>
      <c r="P16" s="76">
        <f>分析係数表!C19</f>
        <v>0.30545876887340306</v>
      </c>
      <c r="Q16" s="82">
        <f t="shared" si="5"/>
        <v>-5.5457205774885163E-4</v>
      </c>
      <c r="R16" s="83">
        <v>1.3077479571208847E-3</v>
      </c>
      <c r="S16" s="84">
        <f t="shared" si="6"/>
        <v>3.5740716096441054</v>
      </c>
      <c r="T16" s="85">
        <f>分析係数表!F19</f>
        <v>0.23999139044339216</v>
      </c>
      <c r="U16" s="86">
        <f t="shared" si="7"/>
        <v>0.85774641514274153</v>
      </c>
      <c r="V16" s="87">
        <f>分析係数表!D19</f>
        <v>1.8941024537236333E-2</v>
      </c>
      <c r="W16" s="167">
        <f t="shared" si="8"/>
        <v>0</v>
      </c>
      <c r="X16" s="76">
        <f>分析係数表!E19</f>
        <v>1.9156263452432199E-2</v>
      </c>
      <c r="Y16" s="166">
        <f t="shared" si="9"/>
        <v>0</v>
      </c>
    </row>
    <row r="17" spans="1:25" x14ac:dyDescent="0.2">
      <c r="A17" s="6" t="s">
        <v>5</v>
      </c>
      <c r="B17" s="5" t="s">
        <v>33</v>
      </c>
      <c r="C17" s="90"/>
      <c r="D17" s="76">
        <f>投入係数表!R17</f>
        <v>2.0100502512562814E-2</v>
      </c>
      <c r="E17" s="77">
        <f t="shared" si="0"/>
        <v>2.0100502512562812</v>
      </c>
      <c r="F17" s="76">
        <f>分析係数表!C20</f>
        <v>9.5808383233532912E-2</v>
      </c>
      <c r="G17" s="77">
        <f t="shared" si="1"/>
        <v>0.1925796647910209</v>
      </c>
      <c r="H17" s="77">
        <v>0.21769443354244686</v>
      </c>
      <c r="I17" s="77">
        <f t="shared" si="2"/>
        <v>0.21769443354244686</v>
      </c>
      <c r="J17" s="76">
        <f>分析係数表!G20</f>
        <v>0.10049019607843138</v>
      </c>
      <c r="K17" s="78">
        <f t="shared" si="3"/>
        <v>2.1876156311863532E-2</v>
      </c>
      <c r="L17" s="79"/>
      <c r="M17" s="80"/>
      <c r="N17" s="81">
        <f>分析係数表!H20</f>
        <v>6.1971307284727176E-4</v>
      </c>
      <c r="O17" s="82">
        <f t="shared" si="4"/>
        <v>9.0776909072578169E-3</v>
      </c>
      <c r="P17" s="76">
        <f>分析係数表!C20</f>
        <v>9.5808383233532912E-2</v>
      </c>
      <c r="Q17" s="82">
        <f t="shared" si="5"/>
        <v>8.6971888931811395E-4</v>
      </c>
      <c r="R17" s="83">
        <v>1.6442925756885445E-3</v>
      </c>
      <c r="S17" s="84">
        <f t="shared" si="6"/>
        <v>0.2193387261181354</v>
      </c>
      <c r="T17" s="85">
        <f>分析係数表!F20</f>
        <v>0.22303921568627452</v>
      </c>
      <c r="U17" s="86">
        <f t="shared" si="7"/>
        <v>4.8921137443015496E-2</v>
      </c>
      <c r="V17" s="87">
        <f>分析係数表!D20</f>
        <v>8.5784313725490197E-2</v>
      </c>
      <c r="W17" s="167">
        <f t="shared" si="8"/>
        <v>0</v>
      </c>
      <c r="X17" s="76">
        <f>分析係数表!E20</f>
        <v>9.3137254901960786E-2</v>
      </c>
      <c r="Y17" s="166">
        <f t="shared" si="9"/>
        <v>0</v>
      </c>
    </row>
    <row r="18" spans="1:25" x14ac:dyDescent="0.2">
      <c r="A18" s="6" t="s">
        <v>6</v>
      </c>
      <c r="B18" s="5" t="s">
        <v>34</v>
      </c>
      <c r="C18" s="90"/>
      <c r="D18" s="76">
        <f>投入係数表!R18</f>
        <v>3.5175879396984924E-2</v>
      </c>
      <c r="E18" s="77">
        <f t="shared" si="0"/>
        <v>3.5175879396984926</v>
      </c>
      <c r="F18" s="76">
        <f>分析係数表!C21</f>
        <v>0.17321313586606568</v>
      </c>
      <c r="G18" s="77">
        <f t="shared" si="1"/>
        <v>0.60929243771982911</v>
      </c>
      <c r="H18" s="77">
        <v>0.62989027811699083</v>
      </c>
      <c r="I18" s="77">
        <f t="shared" si="2"/>
        <v>0.62989027811699083</v>
      </c>
      <c r="J18" s="76">
        <f>分析係数表!G21</f>
        <v>0.28424304840370751</v>
      </c>
      <c r="K18" s="78">
        <f t="shared" si="3"/>
        <v>0.17904193281183262</v>
      </c>
      <c r="L18" s="79"/>
      <c r="M18" s="80"/>
      <c r="N18" s="81">
        <f>分析係数表!H21</f>
        <v>1.0225265701979984E-3</v>
      </c>
      <c r="O18" s="82">
        <f t="shared" si="4"/>
        <v>1.4978189996975399E-2</v>
      </c>
      <c r="P18" s="76">
        <f>分析係数表!C21</f>
        <v>0.17321313586606568</v>
      </c>
      <c r="Q18" s="82">
        <f t="shared" si="5"/>
        <v>2.5944192589738456E-3</v>
      </c>
      <c r="R18" s="83">
        <v>4.7907584963784219E-3</v>
      </c>
      <c r="S18" s="84">
        <f t="shared" si="6"/>
        <v>0.63468103661336928</v>
      </c>
      <c r="T18" s="85">
        <f>分析係数表!F21</f>
        <v>0.42481977342945415</v>
      </c>
      <c r="U18" s="86">
        <f t="shared" si="7"/>
        <v>0.26962505417406263</v>
      </c>
      <c r="V18" s="87">
        <f>分析係数表!D21</f>
        <v>8.2389289392378995E-2</v>
      </c>
      <c r="W18" s="167">
        <f t="shared" si="8"/>
        <v>0</v>
      </c>
      <c r="X18" s="76">
        <f>分析係数表!E21</f>
        <v>7.7239958805355308E-2</v>
      </c>
      <c r="Y18" s="166">
        <f t="shared" si="9"/>
        <v>0</v>
      </c>
    </row>
    <row r="19" spans="1:25" x14ac:dyDescent="0.2">
      <c r="A19" s="6" t="s">
        <v>7</v>
      </c>
      <c r="B19" s="5" t="s">
        <v>268</v>
      </c>
      <c r="C19" s="90"/>
      <c r="D19" s="76">
        <f>投入係数表!R19</f>
        <v>4.0201005025125629E-2</v>
      </c>
      <c r="E19" s="77">
        <f t="shared" si="0"/>
        <v>4.0201005025125625</v>
      </c>
      <c r="F19" s="76">
        <f>分析係数表!C22</f>
        <v>5.7692307692307709E-2</v>
      </c>
      <c r="G19" s="77">
        <f t="shared" si="1"/>
        <v>0.23192887514495558</v>
      </c>
      <c r="H19" s="77">
        <v>0.23588281216312121</v>
      </c>
      <c r="I19" s="77">
        <f t="shared" si="2"/>
        <v>0.23588281216312121</v>
      </c>
      <c r="J19" s="76">
        <f>分析係数表!G22</f>
        <v>0.19427890345649582</v>
      </c>
      <c r="K19" s="78">
        <f t="shared" si="3"/>
        <v>4.5827054091285763E-2</v>
      </c>
      <c r="L19" s="79"/>
      <c r="M19" s="80"/>
      <c r="N19" s="81">
        <f>分析係数表!H22</f>
        <v>6.1971307284727171E-5</v>
      </c>
      <c r="O19" s="82">
        <f t="shared" si="4"/>
        <v>9.0776909072578171E-4</v>
      </c>
      <c r="P19" s="76">
        <f>分析係数表!C22</f>
        <v>5.7692307692307709E-2</v>
      </c>
      <c r="Q19" s="82">
        <f t="shared" si="5"/>
        <v>5.2371293695718194E-5</v>
      </c>
      <c r="R19" s="83">
        <v>3.4872403085078532E-4</v>
      </c>
      <c r="S19" s="84">
        <f t="shared" si="6"/>
        <v>0.236231536193972</v>
      </c>
      <c r="T19" s="85">
        <f>分析係数表!F22</f>
        <v>0.41239570917759238</v>
      </c>
      <c r="U19" s="86">
        <f t="shared" si="7"/>
        <v>9.7420871898825159E-2</v>
      </c>
      <c r="V19" s="87">
        <f>分析係数表!D22</f>
        <v>9.5351609058402856E-3</v>
      </c>
      <c r="W19" s="167">
        <f t="shared" si="8"/>
        <v>0</v>
      </c>
      <c r="X19" s="76">
        <f>分析係数表!E22</f>
        <v>8.3432657926102508E-3</v>
      </c>
      <c r="Y19" s="166">
        <f t="shared" si="9"/>
        <v>0</v>
      </c>
    </row>
    <row r="20" spans="1:25" x14ac:dyDescent="0.2">
      <c r="A20" s="6" t="s">
        <v>8</v>
      </c>
      <c r="B20" s="5" t="s">
        <v>269</v>
      </c>
      <c r="C20" s="75">
        <f>最終需要_まとめ!C21</f>
        <v>100</v>
      </c>
      <c r="D20" s="76">
        <f>投入係数表!R20</f>
        <v>0.15075376884422109</v>
      </c>
      <c r="E20" s="77">
        <f t="shared" si="0"/>
        <v>15.075376884422109</v>
      </c>
      <c r="F20" s="76">
        <f>分析係数表!C23</f>
        <v>0</v>
      </c>
      <c r="G20" s="77">
        <f t="shared" si="1"/>
        <v>0</v>
      </c>
      <c r="H20" s="77">
        <v>0</v>
      </c>
      <c r="I20" s="77">
        <f t="shared" si="2"/>
        <v>100</v>
      </c>
      <c r="J20" s="76">
        <f>分析係数表!G23</f>
        <v>0.21608040201005024</v>
      </c>
      <c r="K20" s="78">
        <f t="shared" si="3"/>
        <v>21.608040201005025</v>
      </c>
      <c r="L20" s="79"/>
      <c r="M20" s="80"/>
      <c r="N20" s="81">
        <f>分析係数表!H23</f>
        <v>3.0985653642363585E-5</v>
      </c>
      <c r="O20" s="82">
        <f t="shared" si="4"/>
        <v>4.5388454536289085E-4</v>
      </c>
      <c r="P20" s="76">
        <f>分析係数表!C23</f>
        <v>0</v>
      </c>
      <c r="Q20" s="82">
        <f t="shared" si="5"/>
        <v>0</v>
      </c>
      <c r="R20" s="83">
        <v>0</v>
      </c>
      <c r="S20" s="84">
        <f t="shared" si="6"/>
        <v>100</v>
      </c>
      <c r="T20" s="85">
        <f>分析係数表!F23</f>
        <v>0.44723618090452261</v>
      </c>
      <c r="U20" s="86">
        <f t="shared" si="7"/>
        <v>44.723618090452263</v>
      </c>
      <c r="V20" s="87">
        <f>分析係数表!D23</f>
        <v>5.0251256281407038E-2</v>
      </c>
      <c r="W20" s="167">
        <f t="shared" si="8"/>
        <v>5</v>
      </c>
      <c r="X20" s="76">
        <f>分析係数表!E23</f>
        <v>3.5175879396984924E-2</v>
      </c>
      <c r="Y20" s="166">
        <f t="shared" si="9"/>
        <v>4</v>
      </c>
    </row>
    <row r="21" spans="1:25" x14ac:dyDescent="0.2">
      <c r="A21" s="6" t="s">
        <v>9</v>
      </c>
      <c r="B21" s="5" t="s">
        <v>270</v>
      </c>
      <c r="C21" s="90"/>
      <c r="D21" s="76">
        <f>投入係数表!R21</f>
        <v>5.0251256281407036E-3</v>
      </c>
      <c r="E21" s="77">
        <f t="shared" si="0"/>
        <v>0.50251256281407031</v>
      </c>
      <c r="F21" s="76">
        <f>分析係数表!C24</f>
        <v>1</v>
      </c>
      <c r="G21" s="77">
        <f t="shared" si="1"/>
        <v>0.50251256281407031</v>
      </c>
      <c r="H21" s="77">
        <v>0.5587430902603937</v>
      </c>
      <c r="I21" s="77">
        <f t="shared" si="2"/>
        <v>0.5587430902603937</v>
      </c>
      <c r="J21" s="76">
        <f>分析係数表!G24</f>
        <v>0.20751761942051683</v>
      </c>
      <c r="K21" s="78">
        <f t="shared" si="3"/>
        <v>0.11594903595849987</v>
      </c>
      <c r="L21" s="79"/>
      <c r="M21" s="80"/>
      <c r="N21" s="81">
        <f>分析係数表!H24</f>
        <v>4.3379915099309022E-4</v>
      </c>
      <c r="O21" s="82">
        <f t="shared" si="4"/>
        <v>6.3543836350804725E-3</v>
      </c>
      <c r="P21" s="76">
        <f>分析係数表!C24</f>
        <v>1</v>
      </c>
      <c r="Q21" s="82">
        <f t="shared" si="5"/>
        <v>6.3543836350804725E-3</v>
      </c>
      <c r="R21" s="83">
        <v>1.9853859517537677E-2</v>
      </c>
      <c r="S21" s="84">
        <f t="shared" si="6"/>
        <v>0.57859694977793141</v>
      </c>
      <c r="T21" s="85">
        <f>分析係数表!F24</f>
        <v>0.3923257635082224</v>
      </c>
      <c r="U21" s="86">
        <f t="shared" si="7"/>
        <v>0.22699849008515555</v>
      </c>
      <c r="V21" s="87">
        <f>分析係数表!D24</f>
        <v>7.9874706342991389E-2</v>
      </c>
      <c r="W21" s="167">
        <f t="shared" si="8"/>
        <v>0</v>
      </c>
      <c r="X21" s="76">
        <f>分析係数表!E24</f>
        <v>8.1440877055599062E-2</v>
      </c>
      <c r="Y21" s="166">
        <f t="shared" si="9"/>
        <v>0</v>
      </c>
    </row>
    <row r="22" spans="1:25" x14ac:dyDescent="0.2">
      <c r="A22" s="6" t="s">
        <v>10</v>
      </c>
      <c r="B22" s="5" t="s">
        <v>271</v>
      </c>
      <c r="C22" s="90"/>
      <c r="D22" s="76">
        <f>投入係数表!R22</f>
        <v>1.0050251256281407E-2</v>
      </c>
      <c r="E22" s="77">
        <f t="shared" si="0"/>
        <v>1.0050251256281406</v>
      </c>
      <c r="F22" s="76">
        <f>分析係数表!C25</f>
        <v>0.15636042402826855</v>
      </c>
      <c r="G22" s="77">
        <f t="shared" si="1"/>
        <v>0.15714615480227995</v>
      </c>
      <c r="H22" s="77">
        <v>0.19943526904493139</v>
      </c>
      <c r="I22" s="77">
        <f t="shared" si="2"/>
        <v>0.19943526904493139</v>
      </c>
      <c r="J22" s="76">
        <f>分析係数表!G25</f>
        <v>0.19674295774647887</v>
      </c>
      <c r="K22" s="78">
        <f t="shared" si="3"/>
        <v>3.9237484710864586E-2</v>
      </c>
      <c r="L22" s="79"/>
      <c r="M22" s="80"/>
      <c r="N22" s="81">
        <f>分析係数表!H25</f>
        <v>5.8872741920490813E-4</v>
      </c>
      <c r="O22" s="82">
        <f t="shared" si="4"/>
        <v>8.6238063618949267E-3</v>
      </c>
      <c r="P22" s="76">
        <f>分析係数表!C25</f>
        <v>0.15636042402826855</v>
      </c>
      <c r="Q22" s="82">
        <f t="shared" si="5"/>
        <v>1.3484220194835707E-3</v>
      </c>
      <c r="R22" s="83">
        <v>4.3911430353434878E-3</v>
      </c>
      <c r="S22" s="84">
        <f t="shared" si="6"/>
        <v>0.20382641208027488</v>
      </c>
      <c r="T22" s="85">
        <f>分析係数表!F25</f>
        <v>0.35079225352112675</v>
      </c>
      <c r="U22" s="86">
        <f t="shared" si="7"/>
        <v>7.1500726420765437E-2</v>
      </c>
      <c r="V22" s="87">
        <f>分析係数表!D25</f>
        <v>7.2183098591549297E-2</v>
      </c>
      <c r="W22" s="167">
        <f t="shared" si="8"/>
        <v>0</v>
      </c>
      <c r="X22" s="76">
        <f>分析係数表!E25</f>
        <v>6.8661971830985921E-2</v>
      </c>
      <c r="Y22" s="166">
        <f t="shared" si="9"/>
        <v>0</v>
      </c>
    </row>
    <row r="23" spans="1:25" x14ac:dyDescent="0.2">
      <c r="A23" s="6" t="s">
        <v>11</v>
      </c>
      <c r="B23" s="5" t="s">
        <v>35</v>
      </c>
      <c r="C23" s="90"/>
      <c r="D23" s="76">
        <f>投入係数表!R23</f>
        <v>2.5125628140703519E-2</v>
      </c>
      <c r="E23" s="77">
        <f t="shared" si="0"/>
        <v>2.512562814070352</v>
      </c>
      <c r="F23" s="76">
        <f>分析係数表!C26</f>
        <v>0.2968369829683698</v>
      </c>
      <c r="G23" s="77">
        <f t="shared" si="1"/>
        <v>0.74582156524716037</v>
      </c>
      <c r="H23" s="77">
        <v>0.78208369320243598</v>
      </c>
      <c r="I23" s="77">
        <f t="shared" si="2"/>
        <v>0.78208369320243598</v>
      </c>
      <c r="J23" s="76">
        <f>分析係数表!G26</f>
        <v>0.19691119691119691</v>
      </c>
      <c r="K23" s="78">
        <f t="shared" si="3"/>
        <v>0.15400103611322097</v>
      </c>
      <c r="L23" s="79"/>
      <c r="M23" s="80"/>
      <c r="N23" s="81">
        <f>分析係数表!H26</f>
        <v>1.2859046261580888E-2</v>
      </c>
      <c r="O23" s="82">
        <f t="shared" si="4"/>
        <v>0.1883620863255997</v>
      </c>
      <c r="P23" s="76">
        <f>分析係数表!C26</f>
        <v>0.2968369829683698</v>
      </c>
      <c r="Q23" s="82">
        <f t="shared" si="5"/>
        <v>5.5912833410518642E-2</v>
      </c>
      <c r="R23" s="83">
        <v>5.8943682267866546E-2</v>
      </c>
      <c r="S23" s="84">
        <f t="shared" si="6"/>
        <v>0.84102737547030249</v>
      </c>
      <c r="T23" s="85">
        <f>分析係数表!F26</f>
        <v>0.33687258687258687</v>
      </c>
      <c r="U23" s="86">
        <f t="shared" si="7"/>
        <v>0.2833190676053432</v>
      </c>
      <c r="V23" s="87">
        <f>分析係数表!D26</f>
        <v>8.7355212355212361E-2</v>
      </c>
      <c r="W23" s="167">
        <f t="shared" si="8"/>
        <v>0</v>
      </c>
      <c r="X23" s="76">
        <f>分析係数表!E26</f>
        <v>9.2664092664092659E-2</v>
      </c>
      <c r="Y23" s="166">
        <f t="shared" si="9"/>
        <v>0</v>
      </c>
    </row>
    <row r="24" spans="1:25" x14ac:dyDescent="0.2">
      <c r="A24" s="6" t="s">
        <v>12</v>
      </c>
      <c r="B24" s="5" t="s">
        <v>365</v>
      </c>
      <c r="C24" s="90"/>
      <c r="D24" s="76">
        <f>投入係数表!R24</f>
        <v>0</v>
      </c>
      <c r="E24" s="77">
        <f t="shared" si="0"/>
        <v>0</v>
      </c>
      <c r="F24" s="76">
        <f>分析係数表!C27</f>
        <v>2.7090694935217874E-2</v>
      </c>
      <c r="G24" s="77">
        <f t="shared" si="1"/>
        <v>0</v>
      </c>
      <c r="H24" s="77">
        <v>6.3250694268357816E-5</v>
      </c>
      <c r="I24" s="77">
        <f t="shared" si="2"/>
        <v>6.3250694268357816E-5</v>
      </c>
      <c r="J24" s="76">
        <f>分析係数表!G27</f>
        <v>0.18333333333333332</v>
      </c>
      <c r="K24" s="78">
        <f t="shared" si="3"/>
        <v>1.1595960615865599E-5</v>
      </c>
      <c r="L24" s="79"/>
      <c r="M24" s="80"/>
      <c r="N24" s="81">
        <f>分析係数表!H27</f>
        <v>1.2053419266879434E-2</v>
      </c>
      <c r="O24" s="82">
        <f t="shared" si="4"/>
        <v>0.17656108814616453</v>
      </c>
      <c r="P24" s="76">
        <f>分析係数表!C27</f>
        <v>2.7090694935217874E-2</v>
      </c>
      <c r="Q24" s="82">
        <f t="shared" si="5"/>
        <v>4.7831625763978562E-3</v>
      </c>
      <c r="R24" s="83">
        <v>4.8106723755292902E-3</v>
      </c>
      <c r="S24" s="84">
        <f t="shared" si="6"/>
        <v>4.8739230697976482E-3</v>
      </c>
      <c r="T24" s="85">
        <f>分析係数表!F27</f>
        <v>0.33333333333333331</v>
      </c>
      <c r="U24" s="86">
        <f t="shared" si="7"/>
        <v>1.6246410232658827E-3</v>
      </c>
      <c r="V24" s="87">
        <f>分析係数表!D27</f>
        <v>0</v>
      </c>
      <c r="W24" s="167">
        <f t="shared" si="8"/>
        <v>0</v>
      </c>
      <c r="X24" s="76">
        <f>分析係数表!E27</f>
        <v>0</v>
      </c>
      <c r="Y24" s="166">
        <f t="shared" si="9"/>
        <v>0</v>
      </c>
    </row>
    <row r="25" spans="1:25" x14ac:dyDescent="0.2">
      <c r="A25" s="6" t="s">
        <v>13</v>
      </c>
      <c r="B25" s="5" t="s">
        <v>191</v>
      </c>
      <c r="C25" s="90"/>
      <c r="D25" s="76">
        <f>投入係数表!R25</f>
        <v>0</v>
      </c>
      <c r="E25" s="77">
        <f t="shared" si="0"/>
        <v>0</v>
      </c>
      <c r="F25" s="76">
        <f>分析係数表!C28</f>
        <v>5.9347181008901906E-3</v>
      </c>
      <c r="G25" s="77">
        <f t="shared" si="1"/>
        <v>0</v>
      </c>
      <c r="H25" s="77">
        <v>1.6943513315888144E-4</v>
      </c>
      <c r="I25" s="77">
        <f t="shared" si="2"/>
        <v>1.6943513315888144E-4</v>
      </c>
      <c r="J25" s="76">
        <f>分析係数表!G28</f>
        <v>0.12222222222222222</v>
      </c>
      <c r="K25" s="78">
        <f t="shared" si="3"/>
        <v>2.0708738497196622E-5</v>
      </c>
      <c r="L25" s="79"/>
      <c r="M25" s="80"/>
      <c r="N25" s="81">
        <f>分析係数表!H28</f>
        <v>2.299135500263378E-2</v>
      </c>
      <c r="O25" s="82">
        <f t="shared" si="4"/>
        <v>0.33678233265926499</v>
      </c>
      <c r="P25" s="76">
        <f>分析係数表!C28</f>
        <v>5.9347181008901906E-3</v>
      </c>
      <c r="Q25" s="82">
        <f t="shared" si="5"/>
        <v>1.9987082056929614E-3</v>
      </c>
      <c r="R25" s="83">
        <v>2.0525313892713688E-3</v>
      </c>
      <c r="S25" s="84">
        <f t="shared" si="6"/>
        <v>2.2219665224302502E-3</v>
      </c>
      <c r="T25" s="85">
        <f>分析係数表!F28</f>
        <v>0.21111111111111111</v>
      </c>
      <c r="U25" s="86">
        <f t="shared" si="7"/>
        <v>4.6908182140194173E-4</v>
      </c>
      <c r="V25" s="87">
        <f>分析係数表!D28</f>
        <v>0.82222222222222219</v>
      </c>
      <c r="W25" s="167">
        <f t="shared" si="8"/>
        <v>0</v>
      </c>
      <c r="X25" s="76">
        <f>分析係数表!E28</f>
        <v>0.82222222222222219</v>
      </c>
      <c r="Y25" s="166">
        <f t="shared" si="9"/>
        <v>0</v>
      </c>
    </row>
    <row r="26" spans="1:25" x14ac:dyDescent="0.2">
      <c r="A26" s="6" t="s">
        <v>14</v>
      </c>
      <c r="B26" s="5" t="s">
        <v>50</v>
      </c>
      <c r="C26" s="90"/>
      <c r="D26" s="76">
        <f>投入係数表!R26</f>
        <v>0</v>
      </c>
      <c r="E26" s="77">
        <f t="shared" si="0"/>
        <v>0</v>
      </c>
      <c r="F26" s="76">
        <f>分析係数表!C29</f>
        <v>2.9045643153526979E-2</v>
      </c>
      <c r="G26" s="77">
        <f t="shared" si="1"/>
        <v>0</v>
      </c>
      <c r="H26" s="77">
        <v>1.9921482977359756E-3</v>
      </c>
      <c r="I26" s="77">
        <f t="shared" si="2"/>
        <v>1.9921482977359756E-3</v>
      </c>
      <c r="J26" s="76">
        <f>分析係数表!G29</f>
        <v>0.27966101694915252</v>
      </c>
      <c r="K26" s="78">
        <f t="shared" si="3"/>
        <v>5.5712621885836602E-4</v>
      </c>
      <c r="L26" s="79"/>
      <c r="M26" s="80"/>
      <c r="N26" s="81">
        <f>分析係数表!H29</f>
        <v>1.0659064852973073E-2</v>
      </c>
      <c r="O26" s="82">
        <f t="shared" si="4"/>
        <v>0.15613628360483445</v>
      </c>
      <c r="P26" s="76">
        <f>分析係数表!C29</f>
        <v>2.9045643153526979E-2</v>
      </c>
      <c r="Q26" s="82">
        <f t="shared" si="5"/>
        <v>4.5350787769039063E-3</v>
      </c>
      <c r="R26" s="83">
        <v>5.6949637466552341E-3</v>
      </c>
      <c r="S26" s="84">
        <f t="shared" si="6"/>
        <v>7.6871120443912097E-3</v>
      </c>
      <c r="T26" s="85">
        <f>分析係数表!F29</f>
        <v>0.4576271186440678</v>
      </c>
      <c r="U26" s="86">
        <f t="shared" si="7"/>
        <v>3.5178309355688585E-3</v>
      </c>
      <c r="V26" s="87">
        <f>分析係数表!D29</f>
        <v>0.38983050847457629</v>
      </c>
      <c r="W26" s="167">
        <f t="shared" si="8"/>
        <v>0</v>
      </c>
      <c r="X26" s="76">
        <f>分析係数表!E29</f>
        <v>0.16101694915254236</v>
      </c>
      <c r="Y26" s="166">
        <f t="shared" si="9"/>
        <v>0</v>
      </c>
    </row>
    <row r="27" spans="1:25" x14ac:dyDescent="0.2">
      <c r="A27" s="6" t="s">
        <v>15</v>
      </c>
      <c r="B27" s="5" t="s">
        <v>36</v>
      </c>
      <c r="C27" s="90"/>
      <c r="D27" s="76">
        <f>投入係数表!R27</f>
        <v>0</v>
      </c>
      <c r="E27" s="77">
        <f t="shared" si="0"/>
        <v>0</v>
      </c>
      <c r="F27" s="76">
        <f>分析係数表!C30</f>
        <v>1</v>
      </c>
      <c r="G27" s="77">
        <f t="shared" si="1"/>
        <v>0</v>
      </c>
      <c r="H27" s="77">
        <v>2.8017794139126809E-2</v>
      </c>
      <c r="I27" s="77">
        <f t="shared" si="2"/>
        <v>2.8017794139126809E-2</v>
      </c>
      <c r="J27" s="76">
        <f>分析係数表!G30</f>
        <v>0.3445689235265465</v>
      </c>
      <c r="K27" s="78">
        <f t="shared" si="3"/>
        <v>9.6540611661073087E-3</v>
      </c>
      <c r="L27" s="79"/>
      <c r="M27" s="80"/>
      <c r="N27" s="81">
        <f>分析係数表!H30</f>
        <v>0</v>
      </c>
      <c r="O27" s="82">
        <f t="shared" si="4"/>
        <v>0</v>
      </c>
      <c r="P27" s="76">
        <f>分析係数表!C30</f>
        <v>1</v>
      </c>
      <c r="Q27" s="82">
        <f t="shared" si="5"/>
        <v>0</v>
      </c>
      <c r="R27" s="83">
        <v>1.9975549424550185E-2</v>
      </c>
      <c r="S27" s="84">
        <f t="shared" si="6"/>
        <v>4.7993343563676995E-2</v>
      </c>
      <c r="T27" s="85">
        <f>分析係数表!F30</f>
        <v>0.44101315148563081</v>
      </c>
      <c r="U27" s="86">
        <f t="shared" si="7"/>
        <v>2.1165695695349807E-2</v>
      </c>
      <c r="V27" s="87">
        <f>分析係数表!D30</f>
        <v>8.7579152459814902E-2</v>
      </c>
      <c r="W27" s="167">
        <f t="shared" si="8"/>
        <v>0</v>
      </c>
      <c r="X27" s="76">
        <f>分析係数表!E30</f>
        <v>6.0009741841207991E-2</v>
      </c>
      <c r="Y27" s="166">
        <f t="shared" si="9"/>
        <v>0</v>
      </c>
    </row>
    <row r="28" spans="1:25" x14ac:dyDescent="0.2">
      <c r="A28" s="6" t="s">
        <v>16</v>
      </c>
      <c r="B28" s="5" t="s">
        <v>192</v>
      </c>
      <c r="C28" s="90"/>
      <c r="D28" s="76">
        <f>投入係数表!R28</f>
        <v>1.0050251256281407E-2</v>
      </c>
      <c r="E28" s="77">
        <f t="shared" si="0"/>
        <v>1.0050251256281406</v>
      </c>
      <c r="F28" s="76">
        <f>分析係数表!C31</f>
        <v>3.5033259423503327E-2</v>
      </c>
      <c r="G28" s="77">
        <f t="shared" si="1"/>
        <v>3.5209305953269675E-2</v>
      </c>
      <c r="H28" s="77">
        <v>4.435718978830739E-2</v>
      </c>
      <c r="I28" s="77">
        <f t="shared" si="2"/>
        <v>4.435718978830739E-2</v>
      </c>
      <c r="J28" s="76">
        <f>分析係数表!G31</f>
        <v>6.3291139240506333E-2</v>
      </c>
      <c r="K28" s="78">
        <f t="shared" si="3"/>
        <v>2.8074170752093288E-3</v>
      </c>
      <c r="L28" s="79"/>
      <c r="M28" s="80"/>
      <c r="N28" s="81">
        <f>分析係数表!H31</f>
        <v>2.636879124965141E-2</v>
      </c>
      <c r="O28" s="82">
        <f t="shared" si="4"/>
        <v>0.38625574810382007</v>
      </c>
      <c r="P28" s="76">
        <f>分析係数表!C31</f>
        <v>3.5033259423503327E-2</v>
      </c>
      <c r="Q28" s="82">
        <f t="shared" si="5"/>
        <v>1.3531797827140481E-2</v>
      </c>
      <c r="R28" s="83">
        <v>1.6443999011493307E-2</v>
      </c>
      <c r="S28" s="84">
        <f t="shared" si="6"/>
        <v>6.0801188799800697E-2</v>
      </c>
      <c r="T28" s="85">
        <f>分析係数表!F31</f>
        <v>0.34177215189873417</v>
      </c>
      <c r="U28" s="86">
        <f t="shared" si="7"/>
        <v>2.0780153134109098E-2</v>
      </c>
      <c r="V28" s="87">
        <f>分析係数表!D31</f>
        <v>0</v>
      </c>
      <c r="W28" s="167">
        <f t="shared" si="8"/>
        <v>0</v>
      </c>
      <c r="X28" s="76">
        <f>分析係数表!E31</f>
        <v>0</v>
      </c>
      <c r="Y28" s="166">
        <f t="shared" si="9"/>
        <v>0</v>
      </c>
    </row>
    <row r="29" spans="1:25" x14ac:dyDescent="0.2">
      <c r="A29" s="6" t="s">
        <v>17</v>
      </c>
      <c r="B29" s="5" t="s">
        <v>272</v>
      </c>
      <c r="C29" s="90"/>
      <c r="D29" s="76">
        <f>投入係数表!R29</f>
        <v>0</v>
      </c>
      <c r="E29" s="77">
        <f t="shared" si="0"/>
        <v>0</v>
      </c>
      <c r="F29" s="76">
        <f>分析係数表!C32</f>
        <v>1</v>
      </c>
      <c r="G29" s="77">
        <f t="shared" si="1"/>
        <v>0</v>
      </c>
      <c r="H29" s="77">
        <v>1.0787679286098917E-2</v>
      </c>
      <c r="I29" s="77">
        <f t="shared" si="2"/>
        <v>1.0787679286098917E-2</v>
      </c>
      <c r="J29" s="76">
        <f>分析係数表!G32</f>
        <v>0.13994910941475827</v>
      </c>
      <c r="K29" s="78">
        <f t="shared" si="3"/>
        <v>1.5097261087415788E-3</v>
      </c>
      <c r="L29" s="79"/>
      <c r="M29" s="80"/>
      <c r="N29" s="81">
        <f>分析係数表!H32</f>
        <v>7.5295138350943511E-3</v>
      </c>
      <c r="O29" s="82">
        <f t="shared" si="4"/>
        <v>0.11029394452318247</v>
      </c>
      <c r="P29" s="76">
        <f>分析係数表!C32</f>
        <v>1</v>
      </c>
      <c r="Q29" s="82">
        <f t="shared" si="5"/>
        <v>0.11029394452318247</v>
      </c>
      <c r="R29" s="83">
        <v>0.14122154774242654</v>
      </c>
      <c r="S29" s="84">
        <f t="shared" si="6"/>
        <v>0.15200922702852546</v>
      </c>
      <c r="T29" s="85">
        <f>分析係数表!F32</f>
        <v>0.48346055979643765</v>
      </c>
      <c r="U29" s="86">
        <f t="shared" si="7"/>
        <v>7.34904659934347E-2</v>
      </c>
      <c r="V29" s="87">
        <f>分析係数表!D32</f>
        <v>1.0178117048346057E-2</v>
      </c>
      <c r="W29" s="167">
        <f t="shared" si="8"/>
        <v>0</v>
      </c>
      <c r="X29" s="76">
        <f>分析係数表!E32</f>
        <v>1.5267175572519083E-2</v>
      </c>
      <c r="Y29" s="166">
        <f t="shared" si="9"/>
        <v>0</v>
      </c>
    </row>
    <row r="30" spans="1:25" x14ac:dyDescent="0.2">
      <c r="A30" s="6" t="s">
        <v>18</v>
      </c>
      <c r="B30" s="5" t="s">
        <v>273</v>
      </c>
      <c r="C30" s="90"/>
      <c r="D30" s="76">
        <f>投入係数表!R30</f>
        <v>0</v>
      </c>
      <c r="E30" s="77">
        <f t="shared" si="0"/>
        <v>0</v>
      </c>
      <c r="F30" s="76">
        <f>分析係数表!C33</f>
        <v>1</v>
      </c>
      <c r="G30" s="77">
        <f t="shared" si="1"/>
        <v>0</v>
      </c>
      <c r="H30" s="77">
        <v>6.3009684367911004E-3</v>
      </c>
      <c r="I30" s="77">
        <f t="shared" si="2"/>
        <v>6.3009684367911004E-3</v>
      </c>
      <c r="J30" s="76">
        <f>分析係数表!G33</f>
        <v>0.50525087514585765</v>
      </c>
      <c r="K30" s="78">
        <f t="shared" si="3"/>
        <v>3.1835698169551301E-3</v>
      </c>
      <c r="L30" s="79"/>
      <c r="M30" s="80"/>
      <c r="N30" s="81">
        <f>分析係数表!H33</f>
        <v>1.0844978774827254E-3</v>
      </c>
      <c r="O30" s="82">
        <f t="shared" si="4"/>
        <v>1.5885959087701178E-2</v>
      </c>
      <c r="P30" s="76">
        <f>分析係数表!C33</f>
        <v>1</v>
      </c>
      <c r="Q30" s="82">
        <f t="shared" si="5"/>
        <v>1.5885959087701178E-2</v>
      </c>
      <c r="R30" s="83">
        <v>3.9339958566312436E-2</v>
      </c>
      <c r="S30" s="84">
        <f t="shared" si="6"/>
        <v>4.5640927003103536E-2</v>
      </c>
      <c r="T30" s="85">
        <f>分析係数表!F33</f>
        <v>0.64410735122520424</v>
      </c>
      <c r="U30" s="86">
        <f t="shared" si="7"/>
        <v>2.9397656599431918E-2</v>
      </c>
      <c r="V30" s="87">
        <f>分析係数表!D33</f>
        <v>4.7841306884480746E-2</v>
      </c>
      <c r="W30" s="167">
        <f t="shared" si="8"/>
        <v>0</v>
      </c>
      <c r="X30" s="76">
        <f>分析係数表!E33</f>
        <v>4.3173862310385065E-2</v>
      </c>
      <c r="Y30" s="166">
        <f t="shared" si="9"/>
        <v>0</v>
      </c>
    </row>
    <row r="31" spans="1:25" x14ac:dyDescent="0.2">
      <c r="A31" s="6" t="s">
        <v>19</v>
      </c>
      <c r="B31" s="5" t="s">
        <v>274</v>
      </c>
      <c r="C31" s="90"/>
      <c r="D31" s="76">
        <f>投入係数表!R31</f>
        <v>4.0201005025125629E-2</v>
      </c>
      <c r="E31" s="77">
        <f t="shared" si="0"/>
        <v>4.0201005025125625</v>
      </c>
      <c r="F31" s="76">
        <f>分析係数表!C34</f>
        <v>0.19949759263135858</v>
      </c>
      <c r="G31" s="77">
        <f t="shared" si="1"/>
        <v>0.8020003723873711</v>
      </c>
      <c r="H31" s="77">
        <v>0.85708977860315871</v>
      </c>
      <c r="I31" s="77">
        <f t="shared" si="2"/>
        <v>0.85708977860315871</v>
      </c>
      <c r="J31" s="76">
        <f>分析係数表!G34</f>
        <v>0.4244650271478761</v>
      </c>
      <c r="K31" s="78">
        <f t="shared" si="3"/>
        <v>0.36380463614295688</v>
      </c>
      <c r="L31" s="79"/>
      <c r="M31" s="80"/>
      <c r="N31" s="81">
        <f>分析係数表!H34</f>
        <v>0.18489139528398352</v>
      </c>
      <c r="O31" s="82">
        <f t="shared" si="4"/>
        <v>2.7083290821803696</v>
      </c>
      <c r="P31" s="76">
        <f>分析係数表!C34</f>
        <v>0.19949759263135858</v>
      </c>
      <c r="Q31" s="82">
        <f t="shared" si="5"/>
        <v>0.54030513194848062</v>
      </c>
      <c r="R31" s="83">
        <v>0.57589569685530118</v>
      </c>
      <c r="S31" s="84">
        <f t="shared" si="6"/>
        <v>1.4329854754584599</v>
      </c>
      <c r="T31" s="85">
        <f>分析係数表!F34</f>
        <v>0.70105397636537847</v>
      </c>
      <c r="U31" s="86">
        <f t="shared" si="7"/>
        <v>1.0046001656439858</v>
      </c>
      <c r="V31" s="87">
        <f>分析係数表!D34</f>
        <v>0.39061002874480999</v>
      </c>
      <c r="W31" s="167">
        <f t="shared" si="8"/>
        <v>1</v>
      </c>
      <c r="X31" s="76">
        <f>分析係数表!E34</f>
        <v>0.23634621526668795</v>
      </c>
      <c r="Y31" s="166">
        <f t="shared" si="9"/>
        <v>0</v>
      </c>
    </row>
    <row r="32" spans="1:25" x14ac:dyDescent="0.2">
      <c r="A32" s="6" t="s">
        <v>20</v>
      </c>
      <c r="B32" s="5" t="s">
        <v>37</v>
      </c>
      <c r="C32" s="90"/>
      <c r="D32" s="76">
        <f>投入係数表!R32</f>
        <v>1.0050251256281407E-2</v>
      </c>
      <c r="E32" s="77">
        <f t="shared" si="0"/>
        <v>1.0050251256281406</v>
      </c>
      <c r="F32" s="76">
        <f>分析係数表!C35</f>
        <v>0.22275795564127288</v>
      </c>
      <c r="G32" s="77">
        <f t="shared" si="1"/>
        <v>0.22387734235303805</v>
      </c>
      <c r="H32" s="77">
        <v>0.24058023213474344</v>
      </c>
      <c r="I32" s="77">
        <f t="shared" si="2"/>
        <v>0.24058023213474344</v>
      </c>
      <c r="J32" s="76">
        <f>分析係数表!G35</f>
        <v>0.31756756756756754</v>
      </c>
      <c r="K32" s="78">
        <f t="shared" si="3"/>
        <v>7.6400479123871226E-2</v>
      </c>
      <c r="L32" s="79"/>
      <c r="M32" s="80"/>
      <c r="N32" s="81">
        <f>分析係数表!H35</f>
        <v>6.990363461717225E-2</v>
      </c>
      <c r="O32" s="82">
        <f t="shared" si="4"/>
        <v>1.0239635343386817</v>
      </c>
      <c r="P32" s="76">
        <f>分析係数表!C35</f>
        <v>0.22275795564127288</v>
      </c>
      <c r="Q32" s="82">
        <f t="shared" si="5"/>
        <v>0.22809602356049705</v>
      </c>
      <c r="R32" s="83">
        <v>0.24905840224740058</v>
      </c>
      <c r="S32" s="84">
        <f t="shared" si="6"/>
        <v>0.48963863438214406</v>
      </c>
      <c r="T32" s="85">
        <f>分析係数表!F35</f>
        <v>0.6527027027027027</v>
      </c>
      <c r="U32" s="86">
        <f t="shared" si="7"/>
        <v>0.31958846000888591</v>
      </c>
      <c r="V32" s="87">
        <f>分析係数表!D35</f>
        <v>0.11351351351351352</v>
      </c>
      <c r="W32" s="167">
        <f t="shared" si="8"/>
        <v>0</v>
      </c>
      <c r="X32" s="76">
        <f>分析係数表!E35</f>
        <v>8.9189189189189194E-2</v>
      </c>
      <c r="Y32" s="166">
        <f t="shared" si="9"/>
        <v>0</v>
      </c>
    </row>
    <row r="33" spans="1:25" x14ac:dyDescent="0.2">
      <c r="A33" s="6" t="s">
        <v>21</v>
      </c>
      <c r="B33" s="5" t="s">
        <v>38</v>
      </c>
      <c r="C33" s="90"/>
      <c r="D33" s="76">
        <f>投入係数表!R33</f>
        <v>0</v>
      </c>
      <c r="E33" s="77">
        <f t="shared" si="0"/>
        <v>0</v>
      </c>
      <c r="F33" s="76">
        <f>分析係数表!C36</f>
        <v>0.43622860833064259</v>
      </c>
      <c r="G33" s="77">
        <f t="shared" si="1"/>
        <v>0</v>
      </c>
      <c r="H33" s="77">
        <v>2.0236984438743048E-2</v>
      </c>
      <c r="I33" s="77">
        <f t="shared" si="2"/>
        <v>2.0236984438743048E-2</v>
      </c>
      <c r="J33" s="76">
        <f>分析係数表!G36</f>
        <v>3.6982248520710057E-3</v>
      </c>
      <c r="K33" s="78">
        <f t="shared" si="3"/>
        <v>7.4840918782333751E-5</v>
      </c>
      <c r="L33" s="79"/>
      <c r="M33" s="80"/>
      <c r="N33" s="81">
        <f>分析係数表!H36</f>
        <v>7.7743004988690231E-2</v>
      </c>
      <c r="O33" s="82">
        <f t="shared" si="4"/>
        <v>1.138796324315493</v>
      </c>
      <c r="P33" s="76">
        <f>分析係数表!C36</f>
        <v>0.43622860833064259</v>
      </c>
      <c r="Q33" s="82">
        <f t="shared" si="5"/>
        <v>0.49677553572819866</v>
      </c>
      <c r="R33" s="83">
        <v>0.52046487587004231</v>
      </c>
      <c r="S33" s="84">
        <f t="shared" si="6"/>
        <v>0.54070186030878531</v>
      </c>
      <c r="T33" s="85">
        <f>分析係数表!F36</f>
        <v>0.90162721893491127</v>
      </c>
      <c r="U33" s="86">
        <f t="shared" si="7"/>
        <v>0.48751151458314296</v>
      </c>
      <c r="V33" s="87">
        <f>分析係数表!D36</f>
        <v>2.1449704142011833E-2</v>
      </c>
      <c r="W33" s="167">
        <f t="shared" si="8"/>
        <v>0</v>
      </c>
      <c r="X33" s="76">
        <f>分析係数表!E36</f>
        <v>1.4792899408284023E-3</v>
      </c>
      <c r="Y33" s="166">
        <f t="shared" si="9"/>
        <v>0</v>
      </c>
    </row>
    <row r="34" spans="1:25" x14ac:dyDescent="0.2">
      <c r="A34" s="6" t="s">
        <v>22</v>
      </c>
      <c r="B34" s="5" t="s">
        <v>377</v>
      </c>
      <c r="C34" s="90"/>
      <c r="D34" s="76">
        <f>投入係数表!R34</f>
        <v>1.0050251256281407E-2</v>
      </c>
      <c r="E34" s="77">
        <f t="shared" si="0"/>
        <v>1.0050251256281406</v>
      </c>
      <c r="F34" s="76">
        <f>分析係数表!C37</f>
        <v>0.12537048014226437</v>
      </c>
      <c r="G34" s="77">
        <f t="shared" si="1"/>
        <v>0.12600048255503957</v>
      </c>
      <c r="H34" s="77">
        <v>0.14795002949445335</v>
      </c>
      <c r="I34" s="77">
        <f t="shared" si="2"/>
        <v>0.14795002949445335</v>
      </c>
      <c r="J34" s="76">
        <f>分析係数表!G37</f>
        <v>0.54441260744985676</v>
      </c>
      <c r="K34" s="78">
        <f t="shared" si="3"/>
        <v>8.0545861329358565E-2</v>
      </c>
      <c r="L34" s="79"/>
      <c r="M34" s="80"/>
      <c r="N34" s="81">
        <f>分析係数表!H37</f>
        <v>5.4441793449632819E-2</v>
      </c>
      <c r="O34" s="82">
        <f t="shared" si="4"/>
        <v>0.79747514620259918</v>
      </c>
      <c r="P34" s="76">
        <f>分析係数表!C37</f>
        <v>0.12537048014226437</v>
      </c>
      <c r="Q34" s="82">
        <f t="shared" si="5"/>
        <v>9.9979841980942341E-2</v>
      </c>
      <c r="R34" s="83">
        <v>0.11140639936541023</v>
      </c>
      <c r="S34" s="84">
        <f t="shared" si="6"/>
        <v>0.2593564288598636</v>
      </c>
      <c r="T34" s="85">
        <f>分析係数表!F37</f>
        <v>0.7435530085959885</v>
      </c>
      <c r="U34" s="86">
        <f t="shared" si="7"/>
        <v>0.19284525297746305</v>
      </c>
      <c r="V34" s="87">
        <f>分析係数表!D37</f>
        <v>0.23782234957020057</v>
      </c>
      <c r="W34" s="167">
        <f t="shared" si="8"/>
        <v>0</v>
      </c>
      <c r="X34" s="76">
        <f>分析係数表!E37</f>
        <v>0.19484240687679083</v>
      </c>
      <c r="Y34" s="166">
        <f t="shared" si="9"/>
        <v>0</v>
      </c>
    </row>
    <row r="35" spans="1:25" x14ac:dyDescent="0.2">
      <c r="A35" s="6" t="s">
        <v>23</v>
      </c>
      <c r="B35" s="5" t="s">
        <v>193</v>
      </c>
      <c r="C35" s="90"/>
      <c r="D35" s="76">
        <f>投入係数表!R35</f>
        <v>1.0050251256281407E-2</v>
      </c>
      <c r="E35" s="77">
        <f t="shared" si="0"/>
        <v>1.0050251256281406</v>
      </c>
      <c r="F35" s="76">
        <f>分析係数表!C38</f>
        <v>2.2876841115637703E-2</v>
      </c>
      <c r="G35" s="77">
        <f t="shared" si="1"/>
        <v>2.2991800116218795E-2</v>
      </c>
      <c r="H35" s="77">
        <v>2.5422997175473337E-2</v>
      </c>
      <c r="I35" s="77">
        <f t="shared" si="2"/>
        <v>2.5422997175473337E-2</v>
      </c>
      <c r="J35" s="76">
        <f>分析係数表!G38</f>
        <v>0.33663366336633666</v>
      </c>
      <c r="K35" s="78">
        <f t="shared" si="3"/>
        <v>8.5582366729316187E-3</v>
      </c>
      <c r="L35" s="79"/>
      <c r="M35" s="80"/>
      <c r="N35" s="81">
        <f>分析係数表!H38</f>
        <v>4.7129179190035016E-2</v>
      </c>
      <c r="O35" s="82">
        <f t="shared" si="4"/>
        <v>0.69035839349695705</v>
      </c>
      <c r="P35" s="76">
        <f>分析係数表!C38</f>
        <v>2.2876841115637703E-2</v>
      </c>
      <c r="Q35" s="82">
        <f t="shared" si="5"/>
        <v>1.5793219280876777E-2</v>
      </c>
      <c r="R35" s="83">
        <v>1.8216168740582166E-2</v>
      </c>
      <c r="S35" s="84">
        <f t="shared" si="6"/>
        <v>4.3639165916055503E-2</v>
      </c>
      <c r="T35" s="85">
        <f>分析係数表!F38</f>
        <v>0.54455445544554459</v>
      </c>
      <c r="U35" s="86">
        <f t="shared" si="7"/>
        <v>2.3763902231515376E-2</v>
      </c>
      <c r="V35" s="87">
        <f>分析係数表!D38</f>
        <v>0.17821782178217821</v>
      </c>
      <c r="W35" s="167">
        <f t="shared" si="8"/>
        <v>0</v>
      </c>
      <c r="X35" s="76">
        <f>分析係数表!E38</f>
        <v>0.21782178217821782</v>
      </c>
      <c r="Y35" s="166">
        <f t="shared" si="9"/>
        <v>0</v>
      </c>
    </row>
    <row r="36" spans="1:25" x14ac:dyDescent="0.2">
      <c r="A36" s="6" t="s">
        <v>24</v>
      </c>
      <c r="B36" s="5" t="s">
        <v>39</v>
      </c>
      <c r="C36" s="90"/>
      <c r="D36" s="76">
        <f>投入係数表!R36</f>
        <v>0</v>
      </c>
      <c r="E36" s="77">
        <f t="shared" si="0"/>
        <v>0</v>
      </c>
      <c r="F36" s="76">
        <f>分析係数表!C39</f>
        <v>1</v>
      </c>
      <c r="G36" s="77">
        <f t="shared" si="1"/>
        <v>0</v>
      </c>
      <c r="H36" s="77">
        <v>1.4142667018029159E-2</v>
      </c>
      <c r="I36" s="77">
        <f t="shared" si="2"/>
        <v>1.4142667018029159E-2</v>
      </c>
      <c r="J36" s="76">
        <f>分析係数表!G39</f>
        <v>0.3546086320409656</v>
      </c>
      <c r="K36" s="78">
        <f t="shared" si="3"/>
        <v>5.0151118046742023E-3</v>
      </c>
      <c r="L36" s="79"/>
      <c r="M36" s="80"/>
      <c r="N36" s="81">
        <f>分析係数表!H39</f>
        <v>4.3379915099309016E-3</v>
      </c>
      <c r="O36" s="82">
        <f t="shared" si="4"/>
        <v>6.3543836350804711E-2</v>
      </c>
      <c r="P36" s="76">
        <f>分析係数表!C39</f>
        <v>1</v>
      </c>
      <c r="Q36" s="82">
        <f t="shared" si="5"/>
        <v>6.3543836350804711E-2</v>
      </c>
      <c r="R36" s="83">
        <v>6.896554025364221E-2</v>
      </c>
      <c r="S36" s="84">
        <f t="shared" si="6"/>
        <v>8.3108207271671369E-2</v>
      </c>
      <c r="T36" s="85">
        <f>分析係数表!F39</f>
        <v>0.70537673738112661</v>
      </c>
      <c r="U36" s="86">
        <f t="shared" si="7"/>
        <v>5.8622596094885973E-2</v>
      </c>
      <c r="V36" s="87">
        <f>分析係数表!D39</f>
        <v>5.5779078273591805E-2</v>
      </c>
      <c r="W36" s="167">
        <f t="shared" si="8"/>
        <v>0</v>
      </c>
      <c r="X36" s="76">
        <f>分析係数表!E39</f>
        <v>7.0592538405267011E-2</v>
      </c>
      <c r="Y36" s="166">
        <f t="shared" si="9"/>
        <v>0</v>
      </c>
    </row>
    <row r="37" spans="1:25" x14ac:dyDescent="0.2">
      <c r="A37" s="6" t="s">
        <v>25</v>
      </c>
      <c r="B37" s="5" t="s">
        <v>40</v>
      </c>
      <c r="C37" s="90"/>
      <c r="D37" s="76">
        <f>投入係数表!R37</f>
        <v>0</v>
      </c>
      <c r="E37" s="77">
        <f t="shared" si="0"/>
        <v>0</v>
      </c>
      <c r="F37" s="76">
        <f>分析係数表!C40</f>
        <v>1</v>
      </c>
      <c r="G37" s="77">
        <f t="shared" si="1"/>
        <v>0</v>
      </c>
      <c r="H37" s="77">
        <v>1.3580112883640688E-3</v>
      </c>
      <c r="I37" s="77">
        <f t="shared" si="2"/>
        <v>1.3580112883640688E-3</v>
      </c>
      <c r="J37" s="76">
        <f>分析係数表!G40</f>
        <v>0.56581344070558914</v>
      </c>
      <c r="K37" s="78">
        <f t="shared" si="3"/>
        <v>7.683810395863038E-4</v>
      </c>
      <c r="L37" s="79"/>
      <c r="M37" s="80"/>
      <c r="N37" s="81">
        <f>分析係数表!H40</f>
        <v>2.8909614848325226E-2</v>
      </c>
      <c r="O37" s="82">
        <f t="shared" si="4"/>
        <v>0.42347428082357719</v>
      </c>
      <c r="P37" s="76">
        <f>分析係数表!C40</f>
        <v>1</v>
      </c>
      <c r="Q37" s="82">
        <f t="shared" si="5"/>
        <v>0.42347428082357719</v>
      </c>
      <c r="R37" s="83">
        <v>0.42363822137176615</v>
      </c>
      <c r="S37" s="84">
        <f t="shared" si="6"/>
        <v>0.4249962326601302</v>
      </c>
      <c r="T37" s="85">
        <f>分析係数表!F40</f>
        <v>0.76416450963474258</v>
      </c>
      <c r="U37" s="86">
        <f t="shared" si="7"/>
        <v>0.32476703772734139</v>
      </c>
      <c r="V37" s="87">
        <f>分析係数表!D40</f>
        <v>3.8155498034704249E-2</v>
      </c>
      <c r="W37" s="167">
        <f t="shared" si="8"/>
        <v>0</v>
      </c>
      <c r="X37" s="76">
        <f>分析係数表!E40</f>
        <v>2.4733966062697729E-2</v>
      </c>
      <c r="Y37" s="166">
        <f t="shared" si="9"/>
        <v>0</v>
      </c>
    </row>
    <row r="38" spans="1:25" x14ac:dyDescent="0.2">
      <c r="A38" s="6" t="s">
        <v>26</v>
      </c>
      <c r="B38" s="5" t="s">
        <v>276</v>
      </c>
      <c r="C38" s="90"/>
      <c r="D38" s="76">
        <f>投入係数表!R38</f>
        <v>0</v>
      </c>
      <c r="E38" s="77">
        <f t="shared" si="0"/>
        <v>0</v>
      </c>
      <c r="F38" s="76">
        <f>分析係数表!C41</f>
        <v>0.80737001514386675</v>
      </c>
      <c r="G38" s="77">
        <f t="shared" si="1"/>
        <v>0</v>
      </c>
      <c r="H38" s="77">
        <v>3.2529019060786415E-8</v>
      </c>
      <c r="I38" s="77">
        <f t="shared" si="2"/>
        <v>3.2529019060786415E-8</v>
      </c>
      <c r="J38" s="76">
        <f>分析係数表!G41</f>
        <v>0.46438676343953744</v>
      </c>
      <c r="K38" s="78">
        <f t="shared" si="3"/>
        <v>1.5106045879501627E-8</v>
      </c>
      <c r="L38" s="79"/>
      <c r="M38" s="80"/>
      <c r="N38" s="81">
        <f>分析係数表!H41</f>
        <v>5.5247420444334276E-2</v>
      </c>
      <c r="O38" s="82">
        <f t="shared" si="4"/>
        <v>0.80927614438203443</v>
      </c>
      <c r="P38" s="76">
        <f>分析係数表!C41</f>
        <v>0.80737001514386675</v>
      </c>
      <c r="Q38" s="82">
        <f t="shared" si="5"/>
        <v>0.65338529294529324</v>
      </c>
      <c r="R38" s="83">
        <v>0.66407744030922056</v>
      </c>
      <c r="S38" s="84">
        <f t="shared" si="6"/>
        <v>0.66407747283823959</v>
      </c>
      <c r="T38" s="85">
        <f>分析係数表!F41</f>
        <v>0.56759749046623198</v>
      </c>
      <c r="U38" s="86">
        <f t="shared" si="7"/>
        <v>0.37692870705814213</v>
      </c>
      <c r="V38" s="87">
        <f>分析係数表!D41</f>
        <v>0.17788165826054866</v>
      </c>
      <c r="W38" s="167">
        <f t="shared" si="8"/>
        <v>0</v>
      </c>
      <c r="X38" s="76">
        <f>分析係数表!E41</f>
        <v>0.18021896912289334</v>
      </c>
      <c r="Y38" s="166">
        <f t="shared" si="9"/>
        <v>0</v>
      </c>
    </row>
    <row r="39" spans="1:25" x14ac:dyDescent="0.2">
      <c r="A39" s="6" t="s">
        <v>51</v>
      </c>
      <c r="B39" s="5" t="s">
        <v>367</v>
      </c>
      <c r="C39" s="90"/>
      <c r="D39" s="76">
        <f>投入係数表!R39</f>
        <v>0</v>
      </c>
      <c r="E39" s="77">
        <f>$C$20*D39</f>
        <v>0</v>
      </c>
      <c r="F39" s="76">
        <f>分析係数表!C42</f>
        <v>0.96683250414593702</v>
      </c>
      <c r="G39" s="77">
        <f>E39*F39</f>
        <v>0</v>
      </c>
      <c r="H39" s="77">
        <v>7.2187116671149536E-3</v>
      </c>
      <c r="I39" s="77">
        <f>C39+H39</f>
        <v>7.2187116671149536E-3</v>
      </c>
      <c r="J39" s="76">
        <f>分析係数表!G42</f>
        <v>0.48211243611584326</v>
      </c>
      <c r="K39" s="78">
        <f>I39*J39</f>
        <v>3.4802306674506503E-3</v>
      </c>
      <c r="L39" s="79"/>
      <c r="M39" s="80"/>
      <c r="N39" s="81">
        <f>分析係数表!H42</f>
        <v>1.6732252966876335E-2</v>
      </c>
      <c r="O39" s="82">
        <f t="shared" si="4"/>
        <v>0.24509765449596105</v>
      </c>
      <c r="P39" s="76">
        <f>分析係数表!C42</f>
        <v>0.96683250414593702</v>
      </c>
      <c r="Q39" s="82">
        <f>O39*P39</f>
        <v>0.23696837905662571</v>
      </c>
      <c r="R39" s="83">
        <v>0.24270395895593577</v>
      </c>
      <c r="S39" s="84">
        <f>I39+R39</f>
        <v>0.24992267062305074</v>
      </c>
      <c r="T39" s="85">
        <f>分析係数表!F42</f>
        <v>0.55877342419080067</v>
      </c>
      <c r="U39" s="86">
        <f>S39*T39</f>
        <v>0.13965014644695167</v>
      </c>
      <c r="V39" s="87">
        <f>分析係数表!D42</f>
        <v>0.25383304940374785</v>
      </c>
      <c r="W39" s="167">
        <f>ROUND(S39*V39,0)</f>
        <v>0</v>
      </c>
      <c r="X39" s="76">
        <f>分析係数表!E42</f>
        <v>0.17717206132879046</v>
      </c>
      <c r="Y39" s="166">
        <f>ROUND(S39*X39,0)</f>
        <v>0</v>
      </c>
    </row>
    <row r="40" spans="1:25" x14ac:dyDescent="0.2">
      <c r="A40" s="6" t="s">
        <v>194</v>
      </c>
      <c r="B40" s="5" t="s">
        <v>41</v>
      </c>
      <c r="C40" s="90"/>
      <c r="D40" s="76">
        <f>投入係数表!R40</f>
        <v>3.015075376884422E-2</v>
      </c>
      <c r="E40" s="77">
        <f>$C$20*D40</f>
        <v>3.0150753768844218</v>
      </c>
      <c r="F40" s="76">
        <f>分析係数表!C43</f>
        <v>0.23747353563867324</v>
      </c>
      <c r="G40" s="77">
        <f>E40*F40</f>
        <v>0.71600060996584891</v>
      </c>
      <c r="H40" s="77">
        <v>0.80682281244042153</v>
      </c>
      <c r="I40" s="77">
        <f>C40+H40</f>
        <v>0.80682281244042153</v>
      </c>
      <c r="J40" s="76">
        <f>分析係数表!G43</f>
        <v>0.3947923997185081</v>
      </c>
      <c r="K40" s="78">
        <f>I40*J40</f>
        <v>0.3185275142709898</v>
      </c>
      <c r="L40" s="79"/>
      <c r="M40" s="80"/>
      <c r="N40" s="81">
        <f>分析係数表!H43</f>
        <v>4.4340470362222294E-2</v>
      </c>
      <c r="O40" s="82">
        <f t="shared" si="4"/>
        <v>0.64950878441429682</v>
      </c>
      <c r="P40" s="76">
        <f>分析係数表!C43</f>
        <v>0.23747353563867324</v>
      </c>
      <c r="Q40" s="82">
        <f>O40*P40</f>
        <v>0.15424114746323986</v>
      </c>
      <c r="R40" s="83">
        <v>0.21732080882535929</v>
      </c>
      <c r="S40" s="84">
        <f>I40+R40</f>
        <v>1.0241436212657808</v>
      </c>
      <c r="T40" s="85">
        <f>分析係数表!F43</f>
        <v>0.64109781843771996</v>
      </c>
      <c r="U40" s="86">
        <f>S40*T40</f>
        <v>0.6565762413603986</v>
      </c>
      <c r="V40" s="87">
        <f>分析係数表!D43</f>
        <v>1.4700914848698099</v>
      </c>
      <c r="W40" s="167">
        <f>ROUND(S40*V40,0)</f>
        <v>2</v>
      </c>
      <c r="X40" s="76">
        <f>分析係数表!E43</f>
        <v>1.0415200562983815</v>
      </c>
      <c r="Y40" s="166">
        <f>ROUND(S40*X40,0)</f>
        <v>1</v>
      </c>
    </row>
    <row r="41" spans="1:25" x14ac:dyDescent="0.2">
      <c r="A41" s="6" t="s">
        <v>340</v>
      </c>
      <c r="B41" s="5" t="s">
        <v>42</v>
      </c>
      <c r="C41" s="90"/>
      <c r="D41" s="76">
        <f>投入係数表!R41</f>
        <v>0</v>
      </c>
      <c r="E41" s="77">
        <f>$C$20*D41</f>
        <v>0</v>
      </c>
      <c r="F41" s="76">
        <f>分析係数表!C44</f>
        <v>0.41273100616016423</v>
      </c>
      <c r="G41" s="77">
        <f>E41*F41</f>
        <v>0</v>
      </c>
      <c r="H41" s="77">
        <v>4.8120478035752485E-4</v>
      </c>
      <c r="I41" s="77">
        <f>C41+H41</f>
        <v>4.8120478035752485E-4</v>
      </c>
      <c r="J41" s="76">
        <f>分析係数表!G44</f>
        <v>0.27032077234506385</v>
      </c>
      <c r="K41" s="78">
        <f>I41*J41</f>
        <v>1.3007964788238293E-4</v>
      </c>
      <c r="L41" s="79"/>
      <c r="M41" s="80"/>
      <c r="N41" s="81">
        <f>分析係数表!H44</f>
        <v>0.12437641372044743</v>
      </c>
      <c r="O41" s="82">
        <f t="shared" si="4"/>
        <v>1.8218925650866438</v>
      </c>
      <c r="P41" s="76">
        <f>分析係数表!C44</f>
        <v>0.41273100616016423</v>
      </c>
      <c r="Q41" s="82">
        <f>O41*P41</f>
        <v>0.751951551503933</v>
      </c>
      <c r="R41" s="83">
        <v>0.76208705353396644</v>
      </c>
      <c r="S41" s="84">
        <f>I41+R41</f>
        <v>0.76256825831432395</v>
      </c>
      <c r="T41" s="85">
        <f>分析係数表!F44</f>
        <v>0.52382435378386794</v>
      </c>
      <c r="U41" s="86">
        <f>S41*T41</f>
        <v>0.39945182512759042</v>
      </c>
      <c r="V41" s="87">
        <f>分析係数表!D44</f>
        <v>0.30302086577390219</v>
      </c>
      <c r="W41" s="167">
        <f>ROUND(S41*V41,0)</f>
        <v>0</v>
      </c>
      <c r="X41" s="76">
        <f>分析係数表!E44</f>
        <v>0.1999377141077546</v>
      </c>
      <c r="Y41" s="166">
        <f>ROUND(S41*X41,0)</f>
        <v>0</v>
      </c>
    </row>
    <row r="42" spans="1:25" x14ac:dyDescent="0.2">
      <c r="A42" s="6" t="s">
        <v>341</v>
      </c>
      <c r="B42" s="5" t="s">
        <v>278</v>
      </c>
      <c r="C42" s="90"/>
      <c r="D42" s="76">
        <f>投入係数表!R42</f>
        <v>0</v>
      </c>
      <c r="E42" s="77">
        <f>$C$20*D42</f>
        <v>0</v>
      </c>
      <c r="F42" s="76">
        <f>分析係数表!C45</f>
        <v>1</v>
      </c>
      <c r="G42" s="77">
        <f>E42*F42</f>
        <v>0</v>
      </c>
      <c r="H42" s="77">
        <v>2.8605658540414888E-3</v>
      </c>
      <c r="I42" s="77">
        <f>C42+H42</f>
        <v>2.8605658540414888E-3</v>
      </c>
      <c r="J42" s="76">
        <f>分析係数表!G45</f>
        <v>0</v>
      </c>
      <c r="K42" s="78">
        <f>I42*J42</f>
        <v>0</v>
      </c>
      <c r="L42" s="79"/>
      <c r="M42" s="80"/>
      <c r="N42" s="81">
        <f>分析係数表!H45</f>
        <v>0</v>
      </c>
      <c r="O42" s="82">
        <f t="shared" si="4"/>
        <v>0</v>
      </c>
      <c r="P42" s="76">
        <f>分析係数表!C45</f>
        <v>1</v>
      </c>
      <c r="Q42" s="82">
        <f>O42*P42</f>
        <v>0</v>
      </c>
      <c r="R42" s="83">
        <v>3.1831249602891089E-3</v>
      </c>
      <c r="S42" s="84">
        <f>I42+R42</f>
        <v>6.0436908143305977E-3</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投入係数表!R43</f>
        <v>1.0050251256281407E-2</v>
      </c>
      <c r="E43" s="77">
        <f>$C$20*D43</f>
        <v>1.0050251256281406</v>
      </c>
      <c r="F43" s="76">
        <f>分析係数表!C46</f>
        <v>7.03125E-2</v>
      </c>
      <c r="G43" s="77">
        <f>E43*F43</f>
        <v>7.0665829145728637E-2</v>
      </c>
      <c r="H43" s="77">
        <v>7.3690738672888778E-2</v>
      </c>
      <c r="I43" s="77">
        <f>C43+H43</f>
        <v>7.3690738672888778E-2</v>
      </c>
      <c r="J43" s="76">
        <f>分析係数表!G46</f>
        <v>1.0101010101010102E-2</v>
      </c>
      <c r="K43" s="78">
        <f>I43*J43</f>
        <v>7.4435089568574526E-4</v>
      </c>
      <c r="L43" s="79"/>
      <c r="M43" s="80"/>
      <c r="N43" s="81">
        <f>分析係数表!H46</f>
        <v>2.5315279025811051E-2</v>
      </c>
      <c r="O43" s="82">
        <f t="shared" si="4"/>
        <v>0.37082367356148183</v>
      </c>
      <c r="P43" s="76">
        <f>分析係数表!C46</f>
        <v>7.03125E-2</v>
      </c>
      <c r="Q43" s="82">
        <f>O43*P43</f>
        <v>2.6073539547291691E-2</v>
      </c>
      <c r="R43" s="83">
        <v>2.8249930862153327E-2</v>
      </c>
      <c r="S43" s="84">
        <f>I43+R43</f>
        <v>0.10194066953504211</v>
      </c>
      <c r="T43" s="85">
        <f>分析係数表!F46</f>
        <v>0.30303030303030304</v>
      </c>
      <c r="U43" s="86">
        <f>S43*T43</f>
        <v>3.0891111980315789E-2</v>
      </c>
      <c r="V43" s="87">
        <f>分析係数表!D46</f>
        <v>1.0101010101010102E-2</v>
      </c>
      <c r="W43" s="167">
        <f>ROUND(S43*V43,0)</f>
        <v>0</v>
      </c>
      <c r="X43" s="76">
        <f>分析係数表!E46</f>
        <v>3.0303030303030304E-2</v>
      </c>
      <c r="Y43" s="166">
        <f>ROUND(S43*X43,0)</f>
        <v>0</v>
      </c>
    </row>
    <row r="44" spans="1:25" x14ac:dyDescent="0.2">
      <c r="A44" s="192">
        <v>40</v>
      </c>
      <c r="B44" s="14" t="s">
        <v>150</v>
      </c>
      <c r="C44" s="197">
        <f>SUM(C5:C43)</f>
        <v>100</v>
      </c>
      <c r="D44" s="92">
        <f>投入係数表!R44</f>
        <v>0.53768844221105527</v>
      </c>
      <c r="E44" s="91">
        <f>SUM(E5:E43)</f>
        <v>53.76884422110551</v>
      </c>
      <c r="F44" s="92">
        <f>分析係数表!C47</f>
        <v>0.45593014645384233</v>
      </c>
      <c r="G44" s="91">
        <f>SUM(G5:G43)</f>
        <v>7.8352495680541336</v>
      </c>
      <c r="H44" s="91">
        <f>SUM(H5:H43)</f>
        <v>9.0311724466228469</v>
      </c>
      <c r="I44" s="91">
        <f>SUM(I6:I43)</f>
        <v>109.03110525996172</v>
      </c>
      <c r="J44" s="92">
        <f>分析係数表!G47</f>
        <v>0.32612291818538663</v>
      </c>
      <c r="K44" s="93">
        <f>SUM(K5:K43)</f>
        <v>23.362385857251319</v>
      </c>
      <c r="L44" s="94">
        <f>最終需要_まとめ!$L$33</f>
        <v>0.627</v>
      </c>
      <c r="M44" s="91">
        <f>K44*L44</f>
        <v>14.648215932496576</v>
      </c>
      <c r="N44" s="95">
        <f>分析係数表!H47</f>
        <v>1</v>
      </c>
      <c r="O44" s="96">
        <f>SUM(O5:O43)</f>
        <v>14.648215932496575</v>
      </c>
      <c r="P44" s="92">
        <f>分析係数表!C47</f>
        <v>0.45593014645384233</v>
      </c>
      <c r="Q44" s="96">
        <f>SUM(Q5:Q43)</f>
        <v>4.2595194159345828</v>
      </c>
      <c r="R44" s="91">
        <f>SUM(R5:R43)</f>
        <v>4.6709094630532357</v>
      </c>
      <c r="S44" s="97">
        <f>SUM(S5:S43)</f>
        <v>113.70208190967611</v>
      </c>
      <c r="T44" s="98">
        <f>分析係数表!F47</f>
        <v>0.53227163124544385</v>
      </c>
      <c r="U44" s="99">
        <f>SUM(U5:U43)</f>
        <v>51.149406951832674</v>
      </c>
      <c r="V44" s="100">
        <f>分析係数表!D47</f>
        <v>0.14068019962989961</v>
      </c>
      <c r="W44" s="164">
        <f>SUM(W5:W43)</f>
        <v>8</v>
      </c>
      <c r="X44" s="92">
        <f>分析係数表!E47</f>
        <v>0.11066561991812932</v>
      </c>
      <c r="Y44" s="165">
        <f>SUM(Y5:Y43)</f>
        <v>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2015年佐用町産業連関表</v>
      </c>
      <c r="H1" s="401"/>
      <c r="I1" s="401"/>
    </row>
    <row r="2" spans="1:25" x14ac:dyDescent="0.2">
      <c r="B2" s="3" t="s">
        <v>296</v>
      </c>
      <c r="S2" s="3" t="s">
        <v>152</v>
      </c>
      <c r="U2" s="64" t="s">
        <v>209</v>
      </c>
      <c r="W2" s="3" t="s">
        <v>130</v>
      </c>
      <c r="Y2" s="3" t="s">
        <v>153</v>
      </c>
    </row>
    <row r="3" spans="1:25" ht="44" x14ac:dyDescent="0.2">
      <c r="B3" s="65"/>
      <c r="C3" s="66" t="s">
        <v>227</v>
      </c>
      <c r="D3" s="66" t="s">
        <v>312</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投入係数表!S5</f>
        <v>0</v>
      </c>
      <c r="E5" s="77">
        <f t="shared" ref="E5:E38" si="0">$C$21*D5</f>
        <v>0</v>
      </c>
      <c r="F5" s="76">
        <f>分析係数表!C8</f>
        <v>1</v>
      </c>
      <c r="G5" s="77">
        <f t="shared" ref="G5:G38" si="1">E5*F5</f>
        <v>0</v>
      </c>
      <c r="H5" s="77">
        <f t="array" ref="H5:H43">MMULT(逆行列係数!C5:AO43,'17'!G5:G43)</f>
        <v>6.576062244536303E-4</v>
      </c>
      <c r="I5" s="77">
        <f t="shared" ref="I5:I38" si="2">C5+H5</f>
        <v>6.576062244536303E-4</v>
      </c>
      <c r="J5" s="76">
        <f>分析係数表!G8</f>
        <v>0.11979935084095604</v>
      </c>
      <c r="K5" s="78">
        <f t="shared" ref="K5:K38" si="3">I5*J5</f>
        <v>7.8780798798516944E-5</v>
      </c>
      <c r="L5" s="79" t="s">
        <v>183</v>
      </c>
      <c r="M5" s="80" t="s">
        <v>183</v>
      </c>
      <c r="N5" s="81">
        <f>分析係数表!H8</f>
        <v>1.4191429368202522E-2</v>
      </c>
      <c r="O5" s="82">
        <f t="shared" ref="O5:O43" si="4">$M$44*N5</f>
        <v>0.22608713132140937</v>
      </c>
      <c r="P5" s="76">
        <f>分析係数表!C8</f>
        <v>1</v>
      </c>
      <c r="Q5" s="82">
        <f t="shared" ref="Q5:Q38" si="5">O5*P5</f>
        <v>0.22608713132140937</v>
      </c>
      <c r="R5" s="83">
        <f t="array" ref="R5:R43">MMULT(逆行列係数!C5:AO43,'17'!Q5:Q43)</f>
        <v>0.31771707183604969</v>
      </c>
      <c r="S5" s="84">
        <f t="shared" ref="S5:S38" si="6">I5+R5</f>
        <v>0.31837467806050335</v>
      </c>
      <c r="T5" s="85">
        <f>分析係数表!F8</f>
        <v>0.45234582472705814</v>
      </c>
      <c r="U5" s="86">
        <f t="shared" ref="U5:U38" si="7">S5*T5</f>
        <v>0.14401545631949</v>
      </c>
      <c r="V5" s="87">
        <f>分析係数表!D8</f>
        <v>0.25140159339038065</v>
      </c>
      <c r="W5" s="88">
        <f t="shared" ref="W5:W38" si="8">ROUND(S5*V5,0)</f>
        <v>0</v>
      </c>
      <c r="X5" s="76">
        <f>分析係数表!E8</f>
        <v>0.19799350840956034</v>
      </c>
      <c r="Y5" s="89">
        <f t="shared" ref="Y5:Y38" si="9">ROUND(S5*X5,0)</f>
        <v>0</v>
      </c>
    </row>
    <row r="6" spans="1:25" x14ac:dyDescent="0.2">
      <c r="A6" s="6" t="s">
        <v>219</v>
      </c>
      <c r="B6" s="5" t="s">
        <v>265</v>
      </c>
      <c r="C6" s="90"/>
      <c r="D6" s="76">
        <f>投入係数表!S6</f>
        <v>0</v>
      </c>
      <c r="E6" s="77">
        <f t="shared" si="0"/>
        <v>0</v>
      </c>
      <c r="F6" s="76">
        <f>分析係数表!C9</f>
        <v>1</v>
      </c>
      <c r="G6" s="77">
        <f t="shared" si="1"/>
        <v>0</v>
      </c>
      <c r="H6" s="77">
        <v>1.2779534601959868E-2</v>
      </c>
      <c r="I6" s="77">
        <f t="shared" si="2"/>
        <v>1.2779534601959868E-2</v>
      </c>
      <c r="J6" s="76">
        <f>分析係数表!G9</f>
        <v>0.2441860465116279</v>
      </c>
      <c r="K6" s="78">
        <f t="shared" si="3"/>
        <v>3.1205840307111303E-3</v>
      </c>
      <c r="L6" s="79"/>
      <c r="M6" s="80"/>
      <c r="N6" s="81">
        <f>分析係数表!H9</f>
        <v>7.4365568741672605E-4</v>
      </c>
      <c r="O6" s="82">
        <f t="shared" si="4"/>
        <v>1.1847360593261627E-2</v>
      </c>
      <c r="P6" s="76">
        <f>分析係数表!C9</f>
        <v>1</v>
      </c>
      <c r="Q6" s="82">
        <f t="shared" si="5"/>
        <v>1.1847360593261627E-2</v>
      </c>
      <c r="R6" s="83">
        <v>1.5818153221956035E-2</v>
      </c>
      <c r="S6" s="84">
        <f t="shared" si="6"/>
        <v>2.8597687823915904E-2</v>
      </c>
      <c r="T6" s="85">
        <f>分析係数表!F9</f>
        <v>0.66860465116279066</v>
      </c>
      <c r="U6" s="86">
        <f t="shared" si="7"/>
        <v>1.9120547091571679E-2</v>
      </c>
      <c r="V6" s="87">
        <f>分析係数表!D9</f>
        <v>0.14534883720930233</v>
      </c>
      <c r="W6" s="88">
        <f t="shared" si="8"/>
        <v>0</v>
      </c>
      <c r="X6" s="76">
        <f>分析係数表!E9</f>
        <v>4.0697674418604654E-2</v>
      </c>
      <c r="Y6" s="89">
        <f t="shared" si="9"/>
        <v>0</v>
      </c>
    </row>
    <row r="7" spans="1:25" x14ac:dyDescent="0.2">
      <c r="A7" s="6" t="s">
        <v>220</v>
      </c>
      <c r="B7" s="5" t="s">
        <v>266</v>
      </c>
      <c r="C7" s="90"/>
      <c r="D7" s="76">
        <f>投入係数表!S7</f>
        <v>0</v>
      </c>
      <c r="E7" s="77">
        <f t="shared" si="0"/>
        <v>0</v>
      </c>
      <c r="F7" s="76">
        <f>分析係数表!C10</f>
        <v>0</v>
      </c>
      <c r="G7" s="77">
        <f t="shared" si="1"/>
        <v>0</v>
      </c>
      <c r="H7" s="77">
        <v>0</v>
      </c>
      <c r="I7" s="77">
        <f t="shared" si="2"/>
        <v>0</v>
      </c>
      <c r="J7" s="76">
        <f>分析係数表!G10</f>
        <v>0</v>
      </c>
      <c r="K7" s="78">
        <f t="shared" si="3"/>
        <v>0</v>
      </c>
      <c r="L7" s="79"/>
      <c r="M7" s="80"/>
      <c r="N7" s="81">
        <f>分析係数表!H10</f>
        <v>1.4563257211910885E-3</v>
      </c>
      <c r="O7" s="82">
        <f t="shared" si="4"/>
        <v>2.3201081161804017E-2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投入係数表!S8</f>
        <v>0</v>
      </c>
      <c r="E8" s="77">
        <f t="shared" si="0"/>
        <v>0</v>
      </c>
      <c r="F8" s="76">
        <f>分析係数表!C11</f>
        <v>1.4950166112956853E-2</v>
      </c>
      <c r="G8" s="77">
        <f t="shared" si="1"/>
        <v>0</v>
      </c>
      <c r="H8" s="77">
        <v>3.1015818607748411E-3</v>
      </c>
      <c r="I8" s="77">
        <f t="shared" si="2"/>
        <v>3.1015818607748411E-3</v>
      </c>
      <c r="J8" s="76">
        <f>分析係数表!G11</f>
        <v>0.5</v>
      </c>
      <c r="K8" s="78">
        <f t="shared" si="3"/>
        <v>1.5507909303874206E-3</v>
      </c>
      <c r="L8" s="79"/>
      <c r="M8" s="80"/>
      <c r="N8" s="81">
        <f>分析係数表!H11</f>
        <v>-3.0985653642363585E-5</v>
      </c>
      <c r="O8" s="82">
        <f t="shared" si="4"/>
        <v>-4.9364002471923441E-4</v>
      </c>
      <c r="P8" s="76">
        <f>分析係数表!C11</f>
        <v>1.4950166112956853E-2</v>
      </c>
      <c r="Q8" s="82">
        <f t="shared" si="5"/>
        <v>-7.3800003695566815E-6</v>
      </c>
      <c r="R8" s="83">
        <v>1.3651244969000432E-4</v>
      </c>
      <c r="S8" s="84">
        <f t="shared" si="6"/>
        <v>3.2380943104648456E-3</v>
      </c>
      <c r="T8" s="85">
        <f>分析係数表!F11</f>
        <v>0.8125</v>
      </c>
      <c r="U8" s="86">
        <f t="shared" si="7"/>
        <v>2.6309516272526872E-3</v>
      </c>
      <c r="V8" s="87">
        <f>分析係数表!D11</f>
        <v>0.3125</v>
      </c>
      <c r="W8" s="88">
        <f t="shared" si="8"/>
        <v>0</v>
      </c>
      <c r="X8" s="76">
        <f>分析係数表!E11</f>
        <v>0</v>
      </c>
      <c r="Y8" s="89">
        <f t="shared" si="9"/>
        <v>0</v>
      </c>
    </row>
    <row r="9" spans="1:25" x14ac:dyDescent="0.2">
      <c r="A9" s="6" t="s">
        <v>222</v>
      </c>
      <c r="B9" s="5" t="s">
        <v>190</v>
      </c>
      <c r="C9" s="90"/>
      <c r="D9" s="76">
        <f>投入係数表!S9</f>
        <v>0</v>
      </c>
      <c r="E9" s="77">
        <f t="shared" si="0"/>
        <v>0</v>
      </c>
      <c r="F9" s="76">
        <f>分析係数表!C12</f>
        <v>7.6050169221580699E-2</v>
      </c>
      <c r="G9" s="77">
        <f t="shared" si="1"/>
        <v>0</v>
      </c>
      <c r="H9" s="77">
        <v>1.1446672455691647E-4</v>
      </c>
      <c r="I9" s="77">
        <f t="shared" si="2"/>
        <v>1.1446672455691647E-4</v>
      </c>
      <c r="J9" s="76">
        <f>分析係数表!G12</f>
        <v>0.1430260047281324</v>
      </c>
      <c r="K9" s="78">
        <f t="shared" si="3"/>
        <v>1.6371718287691363E-5</v>
      </c>
      <c r="L9" s="79"/>
      <c r="M9" s="80"/>
      <c r="N9" s="81">
        <f>分析係数表!H12</f>
        <v>0.10532023673039383</v>
      </c>
      <c r="O9" s="82">
        <f t="shared" si="4"/>
        <v>1.6778824440206779</v>
      </c>
      <c r="P9" s="76">
        <f>分析係数表!C12</f>
        <v>7.6050169221580699E-2</v>
      </c>
      <c r="Q9" s="82">
        <f t="shared" si="5"/>
        <v>0.12760324380169197</v>
      </c>
      <c r="R9" s="83">
        <v>0.14233738093940557</v>
      </c>
      <c r="S9" s="84">
        <f t="shared" si="6"/>
        <v>0.14245184766396249</v>
      </c>
      <c r="T9" s="85">
        <f>分析係数表!F12</f>
        <v>0.29432624113475175</v>
      </c>
      <c r="U9" s="86">
        <f t="shared" si="7"/>
        <v>4.1927316865634348E-2</v>
      </c>
      <c r="V9" s="87">
        <f>分析係数表!D12</f>
        <v>7.407407407407407E-2</v>
      </c>
      <c r="W9" s="88">
        <f t="shared" si="8"/>
        <v>0</v>
      </c>
      <c r="X9" s="76">
        <f>分析係数表!E12</f>
        <v>6.6587864460204885E-2</v>
      </c>
      <c r="Y9" s="89">
        <f t="shared" si="9"/>
        <v>0</v>
      </c>
    </row>
    <row r="10" spans="1:25" x14ac:dyDescent="0.2">
      <c r="A10" s="6" t="s">
        <v>223</v>
      </c>
      <c r="B10" s="5" t="s">
        <v>28</v>
      </c>
      <c r="C10" s="90"/>
      <c r="D10" s="76">
        <f>投入係数表!S10</f>
        <v>1.5661707126076742E-3</v>
      </c>
      <c r="E10" s="77">
        <f t="shared" si="0"/>
        <v>0.15661707126076743</v>
      </c>
      <c r="F10" s="76">
        <f>分析係数表!C13</f>
        <v>0</v>
      </c>
      <c r="G10" s="77">
        <f t="shared" si="1"/>
        <v>0</v>
      </c>
      <c r="H10" s="77">
        <v>0</v>
      </c>
      <c r="I10" s="77">
        <f t="shared" si="2"/>
        <v>0</v>
      </c>
      <c r="J10" s="76">
        <f>分析係数表!G13</f>
        <v>0.24390243902439024</v>
      </c>
      <c r="K10" s="78">
        <f t="shared" si="3"/>
        <v>0</v>
      </c>
      <c r="L10" s="79"/>
      <c r="M10" s="80"/>
      <c r="N10" s="81">
        <f>分析係数表!H13</f>
        <v>1.555479812846652E-2</v>
      </c>
      <c r="O10" s="82">
        <f t="shared" si="4"/>
        <v>0.24780729240905569</v>
      </c>
      <c r="P10" s="76">
        <f>分析係数表!C13</f>
        <v>0</v>
      </c>
      <c r="Q10" s="82">
        <f t="shared" si="5"/>
        <v>0</v>
      </c>
      <c r="R10" s="83">
        <v>0</v>
      </c>
      <c r="S10" s="84">
        <f t="shared" si="6"/>
        <v>0</v>
      </c>
      <c r="T10" s="85">
        <f>分析係数表!F13</f>
        <v>0.37804878048780488</v>
      </c>
      <c r="U10" s="86">
        <f t="shared" si="7"/>
        <v>0</v>
      </c>
      <c r="V10" s="87">
        <f>分析係数表!D13</f>
        <v>0.4451219512195122</v>
      </c>
      <c r="W10" s="88">
        <f t="shared" si="8"/>
        <v>0</v>
      </c>
      <c r="X10" s="76">
        <f>分析係数表!E13</f>
        <v>0.39634146341463417</v>
      </c>
      <c r="Y10" s="89">
        <f t="shared" si="9"/>
        <v>0</v>
      </c>
    </row>
    <row r="11" spans="1:25" x14ac:dyDescent="0.2">
      <c r="A11" s="6" t="s">
        <v>224</v>
      </c>
      <c r="B11" s="5" t="s">
        <v>267</v>
      </c>
      <c r="C11" s="90"/>
      <c r="D11" s="76">
        <f>投入係数表!S11</f>
        <v>5.4815974941268596E-3</v>
      </c>
      <c r="E11" s="77">
        <f t="shared" si="0"/>
        <v>0.54815974941268597</v>
      </c>
      <c r="F11" s="76">
        <f>分析係数表!C14</f>
        <v>0.12118408880666054</v>
      </c>
      <c r="G11" s="77">
        <f t="shared" si="1"/>
        <v>6.6428239753063723E-2</v>
      </c>
      <c r="H11" s="77">
        <v>8.5602854917965446E-2</v>
      </c>
      <c r="I11" s="77">
        <f t="shared" si="2"/>
        <v>8.5602854917965446E-2</v>
      </c>
      <c r="J11" s="76">
        <f>分析係数表!G14</f>
        <v>0.17455621301775148</v>
      </c>
      <c r="K11" s="78">
        <f t="shared" si="3"/>
        <v>1.4942510177988052E-2</v>
      </c>
      <c r="L11" s="79"/>
      <c r="M11" s="80"/>
      <c r="N11" s="81">
        <f>分析係数表!H14</f>
        <v>1.3013974529792706E-3</v>
      </c>
      <c r="O11" s="82">
        <f t="shared" si="4"/>
        <v>2.0732881038207845E-2</v>
      </c>
      <c r="P11" s="76">
        <f>分析係数表!C14</f>
        <v>0.12118408880666054</v>
      </c>
      <c r="Q11" s="82">
        <f t="shared" si="5"/>
        <v>2.5124952969521079E-3</v>
      </c>
      <c r="R11" s="83">
        <v>7.5217616999234483E-3</v>
      </c>
      <c r="S11" s="84">
        <f t="shared" si="6"/>
        <v>9.31246166178889E-2</v>
      </c>
      <c r="T11" s="85">
        <f>分析係数表!F14</f>
        <v>0.39349112426035504</v>
      </c>
      <c r="U11" s="86">
        <f t="shared" si="7"/>
        <v>3.6643710089287643E-2</v>
      </c>
      <c r="V11" s="87">
        <f>分析係数表!D14</f>
        <v>0.13905325443786981</v>
      </c>
      <c r="W11" s="88">
        <f t="shared" si="8"/>
        <v>0</v>
      </c>
      <c r="X11" s="76">
        <f>分析係数表!E14</f>
        <v>0.10650887573964497</v>
      </c>
      <c r="Y11" s="89">
        <f t="shared" si="9"/>
        <v>0</v>
      </c>
    </row>
    <row r="12" spans="1:25" x14ac:dyDescent="0.2">
      <c r="A12" s="6" t="s">
        <v>225</v>
      </c>
      <c r="B12" s="5" t="s">
        <v>29</v>
      </c>
      <c r="C12" s="90"/>
      <c r="D12" s="76">
        <f>投入係数表!S12</f>
        <v>1.7227877838684416E-2</v>
      </c>
      <c r="E12" s="77">
        <f t="shared" si="0"/>
        <v>1.7227877838684416</v>
      </c>
      <c r="F12" s="76">
        <f>分析係数表!C15</f>
        <v>0</v>
      </c>
      <c r="G12" s="77">
        <f t="shared" si="1"/>
        <v>0</v>
      </c>
      <c r="H12" s="77">
        <v>0</v>
      </c>
      <c r="I12" s="77">
        <f t="shared" si="2"/>
        <v>0</v>
      </c>
      <c r="J12" s="76">
        <f>分析係数表!G15</f>
        <v>0.1</v>
      </c>
      <c r="K12" s="78">
        <f t="shared" si="3"/>
        <v>0</v>
      </c>
      <c r="L12" s="79"/>
      <c r="M12" s="80"/>
      <c r="N12" s="81">
        <f>分析係数表!H15</f>
        <v>9.7914665509868937E-3</v>
      </c>
      <c r="O12" s="82">
        <f t="shared" si="4"/>
        <v>0.1559902478112781</v>
      </c>
      <c r="P12" s="76">
        <f>分析係数表!C15</f>
        <v>0</v>
      </c>
      <c r="Q12" s="82">
        <f t="shared" si="5"/>
        <v>0</v>
      </c>
      <c r="R12" s="83">
        <v>0</v>
      </c>
      <c r="S12" s="84">
        <f t="shared" si="6"/>
        <v>0</v>
      </c>
      <c r="T12" s="85">
        <f>分析係数表!F15</f>
        <v>0.30833333333333335</v>
      </c>
      <c r="U12" s="86">
        <f t="shared" si="7"/>
        <v>0</v>
      </c>
      <c r="V12" s="87">
        <f>分析係数表!D15</f>
        <v>8.3333333333333332E-3</v>
      </c>
      <c r="W12" s="88">
        <f t="shared" si="8"/>
        <v>0</v>
      </c>
      <c r="X12" s="76">
        <f>分析係数表!E15</f>
        <v>0</v>
      </c>
      <c r="Y12" s="89">
        <f t="shared" si="9"/>
        <v>0</v>
      </c>
    </row>
    <row r="13" spans="1:25" x14ac:dyDescent="0.2">
      <c r="A13" s="6" t="s">
        <v>226</v>
      </c>
      <c r="B13" s="5" t="s">
        <v>30</v>
      </c>
      <c r="C13" s="90"/>
      <c r="D13" s="76">
        <f>投入係数表!S13</f>
        <v>7.8308535630383712E-4</v>
      </c>
      <c r="E13" s="77">
        <f t="shared" si="0"/>
        <v>7.8308535630383716E-2</v>
      </c>
      <c r="F13" s="76">
        <f>分析係数表!C16</f>
        <v>1.8867924528301883E-2</v>
      </c>
      <c r="G13" s="77">
        <f t="shared" si="1"/>
        <v>1.4775195401959189E-3</v>
      </c>
      <c r="H13" s="77">
        <v>3.1575824101167391E-3</v>
      </c>
      <c r="I13" s="77">
        <f t="shared" si="2"/>
        <v>3.1575824101167391E-3</v>
      </c>
      <c r="J13" s="76">
        <f>分析係数表!G16</f>
        <v>4.4444444444444446E-2</v>
      </c>
      <c r="K13" s="78">
        <f t="shared" si="3"/>
        <v>1.4033699600518842E-4</v>
      </c>
      <c r="L13" s="79"/>
      <c r="M13" s="80"/>
      <c r="N13" s="81">
        <f>分析係数表!H16</f>
        <v>1.8622377839060514E-2</v>
      </c>
      <c r="O13" s="82">
        <f t="shared" si="4"/>
        <v>0.29667765485625991</v>
      </c>
      <c r="P13" s="76">
        <f>分析係数表!C16</f>
        <v>1.8867924528301883E-2</v>
      </c>
      <c r="Q13" s="82">
        <f t="shared" si="5"/>
        <v>5.5976916010615062E-3</v>
      </c>
      <c r="R13" s="83">
        <v>6.0634250440493292E-3</v>
      </c>
      <c r="S13" s="84">
        <f t="shared" si="6"/>
        <v>9.2210074541660692E-3</v>
      </c>
      <c r="T13" s="85">
        <f>分析係数表!F16</f>
        <v>0.28888888888888886</v>
      </c>
      <c r="U13" s="86">
        <f t="shared" si="7"/>
        <v>2.6638465978701975E-3</v>
      </c>
      <c r="V13" s="87">
        <f>分析係数表!D16</f>
        <v>0</v>
      </c>
      <c r="W13" s="88">
        <f t="shared" si="8"/>
        <v>0</v>
      </c>
      <c r="X13" s="76">
        <f>分析係数表!E16</f>
        <v>0</v>
      </c>
      <c r="Y13" s="89">
        <f t="shared" si="9"/>
        <v>0</v>
      </c>
    </row>
    <row r="14" spans="1:25" x14ac:dyDescent="0.2">
      <c r="A14" s="6" t="s">
        <v>2</v>
      </c>
      <c r="B14" s="5" t="s">
        <v>364</v>
      </c>
      <c r="C14" s="90"/>
      <c r="D14" s="76">
        <f>投入係数表!S14</f>
        <v>3.9937353171495694E-2</v>
      </c>
      <c r="E14" s="77">
        <f t="shared" si="0"/>
        <v>3.9937353171495693</v>
      </c>
      <c r="F14" s="76">
        <f>分析係数表!C17</f>
        <v>0.10356731875719216</v>
      </c>
      <c r="G14" s="77">
        <f t="shared" si="1"/>
        <v>0.41362045862308539</v>
      </c>
      <c r="H14" s="77">
        <v>0.48066337172208778</v>
      </c>
      <c r="I14" s="77">
        <f t="shared" si="2"/>
        <v>0.48066337172208778</v>
      </c>
      <c r="J14" s="76">
        <f>分析係数表!G17</f>
        <v>0.21292775665399238</v>
      </c>
      <c r="K14" s="78">
        <f t="shared" si="3"/>
        <v>0.10234657344652819</v>
      </c>
      <c r="L14" s="79"/>
      <c r="M14" s="80"/>
      <c r="N14" s="81">
        <f>分析係数表!H17</f>
        <v>3.0056084033092678E-3</v>
      </c>
      <c r="O14" s="82">
        <f t="shared" si="4"/>
        <v>4.7883082397765737E-2</v>
      </c>
      <c r="P14" s="76">
        <f>分析係数表!C17</f>
        <v>0.10356731875719216</v>
      </c>
      <c r="Q14" s="82">
        <f t="shared" si="5"/>
        <v>4.9591224577663013E-3</v>
      </c>
      <c r="R14" s="83">
        <v>8.5676671025825667E-3</v>
      </c>
      <c r="S14" s="84">
        <f t="shared" si="6"/>
        <v>0.48923103882467034</v>
      </c>
      <c r="T14" s="85">
        <f>分析係数表!F17</f>
        <v>0.32509505703422054</v>
      </c>
      <c r="U14" s="86">
        <f t="shared" si="7"/>
        <v>0.15904659246961717</v>
      </c>
      <c r="V14" s="87">
        <f>分析係数表!D17</f>
        <v>7.2243346007604556E-2</v>
      </c>
      <c r="W14" s="88">
        <f t="shared" si="8"/>
        <v>0</v>
      </c>
      <c r="X14" s="76">
        <f>分析係数表!E17</f>
        <v>6.8441064638783272E-2</v>
      </c>
      <c r="Y14" s="89">
        <f t="shared" si="9"/>
        <v>0</v>
      </c>
    </row>
    <row r="15" spans="1:25" x14ac:dyDescent="0.2">
      <c r="A15" s="6" t="s">
        <v>3</v>
      </c>
      <c r="B15" s="5" t="s">
        <v>31</v>
      </c>
      <c r="C15" s="90"/>
      <c r="D15" s="76">
        <f>投入係数表!S15</f>
        <v>1.8794048551292093E-2</v>
      </c>
      <c r="E15" s="77">
        <f t="shared" si="0"/>
        <v>1.8794048551292093</v>
      </c>
      <c r="F15" s="76">
        <f>分析係数表!C18</f>
        <v>0.44289970208540219</v>
      </c>
      <c r="G15" s="77">
        <f t="shared" si="1"/>
        <v>0.8323878504345853</v>
      </c>
      <c r="H15" s="77">
        <v>1.0116860858012369</v>
      </c>
      <c r="I15" s="77">
        <f t="shared" si="2"/>
        <v>1.0116860858012369</v>
      </c>
      <c r="J15" s="76">
        <f>分析係数表!G18</f>
        <v>0.21558441558441557</v>
      </c>
      <c r="K15" s="78">
        <f t="shared" si="3"/>
        <v>0.21810375356234457</v>
      </c>
      <c r="L15" s="79"/>
      <c r="M15" s="80"/>
      <c r="N15" s="81">
        <f>分析係数表!H18</f>
        <v>4.9577045827781737E-4</v>
      </c>
      <c r="O15" s="82">
        <f t="shared" si="4"/>
        <v>7.8982403955077506E-3</v>
      </c>
      <c r="P15" s="76">
        <f>分析係数表!C18</f>
        <v>0.44289970208540219</v>
      </c>
      <c r="Q15" s="82">
        <f t="shared" si="5"/>
        <v>3.4981283181692718E-3</v>
      </c>
      <c r="R15" s="83">
        <v>7.3739590007306042E-3</v>
      </c>
      <c r="S15" s="84">
        <f t="shared" si="6"/>
        <v>1.0190600448019675</v>
      </c>
      <c r="T15" s="85">
        <f>分析係数表!F18</f>
        <v>0.45974025974025973</v>
      </c>
      <c r="U15" s="86">
        <f t="shared" si="7"/>
        <v>0.46850292968817725</v>
      </c>
      <c r="V15" s="87">
        <f>分析係数表!D18</f>
        <v>4.0445269016697587E-2</v>
      </c>
      <c r="W15" s="88">
        <f t="shared" si="8"/>
        <v>0</v>
      </c>
      <c r="X15" s="76">
        <f>分析係数表!E18</f>
        <v>3.896103896103896E-2</v>
      </c>
      <c r="Y15" s="89">
        <f t="shared" si="9"/>
        <v>0</v>
      </c>
    </row>
    <row r="16" spans="1:25" x14ac:dyDescent="0.2">
      <c r="A16" s="6" t="s">
        <v>4</v>
      </c>
      <c r="B16" s="5" t="s">
        <v>32</v>
      </c>
      <c r="C16" s="90"/>
      <c r="D16" s="76">
        <f>投入係数表!S16</f>
        <v>2.3492560689115115E-2</v>
      </c>
      <c r="E16" s="77">
        <f t="shared" si="0"/>
        <v>2.3492560689115116</v>
      </c>
      <c r="F16" s="76">
        <f>分析係数表!C19</f>
        <v>0.30545876887340306</v>
      </c>
      <c r="G16" s="77">
        <f t="shared" si="1"/>
        <v>0.71760086657808086</v>
      </c>
      <c r="H16" s="77">
        <v>1.0388697884754847</v>
      </c>
      <c r="I16" s="77">
        <f t="shared" si="2"/>
        <v>1.0388697884754847</v>
      </c>
      <c r="J16" s="76">
        <f>分析係数表!G19</f>
        <v>5.7468790357296601E-2</v>
      </c>
      <c r="K16" s="78">
        <f t="shared" si="3"/>
        <v>5.9702590082426697E-2</v>
      </c>
      <c r="L16" s="79"/>
      <c r="M16" s="80"/>
      <c r="N16" s="81">
        <f>分析係数表!H19</f>
        <v>-1.2394261456945434E-4</v>
      </c>
      <c r="O16" s="82">
        <f t="shared" si="4"/>
        <v>-1.9745600988769377E-3</v>
      </c>
      <c r="P16" s="76">
        <f>分析係数表!C19</f>
        <v>0.30545876887340306</v>
      </c>
      <c r="Q16" s="82">
        <f t="shared" si="5"/>
        <v>-6.0314669686949444E-4</v>
      </c>
      <c r="R16" s="83">
        <v>1.4222928285948686E-3</v>
      </c>
      <c r="S16" s="84">
        <f t="shared" si="6"/>
        <v>1.0402920813040797</v>
      </c>
      <c r="T16" s="85">
        <f>分析係数表!F19</f>
        <v>0.23999139044339216</v>
      </c>
      <c r="U16" s="86">
        <f t="shared" si="7"/>
        <v>0.24966114305941645</v>
      </c>
      <c r="V16" s="87">
        <f>分析係数表!D19</f>
        <v>1.8941024537236333E-2</v>
      </c>
      <c r="W16" s="88">
        <f t="shared" si="8"/>
        <v>0</v>
      </c>
      <c r="X16" s="76">
        <f>分析係数表!E19</f>
        <v>1.9156263452432199E-2</v>
      </c>
      <c r="Y16" s="89">
        <f t="shared" si="9"/>
        <v>0</v>
      </c>
    </row>
    <row r="17" spans="1:25" x14ac:dyDescent="0.2">
      <c r="A17" s="6" t="s">
        <v>5</v>
      </c>
      <c r="B17" s="5" t="s">
        <v>33</v>
      </c>
      <c r="C17" s="90"/>
      <c r="D17" s="76">
        <f>投入係数表!S17</f>
        <v>3.8371182458888022E-2</v>
      </c>
      <c r="E17" s="77">
        <f t="shared" si="0"/>
        <v>3.837118245888802</v>
      </c>
      <c r="F17" s="76">
        <f>分析係数表!C20</f>
        <v>9.5808383233532912E-2</v>
      </c>
      <c r="G17" s="77">
        <f t="shared" si="1"/>
        <v>0.36762809541449593</v>
      </c>
      <c r="H17" s="77">
        <v>0.44555737358429531</v>
      </c>
      <c r="I17" s="77">
        <f t="shared" si="2"/>
        <v>0.44555737358429531</v>
      </c>
      <c r="J17" s="76">
        <f>分析係数表!G20</f>
        <v>0.10049019607843138</v>
      </c>
      <c r="K17" s="78">
        <f t="shared" si="3"/>
        <v>4.4774147835676736E-2</v>
      </c>
      <c r="L17" s="79"/>
      <c r="M17" s="80"/>
      <c r="N17" s="81">
        <f>分析係数表!H20</f>
        <v>6.1971307284727176E-4</v>
      </c>
      <c r="O17" s="82">
        <f t="shared" si="4"/>
        <v>9.8728004943846887E-3</v>
      </c>
      <c r="P17" s="76">
        <f>分析係数表!C20</f>
        <v>9.5808383233532912E-2</v>
      </c>
      <c r="Q17" s="82">
        <f t="shared" si="5"/>
        <v>9.4589705335422145E-4</v>
      </c>
      <c r="R17" s="83">
        <v>1.788315191607997E-3</v>
      </c>
      <c r="S17" s="84">
        <f t="shared" si="6"/>
        <v>0.44734568877590331</v>
      </c>
      <c r="T17" s="85">
        <f>分析係数表!F20</f>
        <v>0.22303921568627452</v>
      </c>
      <c r="U17" s="86">
        <f t="shared" si="7"/>
        <v>9.9775631565213727E-2</v>
      </c>
      <c r="V17" s="87">
        <f>分析係数表!D20</f>
        <v>8.5784313725490197E-2</v>
      </c>
      <c r="W17" s="88">
        <f t="shared" si="8"/>
        <v>0</v>
      </c>
      <c r="X17" s="76">
        <f>分析係数表!E20</f>
        <v>9.3137254901960786E-2</v>
      </c>
      <c r="Y17" s="89">
        <f t="shared" si="9"/>
        <v>0</v>
      </c>
    </row>
    <row r="18" spans="1:25" x14ac:dyDescent="0.2">
      <c r="A18" s="6" t="s">
        <v>6</v>
      </c>
      <c r="B18" s="5" t="s">
        <v>34</v>
      </c>
      <c r="C18" s="90"/>
      <c r="D18" s="76">
        <f>投入係数表!S18</f>
        <v>4.0720438527799531E-2</v>
      </c>
      <c r="E18" s="77">
        <f t="shared" si="0"/>
        <v>4.0720438527799532</v>
      </c>
      <c r="F18" s="76">
        <f>分析係数表!C21</f>
        <v>0.17321313586606568</v>
      </c>
      <c r="G18" s="77">
        <f t="shared" si="1"/>
        <v>0.70533148512415156</v>
      </c>
      <c r="H18" s="77">
        <v>0.80514663404628461</v>
      </c>
      <c r="I18" s="77">
        <f t="shared" si="2"/>
        <v>0.80514663404628461</v>
      </c>
      <c r="J18" s="76">
        <f>分析係数表!G21</f>
        <v>0.28424304840370751</v>
      </c>
      <c r="K18" s="78">
        <f t="shared" si="3"/>
        <v>0.22885733367330025</v>
      </c>
      <c r="L18" s="79"/>
      <c r="M18" s="80"/>
      <c r="N18" s="81">
        <f>分析係数表!H21</f>
        <v>1.0225265701979984E-3</v>
      </c>
      <c r="O18" s="82">
        <f t="shared" si="4"/>
        <v>1.6290120815734735E-2</v>
      </c>
      <c r="P18" s="76">
        <f>分析係数表!C21</f>
        <v>0.17321313586606568</v>
      </c>
      <c r="Q18" s="82">
        <f t="shared" si="5"/>
        <v>2.8216629101304853E-3</v>
      </c>
      <c r="R18" s="83">
        <v>5.2103782046276281E-3</v>
      </c>
      <c r="S18" s="84">
        <f t="shared" si="6"/>
        <v>0.81035701225091228</v>
      </c>
      <c r="T18" s="85">
        <f>分析係数表!F21</f>
        <v>0.42481977342945415</v>
      </c>
      <c r="U18" s="86">
        <f t="shared" si="7"/>
        <v>0.34425568234140197</v>
      </c>
      <c r="V18" s="87">
        <f>分析係数表!D21</f>
        <v>8.2389289392378995E-2</v>
      </c>
      <c r="W18" s="88">
        <f t="shared" si="8"/>
        <v>0</v>
      </c>
      <c r="X18" s="76">
        <f>分析係数表!E21</f>
        <v>7.7239958805355308E-2</v>
      </c>
      <c r="Y18" s="89">
        <f t="shared" si="9"/>
        <v>0</v>
      </c>
    </row>
    <row r="19" spans="1:25" x14ac:dyDescent="0.2">
      <c r="A19" s="6" t="s">
        <v>7</v>
      </c>
      <c r="B19" s="5" t="s">
        <v>268</v>
      </c>
      <c r="C19" s="90"/>
      <c r="D19" s="76">
        <f>投入係数表!S19</f>
        <v>1.5661707126076743E-2</v>
      </c>
      <c r="E19" s="77">
        <f t="shared" si="0"/>
        <v>1.5661707126076743</v>
      </c>
      <c r="F19" s="76">
        <f>分析係数表!C22</f>
        <v>5.7692307692307709E-2</v>
      </c>
      <c r="G19" s="77">
        <f t="shared" si="1"/>
        <v>9.0356002650442774E-2</v>
      </c>
      <c r="H19" s="77">
        <v>0.10182405668867341</v>
      </c>
      <c r="I19" s="77">
        <f t="shared" si="2"/>
        <v>0.10182405668867341</v>
      </c>
      <c r="J19" s="76">
        <f>分析係数表!G22</f>
        <v>0.19427890345649582</v>
      </c>
      <c r="K19" s="78">
        <f t="shared" si="3"/>
        <v>1.9782266078967537E-2</v>
      </c>
      <c r="L19" s="79"/>
      <c r="M19" s="80"/>
      <c r="N19" s="81">
        <f>分析係数表!H22</f>
        <v>6.1971307284727171E-5</v>
      </c>
      <c r="O19" s="82">
        <f t="shared" si="4"/>
        <v>9.8728004943846883E-4</v>
      </c>
      <c r="P19" s="76">
        <f>分析係数表!C22</f>
        <v>5.7692307692307709E-2</v>
      </c>
      <c r="Q19" s="82">
        <f t="shared" si="5"/>
        <v>5.6958464390680911E-5</v>
      </c>
      <c r="R19" s="83">
        <v>3.7926856282744696E-4</v>
      </c>
      <c r="S19" s="84">
        <f t="shared" si="6"/>
        <v>0.10220332525150086</v>
      </c>
      <c r="T19" s="85">
        <f>分析係数表!F22</f>
        <v>0.41239570917759238</v>
      </c>
      <c r="U19" s="86">
        <f t="shared" si="7"/>
        <v>4.214821279740083E-2</v>
      </c>
      <c r="V19" s="87">
        <f>分析係数表!D22</f>
        <v>9.5351609058402856E-3</v>
      </c>
      <c r="W19" s="88">
        <f t="shared" si="8"/>
        <v>0</v>
      </c>
      <c r="X19" s="76">
        <f>分析係数表!E22</f>
        <v>8.3432657926102508E-3</v>
      </c>
      <c r="Y19" s="89">
        <f t="shared" si="9"/>
        <v>0</v>
      </c>
    </row>
    <row r="20" spans="1:25" x14ac:dyDescent="0.2">
      <c r="A20" s="6" t="s">
        <v>8</v>
      </c>
      <c r="B20" s="5" t="s">
        <v>269</v>
      </c>
      <c r="C20" s="90"/>
      <c r="D20" s="76">
        <f>投入係数表!S20</f>
        <v>2.3492560689115116E-3</v>
      </c>
      <c r="E20" s="77">
        <f t="shared" si="0"/>
        <v>0.23492560689115116</v>
      </c>
      <c r="F20" s="76">
        <f>分析係数表!C23</f>
        <v>0</v>
      </c>
      <c r="G20" s="77">
        <f t="shared" si="1"/>
        <v>0</v>
      </c>
      <c r="H20" s="77">
        <v>0</v>
      </c>
      <c r="I20" s="77">
        <f t="shared" si="2"/>
        <v>0</v>
      </c>
      <c r="J20" s="76">
        <f>分析係数表!G23</f>
        <v>0.21608040201005024</v>
      </c>
      <c r="K20" s="78">
        <f t="shared" si="3"/>
        <v>0</v>
      </c>
      <c r="L20" s="79"/>
      <c r="M20" s="80"/>
      <c r="N20" s="81">
        <f>分析係数表!H23</f>
        <v>3.0985653642363585E-5</v>
      </c>
      <c r="O20" s="82">
        <f t="shared" si="4"/>
        <v>4.9364002471923441E-4</v>
      </c>
      <c r="P20" s="76">
        <f>分析係数表!C23</f>
        <v>0</v>
      </c>
      <c r="Q20" s="82">
        <f t="shared" si="5"/>
        <v>0</v>
      </c>
      <c r="R20" s="83">
        <v>0</v>
      </c>
      <c r="S20" s="84">
        <f t="shared" si="6"/>
        <v>0</v>
      </c>
      <c r="T20" s="85">
        <f>分析係数表!F23</f>
        <v>0.44723618090452261</v>
      </c>
      <c r="U20" s="86">
        <f t="shared" si="7"/>
        <v>0</v>
      </c>
      <c r="V20" s="87">
        <f>分析係数表!D23</f>
        <v>5.0251256281407038E-2</v>
      </c>
      <c r="W20" s="88">
        <f t="shared" si="8"/>
        <v>0</v>
      </c>
      <c r="X20" s="76">
        <f>分析係数表!E23</f>
        <v>3.5175879396984924E-2</v>
      </c>
      <c r="Y20" s="89">
        <f t="shared" si="9"/>
        <v>0</v>
      </c>
    </row>
    <row r="21" spans="1:25" x14ac:dyDescent="0.2">
      <c r="A21" s="6" t="s">
        <v>9</v>
      </c>
      <c r="B21" s="5" t="s">
        <v>270</v>
      </c>
      <c r="C21" s="75">
        <f>最終需要_まとめ!C22</f>
        <v>100</v>
      </c>
      <c r="D21" s="76">
        <f>投入係数表!S21</f>
        <v>8.848864526233359E-2</v>
      </c>
      <c r="E21" s="77">
        <f t="shared" si="0"/>
        <v>8.8488645262333598</v>
      </c>
      <c r="F21" s="76">
        <f>分析係数表!C24</f>
        <v>1</v>
      </c>
      <c r="G21" s="77">
        <f t="shared" si="1"/>
        <v>8.8488645262333598</v>
      </c>
      <c r="H21" s="77">
        <v>9.7301785668806371</v>
      </c>
      <c r="I21" s="77">
        <f t="shared" si="2"/>
        <v>109.73017856688064</v>
      </c>
      <c r="J21" s="76">
        <f>分析係数表!G24</f>
        <v>0.20751761942051683</v>
      </c>
      <c r="K21" s="78">
        <f t="shared" si="3"/>
        <v>22.77094543478729</v>
      </c>
      <c r="L21" s="79"/>
      <c r="M21" s="80"/>
      <c r="N21" s="81">
        <f>分析係数表!H24</f>
        <v>4.3379915099309022E-4</v>
      </c>
      <c r="O21" s="82">
        <f t="shared" si="4"/>
        <v>6.9109603460692825E-3</v>
      </c>
      <c r="P21" s="76">
        <f>分析係数表!C24</f>
        <v>1</v>
      </c>
      <c r="Q21" s="82">
        <f t="shared" si="5"/>
        <v>6.9109603460692825E-3</v>
      </c>
      <c r="R21" s="83">
        <v>2.1592847351023282E-2</v>
      </c>
      <c r="S21" s="84">
        <f t="shared" si="6"/>
        <v>109.75177141423167</v>
      </c>
      <c r="T21" s="85">
        <f>分析係数表!F24</f>
        <v>0.3923257635082224</v>
      </c>
      <c r="U21" s="86">
        <f t="shared" si="7"/>
        <v>43.058447516468341</v>
      </c>
      <c r="V21" s="87">
        <f>分析係数表!D24</f>
        <v>7.9874706342991389E-2</v>
      </c>
      <c r="W21" s="88">
        <f t="shared" si="8"/>
        <v>9</v>
      </c>
      <c r="X21" s="76">
        <f>分析係数表!E24</f>
        <v>8.1440877055599062E-2</v>
      </c>
      <c r="Y21" s="89">
        <f t="shared" si="9"/>
        <v>9</v>
      </c>
    </row>
    <row r="22" spans="1:25" x14ac:dyDescent="0.2">
      <c r="A22" s="6" t="s">
        <v>10</v>
      </c>
      <c r="B22" s="5" t="s">
        <v>271</v>
      </c>
      <c r="C22" s="90"/>
      <c r="D22" s="76">
        <f>投入係数表!S22</f>
        <v>0.14017227877838684</v>
      </c>
      <c r="E22" s="77">
        <f t="shared" si="0"/>
        <v>14.017227877838684</v>
      </c>
      <c r="F22" s="76">
        <f>分析係数表!C25</f>
        <v>0.15636042402826855</v>
      </c>
      <c r="G22" s="77">
        <f t="shared" si="1"/>
        <v>2.1917396946797236</v>
      </c>
      <c r="H22" s="77">
        <v>2.5437942831000049</v>
      </c>
      <c r="I22" s="77">
        <f t="shared" si="2"/>
        <v>2.5437942831000049</v>
      </c>
      <c r="J22" s="76">
        <f>分析係数表!G25</f>
        <v>0.19674295774647887</v>
      </c>
      <c r="K22" s="78">
        <f t="shared" si="3"/>
        <v>0.50047361115567879</v>
      </c>
      <c r="L22" s="79"/>
      <c r="M22" s="80"/>
      <c r="N22" s="81">
        <f>分析係数表!H25</f>
        <v>5.8872741920490813E-4</v>
      </c>
      <c r="O22" s="82">
        <f t="shared" si="4"/>
        <v>9.3791604696654551E-3</v>
      </c>
      <c r="P22" s="76">
        <f>分析係数表!C25</f>
        <v>0.15636042402826855</v>
      </c>
      <c r="Q22" s="82">
        <f t="shared" si="5"/>
        <v>1.466529508066065E-3</v>
      </c>
      <c r="R22" s="83">
        <v>4.7757606612923416E-3</v>
      </c>
      <c r="S22" s="84">
        <f t="shared" si="6"/>
        <v>2.548570043761297</v>
      </c>
      <c r="T22" s="85">
        <f>分析係数表!F25</f>
        <v>0.35079225352112675</v>
      </c>
      <c r="U22" s="86">
        <f t="shared" si="7"/>
        <v>0.89401862890746198</v>
      </c>
      <c r="V22" s="87">
        <f>分析係数表!D25</f>
        <v>7.2183098591549297E-2</v>
      </c>
      <c r="W22" s="88">
        <f t="shared" si="8"/>
        <v>0</v>
      </c>
      <c r="X22" s="76">
        <f>分析係数表!E25</f>
        <v>6.8661971830985921E-2</v>
      </c>
      <c r="Y22" s="89">
        <f t="shared" si="9"/>
        <v>0</v>
      </c>
    </row>
    <row r="23" spans="1:25" x14ac:dyDescent="0.2">
      <c r="A23" s="6" t="s">
        <v>11</v>
      </c>
      <c r="B23" s="5" t="s">
        <v>35</v>
      </c>
      <c r="C23" s="90"/>
      <c r="D23" s="76">
        <f>投入係数表!S23</f>
        <v>2.0360219263899765E-2</v>
      </c>
      <c r="E23" s="77">
        <f t="shared" si="0"/>
        <v>2.0360219263899766</v>
      </c>
      <c r="F23" s="76">
        <f>分析係数表!C26</f>
        <v>0.2968369829683698</v>
      </c>
      <c r="G23" s="77">
        <f t="shared" si="1"/>
        <v>0.60436660588704894</v>
      </c>
      <c r="H23" s="77">
        <v>0.70781348987368575</v>
      </c>
      <c r="I23" s="77">
        <f t="shared" si="2"/>
        <v>0.70781348987368575</v>
      </c>
      <c r="J23" s="76">
        <f>分析係数表!G26</f>
        <v>0.19691119691119691</v>
      </c>
      <c r="K23" s="78">
        <f t="shared" si="3"/>
        <v>0.13937640148091882</v>
      </c>
      <c r="L23" s="79"/>
      <c r="M23" s="80"/>
      <c r="N23" s="81">
        <f>分析係数表!H26</f>
        <v>1.2859046261580888E-2</v>
      </c>
      <c r="O23" s="82">
        <f t="shared" si="4"/>
        <v>0.20486061025848229</v>
      </c>
      <c r="P23" s="76">
        <f>分析係数表!C26</f>
        <v>0.2968369829683698</v>
      </c>
      <c r="Q23" s="82">
        <f t="shared" si="5"/>
        <v>6.0810205478186954E-2</v>
      </c>
      <c r="R23" s="83">
        <v>6.4106524597546441E-2</v>
      </c>
      <c r="S23" s="84">
        <f t="shared" si="6"/>
        <v>0.77192001447123215</v>
      </c>
      <c r="T23" s="85">
        <f>分析係数表!F26</f>
        <v>0.33687258687258687</v>
      </c>
      <c r="U23" s="86">
        <f t="shared" si="7"/>
        <v>0.26003869213364866</v>
      </c>
      <c r="V23" s="87">
        <f>分析係数表!D26</f>
        <v>8.7355212355212361E-2</v>
      </c>
      <c r="W23" s="88">
        <f t="shared" si="8"/>
        <v>0</v>
      </c>
      <c r="X23" s="76">
        <f>分析係数表!E26</f>
        <v>9.2664092664092659E-2</v>
      </c>
      <c r="Y23" s="89">
        <f t="shared" si="9"/>
        <v>0</v>
      </c>
    </row>
    <row r="24" spans="1:25" x14ac:dyDescent="0.2">
      <c r="A24" s="6" t="s">
        <v>12</v>
      </c>
      <c r="B24" s="5" t="s">
        <v>365</v>
      </c>
      <c r="C24" s="90"/>
      <c r="D24" s="76">
        <f>投入係数表!S24</f>
        <v>0</v>
      </c>
      <c r="E24" s="77">
        <f t="shared" si="0"/>
        <v>0</v>
      </c>
      <c r="F24" s="76">
        <f>分析係数表!C27</f>
        <v>2.7090694935217874E-2</v>
      </c>
      <c r="G24" s="77">
        <f t="shared" si="1"/>
        <v>0</v>
      </c>
      <c r="H24" s="77">
        <v>7.3503101094628387E-5</v>
      </c>
      <c r="I24" s="77">
        <f t="shared" si="2"/>
        <v>7.3503101094628387E-5</v>
      </c>
      <c r="J24" s="76">
        <f>分析係数表!G27</f>
        <v>0.18333333333333332</v>
      </c>
      <c r="K24" s="78">
        <f t="shared" si="3"/>
        <v>1.3475568534015204E-5</v>
      </c>
      <c r="L24" s="79"/>
      <c r="M24" s="80"/>
      <c r="N24" s="81">
        <f>分析係数表!H27</f>
        <v>1.2053419266879434E-2</v>
      </c>
      <c r="O24" s="82">
        <f t="shared" si="4"/>
        <v>0.19202596961578219</v>
      </c>
      <c r="P24" s="76">
        <f>分析係数表!C27</f>
        <v>2.7090694935217874E-2</v>
      </c>
      <c r="Q24" s="82">
        <f t="shared" si="5"/>
        <v>5.202116962500572E-3</v>
      </c>
      <c r="R24" s="83">
        <v>5.2320363286962298E-3</v>
      </c>
      <c r="S24" s="84">
        <f t="shared" si="6"/>
        <v>5.305539429790858E-3</v>
      </c>
      <c r="T24" s="85">
        <f>分析係数表!F27</f>
        <v>0.33333333333333331</v>
      </c>
      <c r="U24" s="86">
        <f t="shared" si="7"/>
        <v>1.7685131432636193E-3</v>
      </c>
      <c r="V24" s="87">
        <f>分析係数表!D27</f>
        <v>0</v>
      </c>
      <c r="W24" s="88">
        <f t="shared" si="8"/>
        <v>0</v>
      </c>
      <c r="X24" s="76">
        <f>分析係数表!E27</f>
        <v>0</v>
      </c>
      <c r="Y24" s="89">
        <f t="shared" si="9"/>
        <v>0</v>
      </c>
    </row>
    <row r="25" spans="1:25" x14ac:dyDescent="0.2">
      <c r="A25" s="6" t="s">
        <v>13</v>
      </c>
      <c r="B25" s="5" t="s">
        <v>191</v>
      </c>
      <c r="C25" s="90"/>
      <c r="D25" s="76">
        <f>投入係数表!S25</f>
        <v>0</v>
      </c>
      <c r="E25" s="77">
        <f t="shared" si="0"/>
        <v>0</v>
      </c>
      <c r="F25" s="76">
        <f>分析係数表!C28</f>
        <v>5.9347181008901906E-3</v>
      </c>
      <c r="G25" s="77">
        <f t="shared" si="1"/>
        <v>0</v>
      </c>
      <c r="H25" s="77">
        <v>1.8305905044627998E-4</v>
      </c>
      <c r="I25" s="77">
        <f t="shared" si="2"/>
        <v>1.8305905044627998E-4</v>
      </c>
      <c r="J25" s="76">
        <f>分析係数表!G28</f>
        <v>0.12222222222222222</v>
      </c>
      <c r="K25" s="78">
        <f t="shared" si="3"/>
        <v>2.2373883943434217E-5</v>
      </c>
      <c r="L25" s="79"/>
      <c r="M25" s="80"/>
      <c r="N25" s="81">
        <f>分析係数表!H28</f>
        <v>2.299135500263378E-2</v>
      </c>
      <c r="O25" s="82">
        <f t="shared" si="4"/>
        <v>0.36628089834167193</v>
      </c>
      <c r="P25" s="76">
        <f>分析係数表!C28</f>
        <v>5.9347181008901906E-3</v>
      </c>
      <c r="Q25" s="82">
        <f t="shared" si="5"/>
        <v>2.1737738773986402E-3</v>
      </c>
      <c r="R25" s="83">
        <v>2.2323114018496445E-3</v>
      </c>
      <c r="S25" s="84">
        <f t="shared" si="6"/>
        <v>2.4153704522959247E-3</v>
      </c>
      <c r="T25" s="85">
        <f>分析係数表!F28</f>
        <v>0.21111111111111111</v>
      </c>
      <c r="U25" s="86">
        <f t="shared" si="7"/>
        <v>5.0991153992913964E-4</v>
      </c>
      <c r="V25" s="87">
        <f>分析係数表!D28</f>
        <v>0.82222222222222219</v>
      </c>
      <c r="W25" s="88">
        <f t="shared" si="8"/>
        <v>0</v>
      </c>
      <c r="X25" s="76">
        <f>分析係数表!E28</f>
        <v>0.82222222222222219</v>
      </c>
      <c r="Y25" s="89">
        <f t="shared" si="9"/>
        <v>0</v>
      </c>
    </row>
    <row r="26" spans="1:25" x14ac:dyDescent="0.2">
      <c r="A26" s="6" t="s">
        <v>14</v>
      </c>
      <c r="B26" s="5" t="s">
        <v>50</v>
      </c>
      <c r="C26" s="90"/>
      <c r="D26" s="76">
        <f>投入係数表!S26</f>
        <v>7.0477682067345343E-3</v>
      </c>
      <c r="E26" s="77">
        <f t="shared" si="0"/>
        <v>0.70477682067345337</v>
      </c>
      <c r="F26" s="76">
        <f>分析係数表!C29</f>
        <v>2.9045643153526979E-2</v>
      </c>
      <c r="G26" s="77">
        <f t="shared" si="1"/>
        <v>2.0470696036158403E-2</v>
      </c>
      <c r="H26" s="77">
        <v>2.5028808964206322E-2</v>
      </c>
      <c r="I26" s="77">
        <f t="shared" si="2"/>
        <v>2.5028808964206322E-2</v>
      </c>
      <c r="J26" s="76">
        <f>分析係数表!G29</f>
        <v>0.27966101694915252</v>
      </c>
      <c r="K26" s="78">
        <f t="shared" si="3"/>
        <v>6.9995821679560049E-3</v>
      </c>
      <c r="L26" s="79"/>
      <c r="M26" s="80"/>
      <c r="N26" s="81">
        <f>分析係数表!H29</f>
        <v>1.0659064852973073E-2</v>
      </c>
      <c r="O26" s="82">
        <f t="shared" si="4"/>
        <v>0.16981216850341666</v>
      </c>
      <c r="P26" s="76">
        <f>分析係数表!C29</f>
        <v>2.9045643153526979E-2</v>
      </c>
      <c r="Q26" s="82">
        <f t="shared" si="5"/>
        <v>4.9323036494768333E-3</v>
      </c>
      <c r="R26" s="83">
        <v>6.1937822589362814E-3</v>
      </c>
      <c r="S26" s="84">
        <f t="shared" si="6"/>
        <v>3.1222591223142603E-2</v>
      </c>
      <c r="T26" s="85">
        <f>分析係数表!F29</f>
        <v>0.4576271186440678</v>
      </c>
      <c r="U26" s="86">
        <f t="shared" si="7"/>
        <v>1.4288304458048309E-2</v>
      </c>
      <c r="V26" s="87">
        <f>分析係数表!D29</f>
        <v>0.38983050847457629</v>
      </c>
      <c r="W26" s="88">
        <f t="shared" si="8"/>
        <v>0</v>
      </c>
      <c r="X26" s="76">
        <f>分析係数表!E29</f>
        <v>0.16101694915254236</v>
      </c>
      <c r="Y26" s="89">
        <f t="shared" si="9"/>
        <v>0</v>
      </c>
    </row>
    <row r="27" spans="1:25" x14ac:dyDescent="0.2">
      <c r="A27" s="6" t="s">
        <v>15</v>
      </c>
      <c r="B27" s="5" t="s">
        <v>36</v>
      </c>
      <c r="C27" s="90"/>
      <c r="D27" s="76">
        <f>投入係数表!S27</f>
        <v>1.5661707126076742E-3</v>
      </c>
      <c r="E27" s="77">
        <f t="shared" si="0"/>
        <v>0.15661707126076743</v>
      </c>
      <c r="F27" s="76">
        <f>分析係数表!C30</f>
        <v>1</v>
      </c>
      <c r="G27" s="77">
        <f t="shared" si="1"/>
        <v>0.15661707126076743</v>
      </c>
      <c r="H27" s="77">
        <v>0.2078475983566114</v>
      </c>
      <c r="I27" s="77">
        <f t="shared" si="2"/>
        <v>0.2078475983566114</v>
      </c>
      <c r="J27" s="76">
        <f>分析係数表!G30</f>
        <v>0.3445689235265465</v>
      </c>
      <c r="K27" s="78">
        <f t="shared" si="3"/>
        <v>7.1617823223315585E-2</v>
      </c>
      <c r="L27" s="79"/>
      <c r="M27" s="80"/>
      <c r="N27" s="81">
        <f>分析係数表!H30</f>
        <v>0</v>
      </c>
      <c r="O27" s="82">
        <f t="shared" si="4"/>
        <v>0</v>
      </c>
      <c r="P27" s="76">
        <f>分析係数表!C30</f>
        <v>1</v>
      </c>
      <c r="Q27" s="82">
        <f t="shared" si="5"/>
        <v>0</v>
      </c>
      <c r="R27" s="83">
        <v>2.1725196005145685E-2</v>
      </c>
      <c r="S27" s="84">
        <f t="shared" si="6"/>
        <v>0.22957279436175709</v>
      </c>
      <c r="T27" s="85">
        <f>分析係数表!F30</f>
        <v>0.44101315148563081</v>
      </c>
      <c r="U27" s="86">
        <f t="shared" si="7"/>
        <v>0.10124462153684115</v>
      </c>
      <c r="V27" s="87">
        <f>分析係数表!D30</f>
        <v>8.7579152459814902E-2</v>
      </c>
      <c r="W27" s="88">
        <f t="shared" si="8"/>
        <v>0</v>
      </c>
      <c r="X27" s="76">
        <f>分析係数表!E30</f>
        <v>6.0009741841207991E-2</v>
      </c>
      <c r="Y27" s="89">
        <f t="shared" si="9"/>
        <v>0</v>
      </c>
    </row>
    <row r="28" spans="1:25" x14ac:dyDescent="0.2">
      <c r="A28" s="6" t="s">
        <v>16</v>
      </c>
      <c r="B28" s="5" t="s">
        <v>192</v>
      </c>
      <c r="C28" s="90"/>
      <c r="D28" s="76">
        <f>投入係数表!S28</f>
        <v>1.0180109631949883E-2</v>
      </c>
      <c r="E28" s="77">
        <f t="shared" si="0"/>
        <v>1.0180109631949883</v>
      </c>
      <c r="F28" s="76">
        <f>分析係数表!C31</f>
        <v>3.5033259423503327E-2</v>
      </c>
      <c r="G28" s="77">
        <f t="shared" si="1"/>
        <v>3.5664242169580522E-2</v>
      </c>
      <c r="H28" s="77">
        <v>4.9498497854275979E-2</v>
      </c>
      <c r="I28" s="77">
        <f t="shared" si="2"/>
        <v>4.9498497854275979E-2</v>
      </c>
      <c r="J28" s="76">
        <f>分析係数表!G31</f>
        <v>6.3291139240506333E-2</v>
      </c>
      <c r="K28" s="78">
        <f t="shared" si="3"/>
        <v>3.1328163198908851E-3</v>
      </c>
      <c r="L28" s="79"/>
      <c r="M28" s="80"/>
      <c r="N28" s="81">
        <f>分析係数表!H31</f>
        <v>2.636879124965141E-2</v>
      </c>
      <c r="O28" s="82">
        <f t="shared" si="4"/>
        <v>0.42008766103606848</v>
      </c>
      <c r="P28" s="76">
        <f>分析係数表!C31</f>
        <v>3.5033259423503327E-2</v>
      </c>
      <c r="Q28" s="82">
        <f t="shared" si="5"/>
        <v>1.4717040009689318E-2</v>
      </c>
      <c r="R28" s="83">
        <v>1.7884319176425294E-2</v>
      </c>
      <c r="S28" s="84">
        <f t="shared" si="6"/>
        <v>6.7382817030701272E-2</v>
      </c>
      <c r="T28" s="85">
        <f>分析係数表!F31</f>
        <v>0.34177215189873417</v>
      </c>
      <c r="U28" s="86">
        <f t="shared" si="7"/>
        <v>2.3029570377581448E-2</v>
      </c>
      <c r="V28" s="87">
        <f>分析係数表!D31</f>
        <v>0</v>
      </c>
      <c r="W28" s="88">
        <f t="shared" si="8"/>
        <v>0</v>
      </c>
      <c r="X28" s="76">
        <f>分析係数表!E31</f>
        <v>0</v>
      </c>
      <c r="Y28" s="89">
        <f t="shared" si="9"/>
        <v>0</v>
      </c>
    </row>
    <row r="29" spans="1:25" x14ac:dyDescent="0.2">
      <c r="A29" s="6" t="s">
        <v>17</v>
      </c>
      <c r="B29" s="5" t="s">
        <v>272</v>
      </c>
      <c r="C29" s="90"/>
      <c r="D29" s="76">
        <f>投入係数表!S29</f>
        <v>7.8308535630383712E-4</v>
      </c>
      <c r="E29" s="77">
        <f t="shared" si="0"/>
        <v>7.8308535630383716E-2</v>
      </c>
      <c r="F29" s="76">
        <f>分析係数表!C32</f>
        <v>1</v>
      </c>
      <c r="G29" s="77">
        <f t="shared" si="1"/>
        <v>7.8308535630383716E-2</v>
      </c>
      <c r="H29" s="77">
        <v>0.11079075902142904</v>
      </c>
      <c r="I29" s="77">
        <f t="shared" si="2"/>
        <v>0.11079075902142904</v>
      </c>
      <c r="J29" s="76">
        <f>分析係数表!G32</f>
        <v>0.13994910941475827</v>
      </c>
      <c r="K29" s="78">
        <f t="shared" si="3"/>
        <v>1.550506805643409E-2</v>
      </c>
      <c r="L29" s="79"/>
      <c r="M29" s="80"/>
      <c r="N29" s="81">
        <f>分析係数表!H32</f>
        <v>7.5295138350943511E-3</v>
      </c>
      <c r="O29" s="82">
        <f t="shared" si="4"/>
        <v>0.11995452600677396</v>
      </c>
      <c r="P29" s="76">
        <f>分析係数表!C32</f>
        <v>1</v>
      </c>
      <c r="Q29" s="82">
        <f t="shared" si="5"/>
        <v>0.11995452600677396</v>
      </c>
      <c r="R29" s="83">
        <v>0.15359105973243306</v>
      </c>
      <c r="S29" s="84">
        <f t="shared" si="6"/>
        <v>0.26438181875386213</v>
      </c>
      <c r="T29" s="85">
        <f>分析係数表!F32</f>
        <v>0.48346055979643765</v>
      </c>
      <c r="U29" s="86">
        <f t="shared" si="7"/>
        <v>0.12781818209474249</v>
      </c>
      <c r="V29" s="87">
        <f>分析係数表!D32</f>
        <v>1.0178117048346057E-2</v>
      </c>
      <c r="W29" s="88">
        <f t="shared" si="8"/>
        <v>0</v>
      </c>
      <c r="X29" s="76">
        <f>分析係数表!E32</f>
        <v>1.5267175572519083E-2</v>
      </c>
      <c r="Y29" s="89">
        <f t="shared" si="9"/>
        <v>0</v>
      </c>
    </row>
    <row r="30" spans="1:25" x14ac:dyDescent="0.2">
      <c r="A30" s="6" t="s">
        <v>18</v>
      </c>
      <c r="B30" s="5" t="s">
        <v>273</v>
      </c>
      <c r="C30" s="90"/>
      <c r="D30" s="76">
        <f>投入係数表!S30</f>
        <v>7.8308535630383712E-4</v>
      </c>
      <c r="E30" s="77">
        <f t="shared" si="0"/>
        <v>7.8308535630383716E-2</v>
      </c>
      <c r="F30" s="76">
        <f>分析係数表!C33</f>
        <v>1</v>
      </c>
      <c r="G30" s="77">
        <f t="shared" si="1"/>
        <v>7.8308535630383716E-2</v>
      </c>
      <c r="H30" s="77">
        <v>9.5818383049731948E-2</v>
      </c>
      <c r="I30" s="77">
        <f t="shared" si="2"/>
        <v>9.5818383049731948E-2</v>
      </c>
      <c r="J30" s="76">
        <f>分析係数表!G33</f>
        <v>0.50525087514585765</v>
      </c>
      <c r="K30" s="78">
        <f t="shared" si="3"/>
        <v>4.8412321890938081E-2</v>
      </c>
      <c r="L30" s="79"/>
      <c r="M30" s="80"/>
      <c r="N30" s="81">
        <f>分析係数表!H33</f>
        <v>1.0844978774827254E-3</v>
      </c>
      <c r="O30" s="82">
        <f t="shared" si="4"/>
        <v>1.7277400865173202E-2</v>
      </c>
      <c r="P30" s="76">
        <f>分析係数表!C33</f>
        <v>1</v>
      </c>
      <c r="Q30" s="82">
        <f t="shared" si="5"/>
        <v>1.7277400865173202E-2</v>
      </c>
      <c r="R30" s="83">
        <v>4.2785722310949327E-2</v>
      </c>
      <c r="S30" s="84">
        <f t="shared" si="6"/>
        <v>0.13860410536068127</v>
      </c>
      <c r="T30" s="85">
        <f>分析係数表!F33</f>
        <v>0.64410735122520424</v>
      </c>
      <c r="U30" s="86">
        <f t="shared" si="7"/>
        <v>8.9275923172807539E-2</v>
      </c>
      <c r="V30" s="87">
        <f>分析係数表!D33</f>
        <v>4.7841306884480746E-2</v>
      </c>
      <c r="W30" s="88">
        <f t="shared" si="8"/>
        <v>0</v>
      </c>
      <c r="X30" s="76">
        <f>分析係数表!E33</f>
        <v>4.3173862310385065E-2</v>
      </c>
      <c r="Y30" s="89">
        <f t="shared" si="9"/>
        <v>0</v>
      </c>
    </row>
    <row r="31" spans="1:25" x14ac:dyDescent="0.2">
      <c r="A31" s="6" t="s">
        <v>19</v>
      </c>
      <c r="B31" s="5" t="s">
        <v>274</v>
      </c>
      <c r="C31" s="90"/>
      <c r="D31" s="76">
        <f>投入係数表!S31</f>
        <v>4.9334377447141739E-2</v>
      </c>
      <c r="E31" s="77">
        <f t="shared" si="0"/>
        <v>4.9334377447141735</v>
      </c>
      <c r="F31" s="76">
        <f>分析係数表!C34</f>
        <v>0.19949759263135858</v>
      </c>
      <c r="G31" s="77">
        <f t="shared" si="1"/>
        <v>0.98420895346715653</v>
      </c>
      <c r="H31" s="77">
        <v>1.1587462446365613</v>
      </c>
      <c r="I31" s="77">
        <f t="shared" si="2"/>
        <v>1.1587462446365613</v>
      </c>
      <c r="J31" s="76">
        <f>分析係数表!G34</f>
        <v>0.4244650271478761</v>
      </c>
      <c r="K31" s="78">
        <f t="shared" si="3"/>
        <v>0.49184725618715747</v>
      </c>
      <c r="L31" s="79"/>
      <c r="M31" s="80"/>
      <c r="N31" s="81">
        <f>分析係数表!H34</f>
        <v>0.18489139528398352</v>
      </c>
      <c r="O31" s="82">
        <f t="shared" si="4"/>
        <v>2.9455500274996718</v>
      </c>
      <c r="P31" s="76">
        <f>分析係数表!C34</f>
        <v>0.19949759263135858</v>
      </c>
      <c r="Q31" s="82">
        <f t="shared" si="5"/>
        <v>0.58763013946141662</v>
      </c>
      <c r="R31" s="83">
        <v>0.6263380609358693</v>
      </c>
      <c r="S31" s="84">
        <f t="shared" si="6"/>
        <v>1.7850843055724306</v>
      </c>
      <c r="T31" s="85">
        <f>分析係数表!F34</f>
        <v>0.70105397636537847</v>
      </c>
      <c r="U31" s="86">
        <f t="shared" si="7"/>
        <v>1.2514404505689829</v>
      </c>
      <c r="V31" s="87">
        <f>分析係数表!D34</f>
        <v>0.39061002874480999</v>
      </c>
      <c r="W31" s="88">
        <f t="shared" si="8"/>
        <v>1</v>
      </c>
      <c r="X31" s="76">
        <f>分析係数表!E34</f>
        <v>0.23634621526668795</v>
      </c>
      <c r="Y31" s="89">
        <f t="shared" si="9"/>
        <v>0</v>
      </c>
    </row>
    <row r="32" spans="1:25" x14ac:dyDescent="0.2">
      <c r="A32" s="6" t="s">
        <v>20</v>
      </c>
      <c r="B32" s="5" t="s">
        <v>37</v>
      </c>
      <c r="C32" s="90"/>
      <c r="D32" s="76">
        <f>投入係数表!S32</f>
        <v>1.0963194988253719E-2</v>
      </c>
      <c r="E32" s="77">
        <f t="shared" si="0"/>
        <v>1.0963194988253719</v>
      </c>
      <c r="F32" s="76">
        <f>分析係数表!C35</f>
        <v>0.22275795564127288</v>
      </c>
      <c r="G32" s="77">
        <f t="shared" si="1"/>
        <v>0.24421389028800472</v>
      </c>
      <c r="H32" s="77">
        <v>0.29330587907931138</v>
      </c>
      <c r="I32" s="77">
        <f t="shared" si="2"/>
        <v>0.29330587907931138</v>
      </c>
      <c r="J32" s="76">
        <f>分析係数表!G35</f>
        <v>0.31756756756756754</v>
      </c>
      <c r="K32" s="78">
        <f t="shared" si="3"/>
        <v>9.3144434572484017E-2</v>
      </c>
      <c r="L32" s="79"/>
      <c r="M32" s="80"/>
      <c r="N32" s="81">
        <f>分析係数表!H35</f>
        <v>6.990363461717225E-2</v>
      </c>
      <c r="O32" s="82">
        <f t="shared" si="4"/>
        <v>1.1136518957665928</v>
      </c>
      <c r="P32" s="76">
        <f>分析係数表!C35</f>
        <v>0.22275795564127288</v>
      </c>
      <c r="Q32" s="82">
        <f t="shared" si="5"/>
        <v>0.24807481959699412</v>
      </c>
      <c r="R32" s="83">
        <v>0.27087328065696187</v>
      </c>
      <c r="S32" s="84">
        <f t="shared" si="6"/>
        <v>0.56417915973627331</v>
      </c>
      <c r="T32" s="85">
        <f>分析係数表!F35</f>
        <v>0.6527027027027027</v>
      </c>
      <c r="U32" s="86">
        <f t="shared" si="7"/>
        <v>0.36824126236840543</v>
      </c>
      <c r="V32" s="87">
        <f>分析係数表!D35</f>
        <v>0.11351351351351352</v>
      </c>
      <c r="W32" s="88">
        <f t="shared" si="8"/>
        <v>0</v>
      </c>
      <c r="X32" s="76">
        <f>分析係数表!E35</f>
        <v>8.9189189189189194E-2</v>
      </c>
      <c r="Y32" s="89">
        <f t="shared" si="9"/>
        <v>0</v>
      </c>
    </row>
    <row r="33" spans="1:25" x14ac:dyDescent="0.2">
      <c r="A33" s="6" t="s">
        <v>21</v>
      </c>
      <c r="B33" s="5" t="s">
        <v>38</v>
      </c>
      <c r="C33" s="90"/>
      <c r="D33" s="76">
        <f>投入係数表!S33</f>
        <v>2.3492560689115116E-3</v>
      </c>
      <c r="E33" s="77">
        <f t="shared" si="0"/>
        <v>0.23492560689115116</v>
      </c>
      <c r="F33" s="76">
        <f>分析係数表!C36</f>
        <v>0.43622860833064259</v>
      </c>
      <c r="G33" s="77">
        <f t="shared" si="1"/>
        <v>0.10248127055535849</v>
      </c>
      <c r="H33" s="77">
        <v>0.13800439672356357</v>
      </c>
      <c r="I33" s="77">
        <f t="shared" si="2"/>
        <v>0.13800439672356357</v>
      </c>
      <c r="J33" s="76">
        <f>分析係数表!G36</f>
        <v>3.6982248520710057E-3</v>
      </c>
      <c r="K33" s="78">
        <f t="shared" si="3"/>
        <v>5.1037128965814927E-4</v>
      </c>
      <c r="L33" s="79"/>
      <c r="M33" s="80"/>
      <c r="N33" s="81">
        <f>分析係数表!H36</f>
        <v>7.7743004988690231E-2</v>
      </c>
      <c r="O33" s="82">
        <f t="shared" si="4"/>
        <v>1.238542822020559</v>
      </c>
      <c r="P33" s="76">
        <f>分析係数表!C36</f>
        <v>0.43622860833064259</v>
      </c>
      <c r="Q33" s="82">
        <f t="shared" si="5"/>
        <v>0.54028781160793515</v>
      </c>
      <c r="R33" s="83">
        <v>0.56605208706669197</v>
      </c>
      <c r="S33" s="84">
        <f t="shared" si="6"/>
        <v>0.70405648379025554</v>
      </c>
      <c r="T33" s="85">
        <f>分析係数表!F36</f>
        <v>0.90162721893491127</v>
      </c>
      <c r="U33" s="86">
        <f t="shared" si="7"/>
        <v>0.63479648945290057</v>
      </c>
      <c r="V33" s="87">
        <f>分析係数表!D36</f>
        <v>2.1449704142011833E-2</v>
      </c>
      <c r="W33" s="88">
        <f t="shared" si="8"/>
        <v>0</v>
      </c>
      <c r="X33" s="76">
        <f>分析係数表!E36</f>
        <v>1.4792899408284023E-3</v>
      </c>
      <c r="Y33" s="89">
        <f t="shared" si="9"/>
        <v>0</v>
      </c>
    </row>
    <row r="34" spans="1:25" x14ac:dyDescent="0.2">
      <c r="A34" s="6" t="s">
        <v>22</v>
      </c>
      <c r="B34" s="5" t="s">
        <v>377</v>
      </c>
      <c r="C34" s="90"/>
      <c r="D34" s="76">
        <f>投入係数表!S34</f>
        <v>1.5661707126076743E-2</v>
      </c>
      <c r="E34" s="77">
        <f t="shared" si="0"/>
        <v>1.5661707126076743</v>
      </c>
      <c r="F34" s="76">
        <f>分析係数表!C37</f>
        <v>0.12537048014226437</v>
      </c>
      <c r="G34" s="77">
        <f t="shared" si="1"/>
        <v>0.19635157422437646</v>
      </c>
      <c r="H34" s="77">
        <v>0.24615175705050002</v>
      </c>
      <c r="I34" s="77">
        <f t="shared" si="2"/>
        <v>0.24615175705050002</v>
      </c>
      <c r="J34" s="76">
        <f>分析係数表!G37</f>
        <v>0.54441260744985676</v>
      </c>
      <c r="K34" s="78">
        <f t="shared" si="3"/>
        <v>0.13400811988422637</v>
      </c>
      <c r="L34" s="79"/>
      <c r="M34" s="80"/>
      <c r="N34" s="81">
        <f>分析係数表!H37</f>
        <v>5.4441793449632819E-2</v>
      </c>
      <c r="O34" s="82">
        <f t="shared" si="4"/>
        <v>0.86732552343169489</v>
      </c>
      <c r="P34" s="76">
        <f>分析係数表!C37</f>
        <v>0.12537048014226437</v>
      </c>
      <c r="Q34" s="82">
        <f t="shared" si="5"/>
        <v>0.10873701731227235</v>
      </c>
      <c r="R34" s="83">
        <v>0.12116442011184263</v>
      </c>
      <c r="S34" s="84">
        <f t="shared" si="6"/>
        <v>0.36731617716234266</v>
      </c>
      <c r="T34" s="85">
        <f>分析係数表!F37</f>
        <v>0.7435530085959885</v>
      </c>
      <c r="U34" s="86">
        <f t="shared" si="7"/>
        <v>0.273119048635037</v>
      </c>
      <c r="V34" s="87">
        <f>分析係数表!D37</f>
        <v>0.23782234957020057</v>
      </c>
      <c r="W34" s="88">
        <f t="shared" si="8"/>
        <v>0</v>
      </c>
      <c r="X34" s="76">
        <f>分析係数表!E37</f>
        <v>0.19484240687679083</v>
      </c>
      <c r="Y34" s="89">
        <f t="shared" si="9"/>
        <v>0</v>
      </c>
    </row>
    <row r="35" spans="1:25" x14ac:dyDescent="0.2">
      <c r="A35" s="6" t="s">
        <v>23</v>
      </c>
      <c r="B35" s="5" t="s">
        <v>193</v>
      </c>
      <c r="C35" s="90"/>
      <c r="D35" s="76">
        <f>投入係数表!S35</f>
        <v>6.2646828504306969E-3</v>
      </c>
      <c r="E35" s="77">
        <f t="shared" si="0"/>
        <v>0.62646828504306973</v>
      </c>
      <c r="F35" s="76">
        <f>分析係数表!C38</f>
        <v>2.2876841115637703E-2</v>
      </c>
      <c r="G35" s="77">
        <f t="shared" si="1"/>
        <v>1.4331615420916337E-2</v>
      </c>
      <c r="H35" s="77">
        <v>1.9171406842576996E-2</v>
      </c>
      <c r="I35" s="77">
        <f t="shared" si="2"/>
        <v>1.9171406842576996E-2</v>
      </c>
      <c r="J35" s="76">
        <f>分析係数表!G38</f>
        <v>0.33663366336633666</v>
      </c>
      <c r="K35" s="78">
        <f t="shared" si="3"/>
        <v>6.4537409173031478E-3</v>
      </c>
      <c r="L35" s="79"/>
      <c r="M35" s="80"/>
      <c r="N35" s="81">
        <f>分析係数表!H38</f>
        <v>4.7129179190035016E-2</v>
      </c>
      <c r="O35" s="82">
        <f t="shared" si="4"/>
        <v>0.75082647759795562</v>
      </c>
      <c r="P35" s="76">
        <f>分析係数表!C38</f>
        <v>2.2876841115637703E-2</v>
      </c>
      <c r="Q35" s="82">
        <f t="shared" si="5"/>
        <v>1.7176538033422343E-2</v>
      </c>
      <c r="R35" s="83">
        <v>1.9811712205801673E-2</v>
      </c>
      <c r="S35" s="84">
        <f t="shared" si="6"/>
        <v>3.8983119048378673E-2</v>
      </c>
      <c r="T35" s="85">
        <f>分析係数表!F38</f>
        <v>0.54455445544554459</v>
      </c>
      <c r="U35" s="86">
        <f t="shared" si="7"/>
        <v>2.1228431164958685E-2</v>
      </c>
      <c r="V35" s="87">
        <f>分析係数表!D38</f>
        <v>0.17821782178217821</v>
      </c>
      <c r="W35" s="88">
        <f t="shared" si="8"/>
        <v>0</v>
      </c>
      <c r="X35" s="76">
        <f>分析係数表!E38</f>
        <v>0.21782178217821782</v>
      </c>
      <c r="Y35" s="89">
        <f t="shared" si="9"/>
        <v>0</v>
      </c>
    </row>
    <row r="36" spans="1:25" x14ac:dyDescent="0.2">
      <c r="A36" s="6" t="s">
        <v>24</v>
      </c>
      <c r="B36" s="5" t="s">
        <v>39</v>
      </c>
      <c r="C36" s="90"/>
      <c r="D36" s="76">
        <f>投入係数表!S36</f>
        <v>0</v>
      </c>
      <c r="E36" s="77">
        <f t="shared" si="0"/>
        <v>0</v>
      </c>
      <c r="F36" s="76">
        <f>分析係数表!C39</f>
        <v>1</v>
      </c>
      <c r="G36" s="77">
        <f t="shared" si="1"/>
        <v>0</v>
      </c>
      <c r="H36" s="77">
        <v>5.4105834799722061E-3</v>
      </c>
      <c r="I36" s="77">
        <f t="shared" si="2"/>
        <v>5.4105834799722061E-3</v>
      </c>
      <c r="J36" s="76">
        <f>分析係数表!G39</f>
        <v>0.3546086320409656</v>
      </c>
      <c r="K36" s="78">
        <f t="shared" si="3"/>
        <v>1.9186396063763911E-3</v>
      </c>
      <c r="L36" s="79"/>
      <c r="M36" s="80"/>
      <c r="N36" s="81">
        <f>分析係数表!H39</f>
        <v>4.3379915099309016E-3</v>
      </c>
      <c r="O36" s="82">
        <f t="shared" si="4"/>
        <v>6.9109603460692809E-2</v>
      </c>
      <c r="P36" s="76">
        <f>分析係数表!C39</f>
        <v>1</v>
      </c>
      <c r="Q36" s="82">
        <f t="shared" si="5"/>
        <v>6.9109603460692809E-2</v>
      </c>
      <c r="R36" s="83">
        <v>7.5006191207423134E-2</v>
      </c>
      <c r="S36" s="84">
        <f t="shared" si="6"/>
        <v>8.0416774687395345E-2</v>
      </c>
      <c r="T36" s="85">
        <f>分析係数表!F39</f>
        <v>0.70537673738112661</v>
      </c>
      <c r="U36" s="86">
        <f t="shared" si="7"/>
        <v>5.6724122159708096E-2</v>
      </c>
      <c r="V36" s="87">
        <f>分析係数表!D39</f>
        <v>5.5779078273591805E-2</v>
      </c>
      <c r="W36" s="88">
        <f t="shared" si="8"/>
        <v>0</v>
      </c>
      <c r="X36" s="76">
        <f>分析係数表!E39</f>
        <v>7.0592538405267011E-2</v>
      </c>
      <c r="Y36" s="89">
        <f t="shared" si="9"/>
        <v>0</v>
      </c>
    </row>
    <row r="37" spans="1:25" x14ac:dyDescent="0.2">
      <c r="A37" s="6" t="s">
        <v>25</v>
      </c>
      <c r="B37" s="5" t="s">
        <v>40</v>
      </c>
      <c r="C37" s="90"/>
      <c r="D37" s="76">
        <f>投入係数表!S37</f>
        <v>0</v>
      </c>
      <c r="E37" s="77">
        <f t="shared" si="0"/>
        <v>0</v>
      </c>
      <c r="F37" s="76">
        <f>分析係数表!C40</f>
        <v>1</v>
      </c>
      <c r="G37" s="77">
        <f t="shared" si="1"/>
        <v>0</v>
      </c>
      <c r="H37" s="77">
        <v>3.7539494327277927E-3</v>
      </c>
      <c r="I37" s="77">
        <f t="shared" si="2"/>
        <v>3.7539494327277927E-3</v>
      </c>
      <c r="J37" s="76">
        <f>分析係数表!G40</f>
        <v>0.56581344070558914</v>
      </c>
      <c r="K37" s="78">
        <f t="shared" si="3"/>
        <v>2.1240350447665072E-3</v>
      </c>
      <c r="L37" s="79"/>
      <c r="M37" s="80"/>
      <c r="N37" s="81">
        <f>分析係数表!H40</f>
        <v>2.8909614848325226E-2</v>
      </c>
      <c r="O37" s="82">
        <f t="shared" si="4"/>
        <v>0.46056614306304572</v>
      </c>
      <c r="P37" s="76">
        <f>分析係数表!C40</f>
        <v>1</v>
      </c>
      <c r="Q37" s="82">
        <f t="shared" si="5"/>
        <v>0.46056614306304572</v>
      </c>
      <c r="R37" s="83">
        <v>0.46074444306706053</v>
      </c>
      <c r="S37" s="84">
        <f t="shared" si="6"/>
        <v>0.4644983924997883</v>
      </c>
      <c r="T37" s="85">
        <f>分析係数表!F40</f>
        <v>0.76416450963474258</v>
      </c>
      <c r="U37" s="86">
        <f t="shared" si="7"/>
        <v>0.35495318633072692</v>
      </c>
      <c r="V37" s="87">
        <f>分析係数表!D40</f>
        <v>3.8155498034704249E-2</v>
      </c>
      <c r="W37" s="88">
        <f t="shared" si="8"/>
        <v>0</v>
      </c>
      <c r="X37" s="76">
        <f>分析係数表!E40</f>
        <v>2.4733966062697729E-2</v>
      </c>
      <c r="Y37" s="89">
        <f t="shared" si="9"/>
        <v>0</v>
      </c>
    </row>
    <row r="38" spans="1:25" x14ac:dyDescent="0.2">
      <c r="A38" s="6" t="s">
        <v>26</v>
      </c>
      <c r="B38" s="5" t="s">
        <v>276</v>
      </c>
      <c r="C38" s="90"/>
      <c r="D38" s="76">
        <f>投入係数表!S38</f>
        <v>0</v>
      </c>
      <c r="E38" s="77">
        <f t="shared" si="0"/>
        <v>0</v>
      </c>
      <c r="F38" s="76">
        <f>分析係数表!C41</f>
        <v>0.80737001514386675</v>
      </c>
      <c r="G38" s="77">
        <f t="shared" si="1"/>
        <v>0</v>
      </c>
      <c r="H38" s="77">
        <v>3.1838589771073018E-7</v>
      </c>
      <c r="I38" s="77">
        <f t="shared" si="2"/>
        <v>3.1838589771073018E-7</v>
      </c>
      <c r="J38" s="76">
        <f>分析係数表!G41</f>
        <v>0.46438676343953744</v>
      </c>
      <c r="K38" s="78">
        <f t="shared" si="3"/>
        <v>1.4785419656267763E-7</v>
      </c>
      <c r="L38" s="79"/>
      <c r="M38" s="80"/>
      <c r="N38" s="81">
        <f>分析係数表!H41</f>
        <v>5.5247420444334276E-2</v>
      </c>
      <c r="O38" s="82">
        <f t="shared" si="4"/>
        <v>0.88016016407439501</v>
      </c>
      <c r="P38" s="76">
        <f>分析係数表!C41</f>
        <v>0.80737001514386675</v>
      </c>
      <c r="Q38" s="82">
        <f t="shared" si="5"/>
        <v>0.71061492499777257</v>
      </c>
      <c r="R38" s="83">
        <v>0.72224359123669646</v>
      </c>
      <c r="S38" s="84">
        <f t="shared" si="6"/>
        <v>0.72224390962259422</v>
      </c>
      <c r="T38" s="85">
        <f>分析係数表!F41</f>
        <v>0.56759749046623198</v>
      </c>
      <c r="U38" s="86">
        <f t="shared" si="7"/>
        <v>0.40994383060630452</v>
      </c>
      <c r="V38" s="87">
        <f>分析係数表!D41</f>
        <v>0.17788165826054866</v>
      </c>
      <c r="W38" s="88">
        <f t="shared" si="8"/>
        <v>0</v>
      </c>
      <c r="X38" s="76">
        <f>分析係数表!E41</f>
        <v>0.18021896912289334</v>
      </c>
      <c r="Y38" s="89">
        <f t="shared" si="9"/>
        <v>0</v>
      </c>
    </row>
    <row r="39" spans="1:25" x14ac:dyDescent="0.2">
      <c r="A39" s="6" t="s">
        <v>51</v>
      </c>
      <c r="B39" s="5" t="s">
        <v>367</v>
      </c>
      <c r="C39" s="90"/>
      <c r="D39" s="76">
        <f>投入係数表!S39</f>
        <v>1.5661707126076742E-3</v>
      </c>
      <c r="E39" s="77">
        <f>$C$21*D39</f>
        <v>0.15661707126076743</v>
      </c>
      <c r="F39" s="76">
        <f>分析係数表!C42</f>
        <v>0.96683250414593702</v>
      </c>
      <c r="G39" s="77">
        <f>E39*F39</f>
        <v>0.15142247519905044</v>
      </c>
      <c r="H39" s="77">
        <v>0.17321157606370274</v>
      </c>
      <c r="I39" s="77">
        <f>C39+H39</f>
        <v>0.17321157606370274</v>
      </c>
      <c r="J39" s="76">
        <f>分析係数表!G42</f>
        <v>0.48211243611584326</v>
      </c>
      <c r="K39" s="78">
        <f>I39*J39</f>
        <v>8.3507454899536412E-2</v>
      </c>
      <c r="L39" s="79"/>
      <c r="M39" s="80"/>
      <c r="N39" s="81">
        <f>分析係数表!H42</f>
        <v>1.6732252966876335E-2</v>
      </c>
      <c r="O39" s="82">
        <f t="shared" si="4"/>
        <v>0.26656561334838658</v>
      </c>
      <c r="P39" s="76">
        <f>分析係数表!C42</f>
        <v>0.96683250414593702</v>
      </c>
      <c r="Q39" s="82">
        <f>O39*P39</f>
        <v>0.25772429947281822</v>
      </c>
      <c r="R39" s="83">
        <v>0.26396225542924073</v>
      </c>
      <c r="S39" s="84">
        <f>I39+R39</f>
        <v>0.43717383149294348</v>
      </c>
      <c r="T39" s="85">
        <f>分析係数表!F42</f>
        <v>0.55877342419080067</v>
      </c>
      <c r="U39" s="86">
        <f>S39*T39</f>
        <v>0.24428111878992412</v>
      </c>
      <c r="V39" s="87">
        <f>分析係数表!D42</f>
        <v>0.25383304940374785</v>
      </c>
      <c r="W39" s="88">
        <f>ROUND(S39*V39,0)</f>
        <v>0</v>
      </c>
      <c r="X39" s="76">
        <f>分析係数表!E42</f>
        <v>0.17717206132879046</v>
      </c>
      <c r="Y39" s="89">
        <f>ROUND(S39*X39,0)</f>
        <v>0</v>
      </c>
    </row>
    <row r="40" spans="1:25" x14ac:dyDescent="0.2">
      <c r="A40" s="6" t="s">
        <v>194</v>
      </c>
      <c r="B40" s="5" t="s">
        <v>41</v>
      </c>
      <c r="C40" s="90"/>
      <c r="D40" s="76">
        <f>投入係数表!S40</f>
        <v>2.8191072826938137E-2</v>
      </c>
      <c r="E40" s="77">
        <f>$C$21*D40</f>
        <v>2.8191072826938135</v>
      </c>
      <c r="F40" s="76">
        <f>分析係数表!C43</f>
        <v>0.23747353563867324</v>
      </c>
      <c r="G40" s="77">
        <f>E40*F40</f>
        <v>0.6694633737660326</v>
      </c>
      <c r="H40" s="77">
        <v>0.87323035067015775</v>
      </c>
      <c r="I40" s="77">
        <f>C40+H40</f>
        <v>0.87323035067015775</v>
      </c>
      <c r="J40" s="76">
        <f>分析係数表!G43</f>
        <v>0.3947923997185081</v>
      </c>
      <c r="K40" s="78">
        <f>I40*J40</f>
        <v>0.34474470564810594</v>
      </c>
      <c r="L40" s="79"/>
      <c r="M40" s="80"/>
      <c r="N40" s="81">
        <f>分析係数表!H43</f>
        <v>4.4340470362222294E-2</v>
      </c>
      <c r="O40" s="82">
        <f t="shared" si="4"/>
        <v>0.70639887537322454</v>
      </c>
      <c r="P40" s="76">
        <f>分析係数表!C43</f>
        <v>0.23747353563867324</v>
      </c>
      <c r="Q40" s="82">
        <f>O40*P40</f>
        <v>0.16775103850606213</v>
      </c>
      <c r="R40" s="83">
        <v>0.23635581016485813</v>
      </c>
      <c r="S40" s="84">
        <f>I40+R40</f>
        <v>1.1095861608350159</v>
      </c>
      <c r="T40" s="85">
        <f>分析係数表!F43</f>
        <v>0.64109781843771996</v>
      </c>
      <c r="U40" s="86">
        <f>S40*T40</f>
        <v>0.71135326708001378</v>
      </c>
      <c r="V40" s="87">
        <f>分析係数表!D43</f>
        <v>1.4700914848698099</v>
      </c>
      <c r="W40" s="88">
        <f>ROUND(S40*V40,0)</f>
        <v>2</v>
      </c>
      <c r="X40" s="76">
        <f>分析係数表!E43</f>
        <v>1.0415200562983815</v>
      </c>
      <c r="Y40" s="89">
        <f>ROUND(S40*X40,0)</f>
        <v>1</v>
      </c>
    </row>
    <row r="41" spans="1:25" x14ac:dyDescent="0.2">
      <c r="A41" s="6" t="s">
        <v>340</v>
      </c>
      <c r="B41" s="5" t="s">
        <v>42</v>
      </c>
      <c r="C41" s="90"/>
      <c r="D41" s="76">
        <f>投入係数表!S41</f>
        <v>0</v>
      </c>
      <c r="E41" s="77">
        <f>$C$21*D41</f>
        <v>0</v>
      </c>
      <c r="F41" s="76">
        <f>分析係数表!C44</f>
        <v>0.41273100616016423</v>
      </c>
      <c r="G41" s="77">
        <f>E41*F41</f>
        <v>0</v>
      </c>
      <c r="H41" s="77">
        <v>8.3167891978071294E-4</v>
      </c>
      <c r="I41" s="77">
        <f>C41+H41</f>
        <v>8.3167891978071294E-4</v>
      </c>
      <c r="J41" s="76">
        <f>分析係数表!G44</f>
        <v>0.27032077234506385</v>
      </c>
      <c r="K41" s="78">
        <f>I41*J41</f>
        <v>2.2482008793823073E-4</v>
      </c>
      <c r="L41" s="79"/>
      <c r="M41" s="80"/>
      <c r="N41" s="81">
        <f>分析係数表!H44</f>
        <v>0.12437641372044743</v>
      </c>
      <c r="O41" s="82">
        <f t="shared" si="4"/>
        <v>1.9814710592230069</v>
      </c>
      <c r="P41" s="76">
        <f>分析係数表!C44</f>
        <v>0.41273100616016423</v>
      </c>
      <c r="Q41" s="82">
        <f>O41*P41</f>
        <v>0.81781454395035802</v>
      </c>
      <c r="R41" s="83">
        <v>0.82883780861923395</v>
      </c>
      <c r="S41" s="84">
        <f>I41+R41</f>
        <v>0.82966948753901471</v>
      </c>
      <c r="T41" s="85">
        <f>分析係数表!F44</f>
        <v>0.52382435378386794</v>
      </c>
      <c r="U41" s="86">
        <f>S41*T41</f>
        <v>0.43460108316431723</v>
      </c>
      <c r="V41" s="87">
        <f>分析係数表!D44</f>
        <v>0.30302086577390219</v>
      </c>
      <c r="W41" s="88">
        <f>ROUND(S41*V41,0)</f>
        <v>0</v>
      </c>
      <c r="X41" s="76">
        <f>分析係数表!E44</f>
        <v>0.1999377141077546</v>
      </c>
      <c r="Y41" s="89">
        <f>ROUND(S41*X41,0)</f>
        <v>0</v>
      </c>
    </row>
    <row r="42" spans="1:25" x14ac:dyDescent="0.2">
      <c r="A42" s="6" t="s">
        <v>341</v>
      </c>
      <c r="B42" s="5" t="s">
        <v>278</v>
      </c>
      <c r="C42" s="90"/>
      <c r="D42" s="76">
        <f>投入係数表!S42</f>
        <v>7.8308535630383712E-4</v>
      </c>
      <c r="E42" s="77">
        <f>$C$21*D42</f>
        <v>7.8308535630383716E-2</v>
      </c>
      <c r="F42" s="76">
        <f>分析係数表!C45</f>
        <v>1</v>
      </c>
      <c r="G42" s="77">
        <f>E42*F42</f>
        <v>7.8308535630383716E-2</v>
      </c>
      <c r="H42" s="77">
        <v>9.07630546556107E-2</v>
      </c>
      <c r="I42" s="77">
        <f>C42+H42</f>
        <v>9.07630546556107E-2</v>
      </c>
      <c r="J42" s="76">
        <f>分析係数表!G45</f>
        <v>0</v>
      </c>
      <c r="K42" s="78">
        <f>I42*J42</f>
        <v>0</v>
      </c>
      <c r="L42" s="79"/>
      <c r="M42" s="80"/>
      <c r="N42" s="81">
        <f>分析係数表!H45</f>
        <v>0</v>
      </c>
      <c r="O42" s="82">
        <f t="shared" si="4"/>
        <v>0</v>
      </c>
      <c r="P42" s="76">
        <f>分析係数表!C45</f>
        <v>1</v>
      </c>
      <c r="Q42" s="82">
        <f>O42*P42</f>
        <v>0</v>
      </c>
      <c r="R42" s="83">
        <v>3.4619329962539778E-3</v>
      </c>
      <c r="S42" s="84">
        <f>I42+R42</f>
        <v>9.4224987651864683E-2</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投入係数表!S43</f>
        <v>3.1323414252153485E-3</v>
      </c>
      <c r="E43" s="77">
        <f>$C$21*D43</f>
        <v>0.31323414252153486</v>
      </c>
      <c r="F43" s="76">
        <f>分析係数表!C46</f>
        <v>7.03125E-2</v>
      </c>
      <c r="G43" s="77">
        <f>E43*F43</f>
        <v>2.2024275646045421E-2</v>
      </c>
      <c r="H43" s="77">
        <v>2.8191987606170969E-2</v>
      </c>
      <c r="I43" s="77">
        <f>C43+H43</f>
        <v>2.8191987606170969E-2</v>
      </c>
      <c r="J43" s="76">
        <f>分析係数表!G46</f>
        <v>1.0101010101010102E-2</v>
      </c>
      <c r="K43" s="78">
        <f>I43*J43</f>
        <v>2.8476755157748454E-4</v>
      </c>
      <c r="L43" s="79"/>
      <c r="M43" s="80"/>
      <c r="N43" s="81">
        <f>分析係数表!H46</f>
        <v>2.5315279025811051E-2</v>
      </c>
      <c r="O43" s="82">
        <f t="shared" si="4"/>
        <v>0.40330390019561457</v>
      </c>
      <c r="P43" s="76">
        <f>分析係数表!C46</f>
        <v>7.03125E-2</v>
      </c>
      <c r="Q43" s="82">
        <f>O43*P43</f>
        <v>2.8357305482504151E-2</v>
      </c>
      <c r="R43" s="83">
        <v>3.0724325627700003E-2</v>
      </c>
      <c r="S43" s="84">
        <f>I43+R43</f>
        <v>5.8916313233870976E-2</v>
      </c>
      <c r="T43" s="85">
        <f>分析係数表!F46</f>
        <v>0.30303030303030304</v>
      </c>
      <c r="U43" s="86">
        <f>S43*T43</f>
        <v>1.7853428252688174E-2</v>
      </c>
      <c r="V43" s="87">
        <f>分析係数表!D46</f>
        <v>1.0101010101010102E-2</v>
      </c>
      <c r="W43" s="88">
        <f>ROUND(S43*V43,0)</f>
        <v>0</v>
      </c>
      <c r="X43" s="76">
        <f>分析係数表!E46</f>
        <v>3.0303030303030304E-2</v>
      </c>
      <c r="Y43" s="89">
        <f>ROUND(S43*X43,0)</f>
        <v>0</v>
      </c>
    </row>
    <row r="44" spans="1:25" x14ac:dyDescent="0.2">
      <c r="A44" s="192">
        <v>40</v>
      </c>
      <c r="B44" s="14" t="s">
        <v>150</v>
      </c>
      <c r="C44" s="197">
        <f>SUM(C5:C43)</f>
        <v>100</v>
      </c>
      <c r="D44" s="92">
        <f>投入係数表!S44</f>
        <v>0.59201252936570081</v>
      </c>
      <c r="E44" s="91">
        <f>SUM(E5:E43)</f>
        <v>59.201252936570093</v>
      </c>
      <c r="F44" s="92">
        <f>分析係数表!C47</f>
        <v>0.45593014645384233</v>
      </c>
      <c r="G44" s="91">
        <f>SUM(G5:G43)</f>
        <v>17.671976389842836</v>
      </c>
      <c r="H44" s="91">
        <f>SUM(H5:H43)</f>
        <v>20.490961069856553</v>
      </c>
      <c r="I44" s="91">
        <f>SUM(I5:I43)</f>
        <v>120.49096106985654</v>
      </c>
      <c r="J44" s="92">
        <f>分析係数表!G47</f>
        <v>0.32612291818538663</v>
      </c>
      <c r="K44" s="93">
        <f>SUM(K5:K43)</f>
        <v>25.408683441409654</v>
      </c>
      <c r="L44" s="94">
        <f>最終需要_まとめ!$L$33</f>
        <v>0.627</v>
      </c>
      <c r="M44" s="91">
        <f>K44*L44</f>
        <v>15.931244517763853</v>
      </c>
      <c r="N44" s="95">
        <f>分析係数表!H47</f>
        <v>1</v>
      </c>
      <c r="O44" s="96">
        <f>SUM(O5:O43)</f>
        <v>15.931244517763856</v>
      </c>
      <c r="P44" s="92">
        <f>分析係数表!C47</f>
        <v>0.45593014645384233</v>
      </c>
      <c r="Q44" s="96">
        <f>SUM(Q5:Q43)</f>
        <v>4.6326082067695777</v>
      </c>
      <c r="R44" s="91">
        <f>SUM(R5:R43)</f>
        <v>5.080031665231977</v>
      </c>
      <c r="S44" s="97">
        <f>SUM(S5:S43)</f>
        <v>125.57099273508854</v>
      </c>
      <c r="T44" s="98">
        <f>分析係数表!F47</f>
        <v>0.53227163124544385</v>
      </c>
      <c r="U44" s="99">
        <f>SUM(U5:U43)</f>
        <v>50.95936760291896</v>
      </c>
      <c r="V44" s="100">
        <f>分析係数表!D47</f>
        <v>0.14068019962989961</v>
      </c>
      <c r="W44" s="101">
        <f>SUM(W5:W43)</f>
        <v>12</v>
      </c>
      <c r="X44" s="92">
        <f>分析係数表!E47</f>
        <v>0.11066561991812932</v>
      </c>
      <c r="Y44" s="102">
        <f>SUM(Y5:Y43)</f>
        <v>10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25" sqref="K25"/>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2015年佐用町産業連関表</v>
      </c>
      <c r="H1" s="401"/>
      <c r="I1" s="401"/>
    </row>
    <row r="2" spans="1:25" x14ac:dyDescent="0.2">
      <c r="B2" s="3" t="s">
        <v>280</v>
      </c>
      <c r="S2" s="3" t="s">
        <v>152</v>
      </c>
      <c r="U2" s="64" t="s">
        <v>209</v>
      </c>
      <c r="W2" s="3" t="s">
        <v>130</v>
      </c>
      <c r="Y2" s="3" t="s">
        <v>153</v>
      </c>
    </row>
    <row r="3" spans="1:25" ht="44" x14ac:dyDescent="0.2">
      <c r="B3" s="65"/>
      <c r="C3" s="66" t="s">
        <v>227</v>
      </c>
      <c r="D3" s="66" t="s">
        <v>237</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投入係数表!T5</f>
        <v>0</v>
      </c>
      <c r="E5" s="77">
        <f t="shared" ref="E5:E38" si="0">$C$22*D5</f>
        <v>0</v>
      </c>
      <c r="F5" s="76">
        <f>分析係数表!C8</f>
        <v>1</v>
      </c>
      <c r="G5" s="77">
        <f t="shared" ref="G5:G38" si="1">E5*F5</f>
        <v>0</v>
      </c>
      <c r="H5" s="77">
        <f t="array" ref="H5:H43">MMULT(逆行列係数!C5:AO43,'18'!G5:G43)</f>
        <v>8.6063972489724473E-4</v>
      </c>
      <c r="I5" s="77">
        <f t="shared" ref="I5:I38" si="2">C5+H5</f>
        <v>8.6063972489724473E-4</v>
      </c>
      <c r="J5" s="76">
        <f>分析係数表!G8</f>
        <v>0.11979935084095604</v>
      </c>
      <c r="K5" s="78">
        <f t="shared" ref="K5:K38" si="3">I5*J5</f>
        <v>1.0310408035062891E-4</v>
      </c>
      <c r="L5" s="79" t="s">
        <v>183</v>
      </c>
      <c r="M5" s="80" t="s">
        <v>183</v>
      </c>
      <c r="N5" s="81">
        <f>分析係数表!H8</f>
        <v>1.4191429368202522E-2</v>
      </c>
      <c r="O5" s="82">
        <f t="shared" ref="O5:O43" si="4">$M$44*N5</f>
        <v>0.20248902273575786</v>
      </c>
      <c r="P5" s="76">
        <f>分析係数表!C8</f>
        <v>1</v>
      </c>
      <c r="Q5" s="82">
        <f t="shared" ref="Q5:Q38" si="5">O5*P5</f>
        <v>0.20248902273575786</v>
      </c>
      <c r="R5" s="83">
        <f t="array" ref="R5:R43">MMULT(逆行列係数!C5:AO43,'18'!Q5:Q43)</f>
        <v>0.28455498111075439</v>
      </c>
      <c r="S5" s="84">
        <f t="shared" ref="S5:S38" si="6">I5+R5</f>
        <v>0.28541562083565164</v>
      </c>
      <c r="T5" s="85">
        <f>分析係数表!F8</f>
        <v>0.45234582472705814</v>
      </c>
      <c r="U5" s="86">
        <f t="shared" ref="U5:U38" si="7">S5*T5</f>
        <v>0.12910656439688817</v>
      </c>
      <c r="V5" s="87">
        <f>分析係数表!D8</f>
        <v>0.25140159339038065</v>
      </c>
      <c r="W5" s="167">
        <f t="shared" ref="W5:W38" si="8">ROUND(S5*V5,0)</f>
        <v>0</v>
      </c>
      <c r="X5" s="76">
        <f>分析係数表!E8</f>
        <v>0.19799350840956034</v>
      </c>
      <c r="Y5" s="166">
        <f t="shared" ref="Y5:Y38" si="9">ROUND(S5*X5,0)</f>
        <v>0</v>
      </c>
    </row>
    <row r="6" spans="1:25" x14ac:dyDescent="0.2">
      <c r="A6" s="6" t="s">
        <v>219</v>
      </c>
      <c r="B6" s="5" t="s">
        <v>265</v>
      </c>
      <c r="C6" s="90"/>
      <c r="D6" s="76">
        <f>投入係数表!T6</f>
        <v>0</v>
      </c>
      <c r="E6" s="77">
        <f t="shared" si="0"/>
        <v>0</v>
      </c>
      <c r="F6" s="76">
        <f>分析係数表!C9</f>
        <v>1</v>
      </c>
      <c r="G6" s="77">
        <f t="shared" si="1"/>
        <v>0</v>
      </c>
      <c r="H6" s="77">
        <v>1.4406563413973825E-2</v>
      </c>
      <c r="I6" s="77">
        <f t="shared" si="2"/>
        <v>1.4406563413973825E-2</v>
      </c>
      <c r="J6" s="76">
        <f>分析係数表!G9</f>
        <v>0.2441860465116279</v>
      </c>
      <c r="K6" s="78">
        <f t="shared" si="3"/>
        <v>3.5178817638773291E-3</v>
      </c>
      <c r="L6" s="79"/>
      <c r="M6" s="80"/>
      <c r="N6" s="81">
        <f>分析係数表!H9</f>
        <v>7.4365568741672605E-4</v>
      </c>
      <c r="O6" s="82">
        <f t="shared" si="4"/>
        <v>1.0610778483969845E-2</v>
      </c>
      <c r="P6" s="76">
        <f>分析係数表!C9</f>
        <v>1</v>
      </c>
      <c r="Q6" s="82">
        <f t="shared" si="5"/>
        <v>1.0610778483969845E-2</v>
      </c>
      <c r="R6" s="83">
        <v>1.4167114990923177E-2</v>
      </c>
      <c r="S6" s="84">
        <f t="shared" si="6"/>
        <v>2.8573678404897003E-2</v>
      </c>
      <c r="T6" s="85">
        <f>分析係数表!F9</f>
        <v>0.66860465116279066</v>
      </c>
      <c r="U6" s="86">
        <f t="shared" si="7"/>
        <v>1.9104494282343926E-2</v>
      </c>
      <c r="V6" s="87">
        <f>分析係数表!D9</f>
        <v>0.14534883720930233</v>
      </c>
      <c r="W6" s="167">
        <f t="shared" si="8"/>
        <v>0</v>
      </c>
      <c r="X6" s="76">
        <f>分析係数表!E9</f>
        <v>4.0697674418604654E-2</v>
      </c>
      <c r="Y6" s="166">
        <f t="shared" si="9"/>
        <v>0</v>
      </c>
    </row>
    <row r="7" spans="1:25" x14ac:dyDescent="0.2">
      <c r="A7" s="6" t="s">
        <v>220</v>
      </c>
      <c r="B7" s="5" t="s">
        <v>266</v>
      </c>
      <c r="C7" s="90"/>
      <c r="D7" s="76">
        <f>投入係数表!T7</f>
        <v>0</v>
      </c>
      <c r="E7" s="77">
        <f t="shared" si="0"/>
        <v>0</v>
      </c>
      <c r="F7" s="76">
        <f>分析係数表!C10</f>
        <v>0</v>
      </c>
      <c r="G7" s="77">
        <f t="shared" si="1"/>
        <v>0</v>
      </c>
      <c r="H7" s="77">
        <v>0</v>
      </c>
      <c r="I7" s="77">
        <f t="shared" si="2"/>
        <v>0</v>
      </c>
      <c r="J7" s="76">
        <f>分析係数表!G10</f>
        <v>0</v>
      </c>
      <c r="K7" s="78">
        <f t="shared" si="3"/>
        <v>0</v>
      </c>
      <c r="L7" s="79"/>
      <c r="M7" s="80"/>
      <c r="N7" s="81">
        <f>分析係数表!H10</f>
        <v>1.4563257211910885E-3</v>
      </c>
      <c r="O7" s="82">
        <f t="shared" si="4"/>
        <v>2.0779441197774279E-2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投入係数表!T8</f>
        <v>0</v>
      </c>
      <c r="E8" s="77">
        <f t="shared" si="0"/>
        <v>0</v>
      </c>
      <c r="F8" s="76">
        <f>分析係数表!C11</f>
        <v>1.4950166112956853E-2</v>
      </c>
      <c r="G8" s="77">
        <f t="shared" si="1"/>
        <v>0</v>
      </c>
      <c r="H8" s="77">
        <v>3.7480454901172335E-3</v>
      </c>
      <c r="I8" s="77">
        <f t="shared" si="2"/>
        <v>3.7480454901172335E-3</v>
      </c>
      <c r="J8" s="76">
        <f>分析係数表!G11</f>
        <v>0.5</v>
      </c>
      <c r="K8" s="78">
        <f t="shared" si="3"/>
        <v>1.8740227450586167E-3</v>
      </c>
      <c r="L8" s="79"/>
      <c r="M8" s="80"/>
      <c r="N8" s="81">
        <f>分析係数表!H11</f>
        <v>-3.0985653642363585E-5</v>
      </c>
      <c r="O8" s="82">
        <f t="shared" si="4"/>
        <v>-4.4211577016541016E-4</v>
      </c>
      <c r="P8" s="76">
        <f>分析係数表!C11</f>
        <v>1.4950166112956853E-2</v>
      </c>
      <c r="Q8" s="82">
        <f t="shared" si="5"/>
        <v>-6.6097042051307356E-6</v>
      </c>
      <c r="R8" s="83">
        <v>1.2226380319584201E-4</v>
      </c>
      <c r="S8" s="84">
        <f t="shared" si="6"/>
        <v>3.8703092933130754E-3</v>
      </c>
      <c r="T8" s="85">
        <f>分析係数表!F11</f>
        <v>0.8125</v>
      </c>
      <c r="U8" s="86">
        <f t="shared" si="7"/>
        <v>3.1446263008168738E-3</v>
      </c>
      <c r="V8" s="87">
        <f>分析係数表!D11</f>
        <v>0.3125</v>
      </c>
      <c r="W8" s="167">
        <f t="shared" si="8"/>
        <v>0</v>
      </c>
      <c r="X8" s="76">
        <f>分析係数表!E11</f>
        <v>0</v>
      </c>
      <c r="Y8" s="166">
        <f t="shared" si="9"/>
        <v>0</v>
      </c>
    </row>
    <row r="9" spans="1:25" x14ac:dyDescent="0.2">
      <c r="A9" s="6" t="s">
        <v>222</v>
      </c>
      <c r="B9" s="5" t="s">
        <v>190</v>
      </c>
      <c r="C9" s="90"/>
      <c r="D9" s="76">
        <f>投入係数表!T9</f>
        <v>0</v>
      </c>
      <c r="E9" s="77">
        <f t="shared" si="0"/>
        <v>0</v>
      </c>
      <c r="F9" s="76">
        <f>分析係数表!C12</f>
        <v>7.6050169221580699E-2</v>
      </c>
      <c r="G9" s="77">
        <f t="shared" si="1"/>
        <v>0</v>
      </c>
      <c r="H9" s="77">
        <v>1.6931361134488762E-4</v>
      </c>
      <c r="I9" s="77">
        <f t="shared" si="2"/>
        <v>1.6931361134488762E-4</v>
      </c>
      <c r="J9" s="76">
        <f>分析係数表!G12</f>
        <v>0.1430260047281324</v>
      </c>
      <c r="K9" s="78">
        <f t="shared" si="3"/>
        <v>2.4216249376751067E-5</v>
      </c>
      <c r="L9" s="79"/>
      <c r="M9" s="80"/>
      <c r="N9" s="81">
        <f>分析係数表!H12</f>
        <v>0.10532023673039383</v>
      </c>
      <c r="O9" s="82">
        <f t="shared" si="4"/>
        <v>1.5027515027922291</v>
      </c>
      <c r="P9" s="76">
        <f>分析係数表!C12</f>
        <v>7.6050169221580699E-2</v>
      </c>
      <c r="Q9" s="82">
        <f t="shared" si="5"/>
        <v>0.11428450608533372</v>
      </c>
      <c r="R9" s="83">
        <v>0.12748075043782126</v>
      </c>
      <c r="S9" s="84">
        <f t="shared" si="6"/>
        <v>0.12765006404916615</v>
      </c>
      <c r="T9" s="85">
        <f>分析係数表!F12</f>
        <v>0.29432624113475175</v>
      </c>
      <c r="U9" s="86">
        <f t="shared" si="7"/>
        <v>3.757076353220138E-2</v>
      </c>
      <c r="V9" s="87">
        <f>分析係数表!D12</f>
        <v>7.407407407407407E-2</v>
      </c>
      <c r="W9" s="167">
        <f t="shared" si="8"/>
        <v>0</v>
      </c>
      <c r="X9" s="76">
        <f>分析係数表!E12</f>
        <v>6.6587864460204885E-2</v>
      </c>
      <c r="Y9" s="166">
        <f t="shared" si="9"/>
        <v>0</v>
      </c>
    </row>
    <row r="10" spans="1:25" x14ac:dyDescent="0.2">
      <c r="A10" s="6" t="s">
        <v>223</v>
      </c>
      <c r="B10" s="5" t="s">
        <v>28</v>
      </c>
      <c r="C10" s="90"/>
      <c r="D10" s="76">
        <f>投入係数表!T10</f>
        <v>3.5211267605633804E-3</v>
      </c>
      <c r="E10" s="77">
        <f t="shared" si="0"/>
        <v>0.35211267605633806</v>
      </c>
      <c r="F10" s="76">
        <f>分析係数表!C13</f>
        <v>0</v>
      </c>
      <c r="G10" s="77">
        <f t="shared" si="1"/>
        <v>0</v>
      </c>
      <c r="H10" s="77">
        <v>0</v>
      </c>
      <c r="I10" s="77">
        <f t="shared" si="2"/>
        <v>0</v>
      </c>
      <c r="J10" s="76">
        <f>分析係数表!G13</f>
        <v>0.24390243902439024</v>
      </c>
      <c r="K10" s="78">
        <f t="shared" si="3"/>
        <v>0</v>
      </c>
      <c r="L10" s="79"/>
      <c r="M10" s="80"/>
      <c r="N10" s="81">
        <f>分析係数表!H13</f>
        <v>1.555479812846652E-2</v>
      </c>
      <c r="O10" s="82">
        <f t="shared" si="4"/>
        <v>0.22194211662303592</v>
      </c>
      <c r="P10" s="76">
        <f>分析係数表!C13</f>
        <v>0</v>
      </c>
      <c r="Q10" s="82">
        <f t="shared" si="5"/>
        <v>0</v>
      </c>
      <c r="R10" s="83">
        <v>0</v>
      </c>
      <c r="S10" s="84">
        <f t="shared" si="6"/>
        <v>0</v>
      </c>
      <c r="T10" s="85">
        <f>分析係数表!F13</f>
        <v>0.37804878048780488</v>
      </c>
      <c r="U10" s="86">
        <f t="shared" si="7"/>
        <v>0</v>
      </c>
      <c r="V10" s="87">
        <f>分析係数表!D13</f>
        <v>0.4451219512195122</v>
      </c>
      <c r="W10" s="167">
        <f t="shared" si="8"/>
        <v>0</v>
      </c>
      <c r="X10" s="76">
        <f>分析係数表!E13</f>
        <v>0.39634146341463417</v>
      </c>
      <c r="Y10" s="166">
        <f t="shared" si="9"/>
        <v>0</v>
      </c>
    </row>
    <row r="11" spans="1:25" x14ac:dyDescent="0.2">
      <c r="A11" s="6" t="s">
        <v>224</v>
      </c>
      <c r="B11" s="5" t="s">
        <v>267</v>
      </c>
      <c r="C11" s="90"/>
      <c r="D11" s="76">
        <f>投入係数表!T11</f>
        <v>6.6021126760563379E-3</v>
      </c>
      <c r="E11" s="77">
        <f t="shared" si="0"/>
        <v>0.66021126760563376</v>
      </c>
      <c r="F11" s="76">
        <f>分析係数表!C14</f>
        <v>0.12118408880666054</v>
      </c>
      <c r="G11" s="77">
        <f t="shared" si="1"/>
        <v>8.000710088467905E-2</v>
      </c>
      <c r="H11" s="77">
        <v>9.6435783913154854E-2</v>
      </c>
      <c r="I11" s="77">
        <f t="shared" si="2"/>
        <v>9.6435783913154854E-2</v>
      </c>
      <c r="J11" s="76">
        <f>分析係数表!G14</f>
        <v>0.17455621301775148</v>
      </c>
      <c r="K11" s="78">
        <f t="shared" si="3"/>
        <v>1.6833465239278509E-2</v>
      </c>
      <c r="L11" s="79"/>
      <c r="M11" s="80"/>
      <c r="N11" s="81">
        <f>分析係数表!H14</f>
        <v>1.3013974529792706E-3</v>
      </c>
      <c r="O11" s="82">
        <f t="shared" si="4"/>
        <v>1.8568862346947226E-2</v>
      </c>
      <c r="P11" s="76">
        <f>分析係数表!C14</f>
        <v>0.12118408880666054</v>
      </c>
      <c r="Q11" s="82">
        <f t="shared" si="5"/>
        <v>2.2502506636911078E-3</v>
      </c>
      <c r="R11" s="83">
        <v>6.7366690309477346E-3</v>
      </c>
      <c r="S11" s="84">
        <f t="shared" si="6"/>
        <v>0.10317245294410259</v>
      </c>
      <c r="T11" s="85">
        <f>分析係数表!F14</f>
        <v>0.39349112426035504</v>
      </c>
      <c r="U11" s="86">
        <f t="shared" si="7"/>
        <v>4.0597444501673505E-2</v>
      </c>
      <c r="V11" s="87">
        <f>分析係数表!D14</f>
        <v>0.13905325443786981</v>
      </c>
      <c r="W11" s="167">
        <f t="shared" si="8"/>
        <v>0</v>
      </c>
      <c r="X11" s="76">
        <f>分析係数表!E14</f>
        <v>0.10650887573964497</v>
      </c>
      <c r="Y11" s="166">
        <f t="shared" si="9"/>
        <v>0</v>
      </c>
    </row>
    <row r="12" spans="1:25" x14ac:dyDescent="0.2">
      <c r="A12" s="6" t="s">
        <v>225</v>
      </c>
      <c r="B12" s="5" t="s">
        <v>29</v>
      </c>
      <c r="C12" s="90"/>
      <c r="D12" s="76">
        <f>投入係数表!T12</f>
        <v>1.8045774647887324E-2</v>
      </c>
      <c r="E12" s="77">
        <f t="shared" si="0"/>
        <v>1.8045774647887325</v>
      </c>
      <c r="F12" s="76">
        <f>分析係数表!C15</f>
        <v>0</v>
      </c>
      <c r="G12" s="77">
        <f t="shared" si="1"/>
        <v>0</v>
      </c>
      <c r="H12" s="77">
        <v>0</v>
      </c>
      <c r="I12" s="77">
        <f t="shared" si="2"/>
        <v>0</v>
      </c>
      <c r="J12" s="76">
        <f>分析係数表!G15</f>
        <v>0.1</v>
      </c>
      <c r="K12" s="78">
        <f t="shared" si="3"/>
        <v>0</v>
      </c>
      <c r="L12" s="79"/>
      <c r="M12" s="80"/>
      <c r="N12" s="81">
        <f>分析係数表!H15</f>
        <v>9.7914665509868937E-3</v>
      </c>
      <c r="O12" s="82">
        <f t="shared" si="4"/>
        <v>0.13970858337226963</v>
      </c>
      <c r="P12" s="76">
        <f>分析係数表!C15</f>
        <v>0</v>
      </c>
      <c r="Q12" s="82">
        <f t="shared" si="5"/>
        <v>0</v>
      </c>
      <c r="R12" s="83">
        <v>0</v>
      </c>
      <c r="S12" s="84">
        <f t="shared" si="6"/>
        <v>0</v>
      </c>
      <c r="T12" s="85">
        <f>分析係数表!F15</f>
        <v>0.30833333333333335</v>
      </c>
      <c r="U12" s="86">
        <f t="shared" si="7"/>
        <v>0</v>
      </c>
      <c r="V12" s="87">
        <f>分析係数表!D15</f>
        <v>8.3333333333333332E-3</v>
      </c>
      <c r="W12" s="167">
        <f t="shared" si="8"/>
        <v>0</v>
      </c>
      <c r="X12" s="76">
        <f>分析係数表!E15</f>
        <v>0</v>
      </c>
      <c r="Y12" s="166">
        <f t="shared" si="9"/>
        <v>0</v>
      </c>
    </row>
    <row r="13" spans="1:25" x14ac:dyDescent="0.2">
      <c r="A13" s="6" t="s">
        <v>226</v>
      </c>
      <c r="B13" s="5" t="s">
        <v>30</v>
      </c>
      <c r="C13" s="90"/>
      <c r="D13" s="76">
        <f>投入係数表!T13</f>
        <v>1.3204225352112676E-3</v>
      </c>
      <c r="E13" s="77">
        <f t="shared" si="0"/>
        <v>0.13204225352112675</v>
      </c>
      <c r="F13" s="76">
        <f>分析係数表!C16</f>
        <v>1.8867924528301883E-2</v>
      </c>
      <c r="G13" s="77">
        <f t="shared" si="1"/>
        <v>2.4913632739835228E-3</v>
      </c>
      <c r="H13" s="77">
        <v>4.1875771244201292E-3</v>
      </c>
      <c r="I13" s="77">
        <f t="shared" si="2"/>
        <v>4.1875771244201292E-3</v>
      </c>
      <c r="J13" s="76">
        <f>分析係数表!G16</f>
        <v>4.4444444444444446E-2</v>
      </c>
      <c r="K13" s="78">
        <f t="shared" si="3"/>
        <v>1.8611453886311686E-4</v>
      </c>
      <c r="L13" s="79"/>
      <c r="M13" s="80"/>
      <c r="N13" s="81">
        <f>分析係数表!H16</f>
        <v>1.8622377839060514E-2</v>
      </c>
      <c r="O13" s="82">
        <f t="shared" si="4"/>
        <v>0.26571157786941152</v>
      </c>
      <c r="P13" s="76">
        <f>分析係数表!C16</f>
        <v>1.8867924528301883E-2</v>
      </c>
      <c r="Q13" s="82">
        <f t="shared" si="5"/>
        <v>5.0134259975360652E-3</v>
      </c>
      <c r="R13" s="83">
        <v>5.4305479680559036E-3</v>
      </c>
      <c r="S13" s="84">
        <f t="shared" si="6"/>
        <v>9.618125092476032E-3</v>
      </c>
      <c r="T13" s="85">
        <f>分析係数表!F16</f>
        <v>0.28888888888888886</v>
      </c>
      <c r="U13" s="86">
        <f t="shared" si="7"/>
        <v>2.7785694711597421E-3</v>
      </c>
      <c r="V13" s="87">
        <f>分析係数表!D16</f>
        <v>0</v>
      </c>
      <c r="W13" s="167">
        <f t="shared" si="8"/>
        <v>0</v>
      </c>
      <c r="X13" s="76">
        <f>分析係数表!E16</f>
        <v>0</v>
      </c>
      <c r="Y13" s="166">
        <f t="shared" si="9"/>
        <v>0</v>
      </c>
    </row>
    <row r="14" spans="1:25" x14ac:dyDescent="0.2">
      <c r="A14" s="6" t="s">
        <v>2</v>
      </c>
      <c r="B14" s="5" t="s">
        <v>364</v>
      </c>
      <c r="C14" s="90"/>
      <c r="D14" s="76">
        <f>投入係数表!T14</f>
        <v>2.0246478873239437E-2</v>
      </c>
      <c r="E14" s="77">
        <f t="shared" si="0"/>
        <v>2.024647887323944</v>
      </c>
      <c r="F14" s="76">
        <f>分析係数表!C17</f>
        <v>0.10356731875719216</v>
      </c>
      <c r="G14" s="77">
        <f t="shared" si="1"/>
        <v>0.20968735311755457</v>
      </c>
      <c r="H14" s="77">
        <v>0.23527945536126396</v>
      </c>
      <c r="I14" s="77">
        <f t="shared" si="2"/>
        <v>0.23527945536126396</v>
      </c>
      <c r="J14" s="76">
        <f>分析係数表!G17</f>
        <v>0.21292775665399238</v>
      </c>
      <c r="K14" s="78">
        <f t="shared" si="3"/>
        <v>5.0097526616847077E-2</v>
      </c>
      <c r="L14" s="79"/>
      <c r="M14" s="80"/>
      <c r="N14" s="81">
        <f>分析係数表!H17</f>
        <v>3.0056084033092678E-3</v>
      </c>
      <c r="O14" s="82">
        <f t="shared" si="4"/>
        <v>4.2885229706044789E-2</v>
      </c>
      <c r="P14" s="76">
        <f>分析係数表!C17</f>
        <v>0.10356731875719216</v>
      </c>
      <c r="Q14" s="82">
        <f t="shared" si="5"/>
        <v>4.4415082549413469E-3</v>
      </c>
      <c r="R14" s="83">
        <v>7.6734068347346206E-3</v>
      </c>
      <c r="S14" s="84">
        <f t="shared" si="6"/>
        <v>0.24295286219599857</v>
      </c>
      <c r="T14" s="85">
        <f>分析係数表!F17</f>
        <v>0.32509505703422054</v>
      </c>
      <c r="U14" s="86">
        <f t="shared" si="7"/>
        <v>7.898277459223528E-2</v>
      </c>
      <c r="V14" s="87">
        <f>分析係数表!D17</f>
        <v>7.2243346007604556E-2</v>
      </c>
      <c r="W14" s="167">
        <f t="shared" si="8"/>
        <v>0</v>
      </c>
      <c r="X14" s="76">
        <f>分析係数表!E17</f>
        <v>6.8441064638783272E-2</v>
      </c>
      <c r="Y14" s="166">
        <f t="shared" si="9"/>
        <v>0</v>
      </c>
    </row>
    <row r="15" spans="1:25" x14ac:dyDescent="0.2">
      <c r="A15" s="6" t="s">
        <v>3</v>
      </c>
      <c r="B15" s="5" t="s">
        <v>31</v>
      </c>
      <c r="C15" s="90"/>
      <c r="D15" s="76">
        <f>投入係数表!T15</f>
        <v>3.6091549295774648E-2</v>
      </c>
      <c r="E15" s="77">
        <f t="shared" si="0"/>
        <v>3.609154929577465</v>
      </c>
      <c r="F15" s="76">
        <f>分析係数表!C18</f>
        <v>0.44289970208540219</v>
      </c>
      <c r="G15" s="77">
        <f t="shared" si="1"/>
        <v>1.5984936430899199</v>
      </c>
      <c r="H15" s="77">
        <v>1.7616681202313205</v>
      </c>
      <c r="I15" s="77">
        <f t="shared" si="2"/>
        <v>1.7616681202313205</v>
      </c>
      <c r="J15" s="76">
        <f>分析係数表!G18</f>
        <v>0.21558441558441557</v>
      </c>
      <c r="K15" s="78">
        <f t="shared" si="3"/>
        <v>0.37978819215376519</v>
      </c>
      <c r="L15" s="79"/>
      <c r="M15" s="80"/>
      <c r="N15" s="81">
        <f>分析係数表!H18</f>
        <v>4.9577045827781737E-4</v>
      </c>
      <c r="O15" s="82">
        <f t="shared" si="4"/>
        <v>7.0738523226465625E-3</v>
      </c>
      <c r="P15" s="76">
        <f>分析係数表!C18</f>
        <v>0.44289970208540219</v>
      </c>
      <c r="Q15" s="82">
        <f t="shared" si="5"/>
        <v>3.1330070862962927E-3</v>
      </c>
      <c r="R15" s="83">
        <v>6.6042934112371214E-3</v>
      </c>
      <c r="S15" s="84">
        <f t="shared" si="6"/>
        <v>1.7682724136425576</v>
      </c>
      <c r="T15" s="85">
        <f>分析係数表!F18</f>
        <v>0.45974025974025973</v>
      </c>
      <c r="U15" s="86">
        <f t="shared" si="7"/>
        <v>0.8129460187395654</v>
      </c>
      <c r="V15" s="87">
        <f>分析係数表!D18</f>
        <v>4.0445269016697587E-2</v>
      </c>
      <c r="W15" s="167">
        <f t="shared" si="8"/>
        <v>0</v>
      </c>
      <c r="X15" s="76">
        <f>分析係数表!E18</f>
        <v>3.896103896103896E-2</v>
      </c>
      <c r="Y15" s="166">
        <f t="shared" si="9"/>
        <v>0</v>
      </c>
    </row>
    <row r="16" spans="1:25" x14ac:dyDescent="0.2">
      <c r="A16" s="6" t="s">
        <v>4</v>
      </c>
      <c r="B16" s="5" t="s">
        <v>32</v>
      </c>
      <c r="C16" s="90"/>
      <c r="D16" s="76">
        <f>投入係数表!T16</f>
        <v>6.1619718309859151E-3</v>
      </c>
      <c r="E16" s="77">
        <f t="shared" si="0"/>
        <v>0.61619718309859151</v>
      </c>
      <c r="F16" s="76">
        <f>分析係数表!C19</f>
        <v>0.30545876887340306</v>
      </c>
      <c r="G16" s="77">
        <f t="shared" si="1"/>
        <v>0.18822283293255468</v>
      </c>
      <c r="H16" s="77">
        <v>0.2920694646755097</v>
      </c>
      <c r="I16" s="77">
        <f t="shared" si="2"/>
        <v>0.2920694646755097</v>
      </c>
      <c r="J16" s="76">
        <f>分析係数表!G19</f>
        <v>5.7468790357296601E-2</v>
      </c>
      <c r="K16" s="78">
        <f t="shared" si="3"/>
        <v>1.6784878835204711E-2</v>
      </c>
      <c r="L16" s="79"/>
      <c r="M16" s="80"/>
      <c r="N16" s="81">
        <f>分析係数表!H19</f>
        <v>-1.2394261456945434E-4</v>
      </c>
      <c r="O16" s="82">
        <f t="shared" si="4"/>
        <v>-1.7684630806616406E-3</v>
      </c>
      <c r="P16" s="76">
        <f>分析係数表!C19</f>
        <v>0.30545876887340306</v>
      </c>
      <c r="Q16" s="82">
        <f t="shared" si="5"/>
        <v>-5.4019255541697044E-4</v>
      </c>
      <c r="R16" s="83">
        <v>1.273839352213407E-3</v>
      </c>
      <c r="S16" s="84">
        <f t="shared" si="6"/>
        <v>0.29334330402772313</v>
      </c>
      <c r="T16" s="85">
        <f>分析係数表!F19</f>
        <v>0.23999139044339216</v>
      </c>
      <c r="U16" s="86">
        <f t="shared" si="7"/>
        <v>7.0399867410871994E-2</v>
      </c>
      <c r="V16" s="87">
        <f>分析係数表!D19</f>
        <v>1.8941024537236333E-2</v>
      </c>
      <c r="W16" s="167">
        <f t="shared" si="8"/>
        <v>0</v>
      </c>
      <c r="X16" s="76">
        <f>分析係数表!E19</f>
        <v>1.9156263452432199E-2</v>
      </c>
      <c r="Y16" s="166">
        <f t="shared" si="9"/>
        <v>0</v>
      </c>
    </row>
    <row r="17" spans="1:25" x14ac:dyDescent="0.2">
      <c r="A17" s="6" t="s">
        <v>5</v>
      </c>
      <c r="B17" s="5" t="s">
        <v>33</v>
      </c>
      <c r="C17" s="90"/>
      <c r="D17" s="76">
        <f>投入係数表!T17</f>
        <v>4.7975352112676055E-2</v>
      </c>
      <c r="E17" s="77">
        <f t="shared" si="0"/>
        <v>4.7975352112676051</v>
      </c>
      <c r="F17" s="76">
        <f>分析係数表!C20</f>
        <v>9.5808383233532912E-2</v>
      </c>
      <c r="G17" s="77">
        <f t="shared" si="1"/>
        <v>0.45964409209749502</v>
      </c>
      <c r="H17" s="77">
        <v>0.51190363822932983</v>
      </c>
      <c r="I17" s="77">
        <f t="shared" si="2"/>
        <v>0.51190363822932983</v>
      </c>
      <c r="J17" s="76">
        <f>分析係数表!G20</f>
        <v>0.10049019607843138</v>
      </c>
      <c r="K17" s="78">
        <f t="shared" si="3"/>
        <v>5.1441296978927756E-2</v>
      </c>
      <c r="L17" s="79"/>
      <c r="M17" s="80"/>
      <c r="N17" s="81">
        <f>分析係数表!H20</f>
        <v>6.1971307284727176E-4</v>
      </c>
      <c r="O17" s="82">
        <f t="shared" si="4"/>
        <v>8.8423154033082044E-3</v>
      </c>
      <c r="P17" s="76">
        <f>分析係数表!C20</f>
        <v>9.5808383233532912E-2</v>
      </c>
      <c r="Q17" s="82">
        <f t="shared" si="5"/>
        <v>8.4716794283192355E-4</v>
      </c>
      <c r="R17" s="83">
        <v>1.6016577032746948E-3</v>
      </c>
      <c r="S17" s="84">
        <f t="shared" si="6"/>
        <v>0.51350529593260452</v>
      </c>
      <c r="T17" s="85">
        <f>分析係数表!F20</f>
        <v>0.22303921568627452</v>
      </c>
      <c r="U17" s="86">
        <f t="shared" si="7"/>
        <v>0.11453181845555641</v>
      </c>
      <c r="V17" s="87">
        <f>分析係数表!D20</f>
        <v>8.5784313725490197E-2</v>
      </c>
      <c r="W17" s="167">
        <f t="shared" si="8"/>
        <v>0</v>
      </c>
      <c r="X17" s="76">
        <f>分析係数表!E20</f>
        <v>9.3137254901960786E-2</v>
      </c>
      <c r="Y17" s="166">
        <f t="shared" si="9"/>
        <v>0</v>
      </c>
    </row>
    <row r="18" spans="1:25" x14ac:dyDescent="0.2">
      <c r="A18" s="6" t="s">
        <v>6</v>
      </c>
      <c r="B18" s="5" t="s">
        <v>34</v>
      </c>
      <c r="C18" s="90"/>
      <c r="D18" s="76">
        <f>投入係数表!T18</f>
        <v>2.1126760563380281E-2</v>
      </c>
      <c r="E18" s="77">
        <f t="shared" si="0"/>
        <v>2.112676056338028</v>
      </c>
      <c r="F18" s="76">
        <f>分析係数表!C21</f>
        <v>0.17321313586606568</v>
      </c>
      <c r="G18" s="77">
        <f t="shared" si="1"/>
        <v>0.36594324478746271</v>
      </c>
      <c r="H18" s="77">
        <v>0.40336913085850556</v>
      </c>
      <c r="I18" s="77">
        <f t="shared" si="2"/>
        <v>0.40336913085850556</v>
      </c>
      <c r="J18" s="76">
        <f>分析係数表!G21</f>
        <v>0.28424304840370751</v>
      </c>
      <c r="K18" s="78">
        <f t="shared" si="3"/>
        <v>0.11465487138717563</v>
      </c>
      <c r="L18" s="79"/>
      <c r="M18" s="80"/>
      <c r="N18" s="81">
        <f>分析係数表!H21</f>
        <v>1.0225265701979984E-3</v>
      </c>
      <c r="O18" s="82">
        <f t="shared" si="4"/>
        <v>1.4589820415458536E-2</v>
      </c>
      <c r="P18" s="76">
        <f>分析係数表!C21</f>
        <v>0.17321313586606568</v>
      </c>
      <c r="Q18" s="82">
        <f t="shared" si="5"/>
        <v>2.5271485458843181E-3</v>
      </c>
      <c r="R18" s="83">
        <v>4.6665388895525944E-3</v>
      </c>
      <c r="S18" s="84">
        <f t="shared" si="6"/>
        <v>0.40803566974805816</v>
      </c>
      <c r="T18" s="85">
        <f>分析係数表!F21</f>
        <v>0.42481977342945415</v>
      </c>
      <c r="U18" s="86">
        <f t="shared" si="7"/>
        <v>0.17334162077350565</v>
      </c>
      <c r="V18" s="87">
        <f>分析係数表!D21</f>
        <v>8.2389289392378995E-2</v>
      </c>
      <c r="W18" s="167">
        <f t="shared" si="8"/>
        <v>0</v>
      </c>
      <c r="X18" s="76">
        <f>分析係数表!E21</f>
        <v>7.7239958805355308E-2</v>
      </c>
      <c r="Y18" s="166">
        <f t="shared" si="9"/>
        <v>0</v>
      </c>
    </row>
    <row r="19" spans="1:25" x14ac:dyDescent="0.2">
      <c r="A19" s="6" t="s">
        <v>7</v>
      </c>
      <c r="B19" s="5" t="s">
        <v>268</v>
      </c>
      <c r="C19" s="90"/>
      <c r="D19" s="76">
        <f>投入係数表!T19</f>
        <v>2.2007042253521128E-3</v>
      </c>
      <c r="E19" s="77">
        <f t="shared" si="0"/>
        <v>0.22007042253521128</v>
      </c>
      <c r="F19" s="76">
        <f>分析係数表!C22</f>
        <v>5.7692307692307709E-2</v>
      </c>
      <c r="G19" s="77">
        <f t="shared" si="1"/>
        <v>1.2696370530877578E-2</v>
      </c>
      <c r="H19" s="77">
        <v>1.5208709573046084E-2</v>
      </c>
      <c r="I19" s="77">
        <f t="shared" si="2"/>
        <v>1.5208709573046084E-2</v>
      </c>
      <c r="J19" s="76">
        <f>分析係数表!G22</f>
        <v>0.19427890345649582</v>
      </c>
      <c r="K19" s="78">
        <f t="shared" si="3"/>
        <v>2.9547314188397037E-3</v>
      </c>
      <c r="L19" s="79"/>
      <c r="M19" s="80"/>
      <c r="N19" s="81">
        <f>分析係数表!H22</f>
        <v>6.1971307284727171E-5</v>
      </c>
      <c r="O19" s="82">
        <f t="shared" si="4"/>
        <v>8.8423154033082031E-4</v>
      </c>
      <c r="P19" s="76">
        <f>分析係数表!C22</f>
        <v>5.7692307692307709E-2</v>
      </c>
      <c r="Q19" s="82">
        <f t="shared" si="5"/>
        <v>5.1013358096008881E-5</v>
      </c>
      <c r="R19" s="83">
        <v>3.3968196328763248E-4</v>
      </c>
      <c r="S19" s="84">
        <f t="shared" si="6"/>
        <v>1.5548391536333715E-2</v>
      </c>
      <c r="T19" s="85">
        <f>分析係数表!F22</f>
        <v>0.41239570917759238</v>
      </c>
      <c r="U19" s="86">
        <f t="shared" si="7"/>
        <v>6.4120899541972179E-3</v>
      </c>
      <c r="V19" s="87">
        <f>分析係数表!D22</f>
        <v>9.5351609058402856E-3</v>
      </c>
      <c r="W19" s="167">
        <f t="shared" si="8"/>
        <v>0</v>
      </c>
      <c r="X19" s="76">
        <f>分析係数表!E22</f>
        <v>8.3432657926102508E-3</v>
      </c>
      <c r="Y19" s="166">
        <f t="shared" si="9"/>
        <v>0</v>
      </c>
    </row>
    <row r="20" spans="1:25" x14ac:dyDescent="0.2">
      <c r="A20" s="6" t="s">
        <v>8</v>
      </c>
      <c r="B20" s="5" t="s">
        <v>269</v>
      </c>
      <c r="C20" s="90"/>
      <c r="D20" s="76">
        <f>投入係数表!T20</f>
        <v>3.0809859154929575E-3</v>
      </c>
      <c r="E20" s="77">
        <f t="shared" si="0"/>
        <v>0.30809859154929575</v>
      </c>
      <c r="F20" s="76">
        <f>分析係数表!C23</f>
        <v>0</v>
      </c>
      <c r="G20" s="77">
        <f t="shared" si="1"/>
        <v>0</v>
      </c>
      <c r="H20" s="77">
        <v>0</v>
      </c>
      <c r="I20" s="77">
        <f t="shared" si="2"/>
        <v>0</v>
      </c>
      <c r="J20" s="76">
        <f>分析係数表!G23</f>
        <v>0.21608040201005024</v>
      </c>
      <c r="K20" s="78">
        <f t="shared" si="3"/>
        <v>0</v>
      </c>
      <c r="L20" s="79"/>
      <c r="M20" s="80"/>
      <c r="N20" s="81">
        <f>分析係数表!H23</f>
        <v>3.0985653642363585E-5</v>
      </c>
      <c r="O20" s="82">
        <f t="shared" si="4"/>
        <v>4.4211577016541016E-4</v>
      </c>
      <c r="P20" s="76">
        <f>分析係数表!C23</f>
        <v>0</v>
      </c>
      <c r="Q20" s="82">
        <f t="shared" si="5"/>
        <v>0</v>
      </c>
      <c r="R20" s="83">
        <v>0</v>
      </c>
      <c r="S20" s="84">
        <f t="shared" si="6"/>
        <v>0</v>
      </c>
      <c r="T20" s="85">
        <f>分析係数表!F23</f>
        <v>0.44723618090452261</v>
      </c>
      <c r="U20" s="86">
        <f t="shared" si="7"/>
        <v>0</v>
      </c>
      <c r="V20" s="87">
        <f>分析係数表!D23</f>
        <v>5.0251256281407038E-2</v>
      </c>
      <c r="W20" s="167">
        <f t="shared" si="8"/>
        <v>0</v>
      </c>
      <c r="X20" s="76">
        <f>分析係数表!E23</f>
        <v>3.5175879396984924E-2</v>
      </c>
      <c r="Y20" s="166">
        <f t="shared" si="9"/>
        <v>0</v>
      </c>
    </row>
    <row r="21" spans="1:25" x14ac:dyDescent="0.2">
      <c r="A21" s="6" t="s">
        <v>9</v>
      </c>
      <c r="B21" s="5" t="s">
        <v>270</v>
      </c>
      <c r="C21" s="90"/>
      <c r="D21" s="76">
        <f>投入係数表!T21</f>
        <v>0</v>
      </c>
      <c r="E21" s="77">
        <f t="shared" si="0"/>
        <v>0</v>
      </c>
      <c r="F21" s="76">
        <f>分析係数表!C24</f>
        <v>1</v>
      </c>
      <c r="G21" s="77">
        <f t="shared" si="1"/>
        <v>0</v>
      </c>
      <c r="H21" s="77">
        <v>1.6234714323198569E-2</v>
      </c>
      <c r="I21" s="77">
        <f t="shared" si="2"/>
        <v>1.6234714323198569E-2</v>
      </c>
      <c r="J21" s="76">
        <f>分析係数表!G24</f>
        <v>0.20751761942051683</v>
      </c>
      <c r="K21" s="78">
        <f t="shared" si="3"/>
        <v>3.3689892683223342E-3</v>
      </c>
      <c r="L21" s="79"/>
      <c r="M21" s="80"/>
      <c r="N21" s="81">
        <f>分析係数表!H24</f>
        <v>4.3379915099309022E-4</v>
      </c>
      <c r="O21" s="82">
        <f t="shared" si="4"/>
        <v>6.1896207823157424E-3</v>
      </c>
      <c r="P21" s="76">
        <f>分析係数表!C24</f>
        <v>1</v>
      </c>
      <c r="Q21" s="82">
        <f t="shared" si="5"/>
        <v>6.1896207823157424E-3</v>
      </c>
      <c r="R21" s="83">
        <v>1.9339068670721223E-2</v>
      </c>
      <c r="S21" s="84">
        <f t="shared" si="6"/>
        <v>3.5573782993919792E-2</v>
      </c>
      <c r="T21" s="85">
        <f>分析係数表!F24</f>
        <v>0.3923257635082224</v>
      </c>
      <c r="U21" s="86">
        <f t="shared" si="7"/>
        <v>1.3956511573965401E-2</v>
      </c>
      <c r="V21" s="87">
        <f>分析係数表!D24</f>
        <v>7.9874706342991389E-2</v>
      </c>
      <c r="W21" s="167">
        <f t="shared" si="8"/>
        <v>0</v>
      </c>
      <c r="X21" s="76">
        <f>分析係数表!E24</f>
        <v>8.1440877055599062E-2</v>
      </c>
      <c r="Y21" s="166">
        <f t="shared" si="9"/>
        <v>0</v>
      </c>
    </row>
    <row r="22" spans="1:25" x14ac:dyDescent="0.2">
      <c r="A22" s="6" t="s">
        <v>10</v>
      </c>
      <c r="B22" s="5" t="s">
        <v>271</v>
      </c>
      <c r="C22" s="75">
        <f>最終需要_まとめ!C23</f>
        <v>100</v>
      </c>
      <c r="D22" s="76">
        <f>投入係数表!T22</f>
        <v>0.289612676056338</v>
      </c>
      <c r="E22" s="77">
        <f t="shared" si="0"/>
        <v>28.9612676056338</v>
      </c>
      <c r="F22" s="76">
        <f>分析係数表!C25</f>
        <v>0.15636042402826855</v>
      </c>
      <c r="G22" s="77">
        <f t="shared" si="1"/>
        <v>4.5283960832130585</v>
      </c>
      <c r="H22" s="77">
        <v>4.7660642549725463</v>
      </c>
      <c r="I22" s="77">
        <f t="shared" si="2"/>
        <v>104.76606425497255</v>
      </c>
      <c r="J22" s="76">
        <f>分析係数表!G25</f>
        <v>0.19674295774647887</v>
      </c>
      <c r="K22" s="78">
        <f t="shared" si="3"/>
        <v>20.611985352980955</v>
      </c>
      <c r="L22" s="79"/>
      <c r="M22" s="80"/>
      <c r="N22" s="81">
        <f>分析係数表!H25</f>
        <v>5.8872741920490813E-4</v>
      </c>
      <c r="O22" s="82">
        <f t="shared" si="4"/>
        <v>8.400199633142794E-3</v>
      </c>
      <c r="P22" s="76">
        <f>分析係数表!C25</f>
        <v>0.15636042402826855</v>
      </c>
      <c r="Q22" s="82">
        <f t="shared" si="5"/>
        <v>1.3134587765603132E-3</v>
      </c>
      <c r="R22" s="83">
        <v>4.2772850602903348E-3</v>
      </c>
      <c r="S22" s="84">
        <f t="shared" si="6"/>
        <v>104.77034154003285</v>
      </c>
      <c r="T22" s="85">
        <f>分析係数表!F25</f>
        <v>0.35079225352112675</v>
      </c>
      <c r="U22" s="86">
        <f t="shared" si="7"/>
        <v>36.752624211006243</v>
      </c>
      <c r="V22" s="87">
        <f>分析係数表!D25</f>
        <v>7.2183098591549297E-2</v>
      </c>
      <c r="W22" s="167">
        <f t="shared" si="8"/>
        <v>8</v>
      </c>
      <c r="X22" s="76">
        <f>分析係数表!E25</f>
        <v>6.8661971830985921E-2</v>
      </c>
      <c r="Y22" s="166">
        <f t="shared" si="9"/>
        <v>7</v>
      </c>
    </row>
    <row r="23" spans="1:25" x14ac:dyDescent="0.2">
      <c r="A23" s="6" t="s">
        <v>11</v>
      </c>
      <c r="B23" s="5" t="s">
        <v>35</v>
      </c>
      <c r="C23" s="90"/>
      <c r="D23" s="76">
        <f>投入係数表!T23</f>
        <v>2.1126760563380281E-2</v>
      </c>
      <c r="E23" s="77">
        <f t="shared" si="0"/>
        <v>2.112676056338028</v>
      </c>
      <c r="F23" s="76">
        <f>分析係数表!C26</f>
        <v>0.2968369829683698</v>
      </c>
      <c r="G23" s="77">
        <f t="shared" si="1"/>
        <v>0.62712038655289393</v>
      </c>
      <c r="H23" s="77">
        <v>0.68533227423645005</v>
      </c>
      <c r="I23" s="77">
        <f t="shared" si="2"/>
        <v>0.68533227423645005</v>
      </c>
      <c r="J23" s="76">
        <f>分析係数表!G26</f>
        <v>0.19691119691119691</v>
      </c>
      <c r="K23" s="78">
        <f t="shared" si="3"/>
        <v>0.13494959840177201</v>
      </c>
      <c r="L23" s="79"/>
      <c r="M23" s="80"/>
      <c r="N23" s="81">
        <f>分析係数表!H26</f>
        <v>1.2859046261580888E-2</v>
      </c>
      <c r="O23" s="82">
        <f t="shared" si="4"/>
        <v>0.18347804461864523</v>
      </c>
      <c r="P23" s="76">
        <f>分析係数表!C26</f>
        <v>0.2968369829683698</v>
      </c>
      <c r="Q23" s="82">
        <f t="shared" si="5"/>
        <v>5.4463069205534585E-2</v>
      </c>
      <c r="R23" s="83">
        <v>5.7415331164024419E-2</v>
      </c>
      <c r="S23" s="84">
        <f t="shared" si="6"/>
        <v>0.74274760540047446</v>
      </c>
      <c r="T23" s="85">
        <f>分析係数表!F26</f>
        <v>0.33687258687258687</v>
      </c>
      <c r="U23" s="86">
        <f t="shared" si="7"/>
        <v>0.25021130722467722</v>
      </c>
      <c r="V23" s="87">
        <f>分析係数表!D26</f>
        <v>8.7355212355212361E-2</v>
      </c>
      <c r="W23" s="167">
        <f t="shared" si="8"/>
        <v>0</v>
      </c>
      <c r="X23" s="76">
        <f>分析係数表!E26</f>
        <v>9.2664092664092659E-2</v>
      </c>
      <c r="Y23" s="166">
        <f t="shared" si="9"/>
        <v>0</v>
      </c>
    </row>
    <row r="24" spans="1:25" x14ac:dyDescent="0.2">
      <c r="A24" s="6" t="s">
        <v>12</v>
      </c>
      <c r="B24" s="5" t="s">
        <v>365</v>
      </c>
      <c r="C24" s="90"/>
      <c r="D24" s="76">
        <f>投入係数表!T24</f>
        <v>0</v>
      </c>
      <c r="E24" s="77">
        <f t="shared" si="0"/>
        <v>0</v>
      </c>
      <c r="F24" s="76">
        <f>分析係数表!C27</f>
        <v>2.7090694935217874E-2</v>
      </c>
      <c r="G24" s="77">
        <f t="shared" si="1"/>
        <v>0</v>
      </c>
      <c r="H24" s="77">
        <v>9.454261815338562E-5</v>
      </c>
      <c r="I24" s="77">
        <f t="shared" si="2"/>
        <v>9.454261815338562E-5</v>
      </c>
      <c r="J24" s="76">
        <f>分析係数表!G27</f>
        <v>0.18333333333333332</v>
      </c>
      <c r="K24" s="78">
        <f t="shared" si="3"/>
        <v>1.7332813328120696E-5</v>
      </c>
      <c r="L24" s="79"/>
      <c r="M24" s="80"/>
      <c r="N24" s="81">
        <f>分析係数表!H27</f>
        <v>1.2053419266879434E-2</v>
      </c>
      <c r="O24" s="82">
        <f t="shared" si="4"/>
        <v>0.17198303459434455</v>
      </c>
      <c r="P24" s="76">
        <f>分析係数表!C27</f>
        <v>2.7090694935217874E-2</v>
      </c>
      <c r="Q24" s="82">
        <f t="shared" si="5"/>
        <v>4.6591399242284105E-3</v>
      </c>
      <c r="R24" s="83">
        <v>4.6859364216071987E-3</v>
      </c>
      <c r="S24" s="84">
        <f t="shared" si="6"/>
        <v>4.7804790397605844E-3</v>
      </c>
      <c r="T24" s="85">
        <f>分析係数表!F27</f>
        <v>0.33333333333333331</v>
      </c>
      <c r="U24" s="86">
        <f t="shared" si="7"/>
        <v>1.5934930132535281E-3</v>
      </c>
      <c r="V24" s="87">
        <f>分析係数表!D27</f>
        <v>0</v>
      </c>
      <c r="W24" s="167">
        <f t="shared" si="8"/>
        <v>0</v>
      </c>
      <c r="X24" s="76">
        <f>分析係数表!E27</f>
        <v>0</v>
      </c>
      <c r="Y24" s="166">
        <f t="shared" si="9"/>
        <v>0</v>
      </c>
    </row>
    <row r="25" spans="1:25" x14ac:dyDescent="0.2">
      <c r="A25" s="6" t="s">
        <v>13</v>
      </c>
      <c r="B25" s="5" t="s">
        <v>191</v>
      </c>
      <c r="C25" s="90"/>
      <c r="D25" s="76">
        <f>投入係数表!T25</f>
        <v>0</v>
      </c>
      <c r="E25" s="77">
        <f t="shared" si="0"/>
        <v>0</v>
      </c>
      <c r="F25" s="76">
        <f>分析係数表!C28</f>
        <v>5.9347181008901906E-3</v>
      </c>
      <c r="G25" s="77">
        <f t="shared" si="1"/>
        <v>0</v>
      </c>
      <c r="H25" s="77">
        <v>2.5100967681526931E-4</v>
      </c>
      <c r="I25" s="77">
        <f t="shared" si="2"/>
        <v>2.5100967681526931E-4</v>
      </c>
      <c r="J25" s="76">
        <f>分析係数表!G28</f>
        <v>0.12222222222222222</v>
      </c>
      <c r="K25" s="78">
        <f t="shared" si="3"/>
        <v>3.0678960499644027E-5</v>
      </c>
      <c r="L25" s="79"/>
      <c r="M25" s="80"/>
      <c r="N25" s="81">
        <f>分析係数表!H28</f>
        <v>2.299135500263378E-2</v>
      </c>
      <c r="O25" s="82">
        <f t="shared" si="4"/>
        <v>0.32804990146273433</v>
      </c>
      <c r="P25" s="76">
        <f>分析係数表!C28</f>
        <v>5.9347181008901906E-3</v>
      </c>
      <c r="Q25" s="82">
        <f t="shared" si="5"/>
        <v>1.9468836882061329E-3</v>
      </c>
      <c r="R25" s="83">
        <v>1.9993112901230395E-3</v>
      </c>
      <c r="S25" s="84">
        <f t="shared" si="6"/>
        <v>2.2503209669383086E-3</v>
      </c>
      <c r="T25" s="85">
        <f>分析係数表!F28</f>
        <v>0.21111111111111111</v>
      </c>
      <c r="U25" s="86">
        <f t="shared" si="7"/>
        <v>4.7506775968697627E-4</v>
      </c>
      <c r="V25" s="87">
        <f>分析係数表!D28</f>
        <v>0.82222222222222219</v>
      </c>
      <c r="W25" s="167">
        <f t="shared" si="8"/>
        <v>0</v>
      </c>
      <c r="X25" s="76">
        <f>分析係数表!E28</f>
        <v>0.82222222222222219</v>
      </c>
      <c r="Y25" s="166">
        <f t="shared" si="9"/>
        <v>0</v>
      </c>
    </row>
    <row r="26" spans="1:25" x14ac:dyDescent="0.2">
      <c r="A26" s="6" t="s">
        <v>14</v>
      </c>
      <c r="B26" s="5" t="s">
        <v>50</v>
      </c>
      <c r="C26" s="90"/>
      <c r="D26" s="76">
        <f>投入係数表!T26</f>
        <v>5.7218309859154931E-3</v>
      </c>
      <c r="E26" s="77">
        <f t="shared" si="0"/>
        <v>0.57218309859154937</v>
      </c>
      <c r="F26" s="76">
        <f>分析係数表!C29</f>
        <v>2.9045643153526979E-2</v>
      </c>
      <c r="G26" s="77">
        <f t="shared" si="1"/>
        <v>1.6619426100169487E-2</v>
      </c>
      <c r="H26" s="77">
        <v>1.9429423690828458E-2</v>
      </c>
      <c r="I26" s="77">
        <f t="shared" si="2"/>
        <v>1.9429423690828458E-2</v>
      </c>
      <c r="J26" s="76">
        <f>分析係数表!G29</f>
        <v>0.27966101694915252</v>
      </c>
      <c r="K26" s="78">
        <f t="shared" si="3"/>
        <v>5.4336523881130432E-3</v>
      </c>
      <c r="L26" s="79"/>
      <c r="M26" s="80"/>
      <c r="N26" s="81">
        <f>分析係数表!H29</f>
        <v>1.0659064852973073E-2</v>
      </c>
      <c r="O26" s="82">
        <f t="shared" si="4"/>
        <v>0.15208782493690109</v>
      </c>
      <c r="P26" s="76">
        <f>分析係数表!C29</f>
        <v>2.9045643153526979E-2</v>
      </c>
      <c r="Q26" s="82">
        <f t="shared" si="5"/>
        <v>4.4174886911133113E-3</v>
      </c>
      <c r="R26" s="83">
        <v>5.5472989962755933E-3</v>
      </c>
      <c r="S26" s="84">
        <f t="shared" si="6"/>
        <v>2.4976722687104051E-2</v>
      </c>
      <c r="T26" s="85">
        <f>分析係数表!F29</f>
        <v>0.4576271186440678</v>
      </c>
      <c r="U26" s="86">
        <f t="shared" si="7"/>
        <v>1.1430025636471346E-2</v>
      </c>
      <c r="V26" s="87">
        <f>分析係数表!D29</f>
        <v>0.38983050847457629</v>
      </c>
      <c r="W26" s="167">
        <f t="shared" si="8"/>
        <v>0</v>
      </c>
      <c r="X26" s="76">
        <f>分析係数表!E29</f>
        <v>0.16101694915254236</v>
      </c>
      <c r="Y26" s="166">
        <f t="shared" si="9"/>
        <v>0</v>
      </c>
    </row>
    <row r="27" spans="1:25" x14ac:dyDescent="0.2">
      <c r="A27" s="6" t="s">
        <v>15</v>
      </c>
      <c r="B27" s="5" t="s">
        <v>36</v>
      </c>
      <c r="C27" s="90"/>
      <c r="D27" s="76">
        <f>投入係数表!T27</f>
        <v>3.0809859154929575E-3</v>
      </c>
      <c r="E27" s="77">
        <f t="shared" si="0"/>
        <v>0.30809859154929575</v>
      </c>
      <c r="F27" s="76">
        <f>分析係数表!C30</f>
        <v>1</v>
      </c>
      <c r="G27" s="77">
        <f t="shared" si="1"/>
        <v>0.30809859154929575</v>
      </c>
      <c r="H27" s="77">
        <v>0.35241206095011229</v>
      </c>
      <c r="I27" s="77">
        <f t="shared" si="2"/>
        <v>0.35241206095011229</v>
      </c>
      <c r="J27" s="76">
        <f>分析係数表!G30</f>
        <v>0.3445689235265465</v>
      </c>
      <c r="K27" s="78">
        <f t="shared" si="3"/>
        <v>0.12143024447935188</v>
      </c>
      <c r="L27" s="79"/>
      <c r="M27" s="80"/>
      <c r="N27" s="81">
        <f>分析係数表!H30</f>
        <v>0</v>
      </c>
      <c r="O27" s="82">
        <f t="shared" si="4"/>
        <v>0</v>
      </c>
      <c r="P27" s="76">
        <f>分析係数表!C30</f>
        <v>1</v>
      </c>
      <c r="Q27" s="82">
        <f t="shared" si="5"/>
        <v>0</v>
      </c>
      <c r="R27" s="83">
        <v>1.9457603279378535E-2</v>
      </c>
      <c r="S27" s="84">
        <f t="shared" si="6"/>
        <v>0.3718696642294908</v>
      </c>
      <c r="T27" s="85">
        <f>分析係数表!F30</f>
        <v>0.44101315148563081</v>
      </c>
      <c r="U27" s="86">
        <f t="shared" si="7"/>
        <v>0.16399941256375108</v>
      </c>
      <c r="V27" s="87">
        <f>分析係数表!D30</f>
        <v>8.7579152459814902E-2</v>
      </c>
      <c r="W27" s="167">
        <f t="shared" si="8"/>
        <v>0</v>
      </c>
      <c r="X27" s="76">
        <f>分析係数表!E30</f>
        <v>6.0009741841207991E-2</v>
      </c>
      <c r="Y27" s="166">
        <f t="shared" si="9"/>
        <v>0</v>
      </c>
    </row>
    <row r="28" spans="1:25" x14ac:dyDescent="0.2">
      <c r="A28" s="6" t="s">
        <v>16</v>
      </c>
      <c r="B28" s="5" t="s">
        <v>192</v>
      </c>
      <c r="C28" s="90"/>
      <c r="D28" s="76">
        <f>投入係数表!T28</f>
        <v>2.9049295774647887E-2</v>
      </c>
      <c r="E28" s="77">
        <f t="shared" si="0"/>
        <v>2.9049295774647885</v>
      </c>
      <c r="F28" s="76">
        <f>分析係数表!C31</f>
        <v>3.5033259423503327E-2</v>
      </c>
      <c r="G28" s="77">
        <f t="shared" si="1"/>
        <v>0.10176915149433184</v>
      </c>
      <c r="H28" s="77">
        <v>0.1145284978806882</v>
      </c>
      <c r="I28" s="77">
        <f t="shared" si="2"/>
        <v>0.1145284978806882</v>
      </c>
      <c r="J28" s="76">
        <f>分析係数表!G31</f>
        <v>6.3291139240506333E-2</v>
      </c>
      <c r="K28" s="78">
        <f t="shared" si="3"/>
        <v>7.2486391063726714E-3</v>
      </c>
      <c r="L28" s="79"/>
      <c r="M28" s="80"/>
      <c r="N28" s="81">
        <f>分析係数表!H31</f>
        <v>2.636879124965141E-2</v>
      </c>
      <c r="O28" s="82">
        <f t="shared" si="4"/>
        <v>0.37624052041076406</v>
      </c>
      <c r="P28" s="76">
        <f>分析係数表!C31</f>
        <v>3.5033259423503327E-2</v>
      </c>
      <c r="Q28" s="82">
        <f t="shared" si="5"/>
        <v>1.3180931757184195E-2</v>
      </c>
      <c r="R28" s="83">
        <v>1.6017622458929411E-2</v>
      </c>
      <c r="S28" s="84">
        <f t="shared" si="6"/>
        <v>0.1305461203396176</v>
      </c>
      <c r="T28" s="85">
        <f>分析係数表!F31</f>
        <v>0.34177215189873417</v>
      </c>
      <c r="U28" s="86">
        <f t="shared" si="7"/>
        <v>4.4617028470502217E-2</v>
      </c>
      <c r="V28" s="87">
        <f>分析係数表!D31</f>
        <v>0</v>
      </c>
      <c r="W28" s="167">
        <f t="shared" si="8"/>
        <v>0</v>
      </c>
      <c r="X28" s="76">
        <f>分析係数表!E31</f>
        <v>0</v>
      </c>
      <c r="Y28" s="166">
        <f t="shared" si="9"/>
        <v>0</v>
      </c>
    </row>
    <row r="29" spans="1:25" x14ac:dyDescent="0.2">
      <c r="A29" s="6" t="s">
        <v>17</v>
      </c>
      <c r="B29" s="5" t="s">
        <v>272</v>
      </c>
      <c r="C29" s="90"/>
      <c r="D29" s="76">
        <f>投入係数表!T29</f>
        <v>1.7605633802816902E-3</v>
      </c>
      <c r="E29" s="77">
        <f t="shared" si="0"/>
        <v>0.17605633802816903</v>
      </c>
      <c r="F29" s="76">
        <f>分析係数表!C32</f>
        <v>1</v>
      </c>
      <c r="G29" s="77">
        <f t="shared" si="1"/>
        <v>0.17605633802816903</v>
      </c>
      <c r="H29" s="77">
        <v>0.21407830370108352</v>
      </c>
      <c r="I29" s="77">
        <f t="shared" si="2"/>
        <v>0.21407830370108352</v>
      </c>
      <c r="J29" s="76">
        <f>分析係数表!G32</f>
        <v>0.13994910941475827</v>
      </c>
      <c r="K29" s="78">
        <f t="shared" si="3"/>
        <v>2.9960067947988788E-2</v>
      </c>
      <c r="L29" s="79"/>
      <c r="M29" s="80"/>
      <c r="N29" s="81">
        <f>分析係数表!H32</f>
        <v>7.5295138350943511E-3</v>
      </c>
      <c r="O29" s="82">
        <f t="shared" si="4"/>
        <v>0.10743413215019466</v>
      </c>
      <c r="P29" s="76">
        <f>分析係数表!C32</f>
        <v>1</v>
      </c>
      <c r="Q29" s="82">
        <f t="shared" si="5"/>
        <v>0.10743413215019466</v>
      </c>
      <c r="R29" s="83">
        <v>0.13755981335336048</v>
      </c>
      <c r="S29" s="84">
        <f t="shared" si="6"/>
        <v>0.35163811705444403</v>
      </c>
      <c r="T29" s="85">
        <f>分析係数表!F32</f>
        <v>0.48346055979643765</v>
      </c>
      <c r="U29" s="86">
        <f t="shared" si="7"/>
        <v>0.17000316091690679</v>
      </c>
      <c r="V29" s="87">
        <f>分析係数表!D32</f>
        <v>1.0178117048346057E-2</v>
      </c>
      <c r="W29" s="167">
        <f t="shared" si="8"/>
        <v>0</v>
      </c>
      <c r="X29" s="76">
        <f>分析係数表!E32</f>
        <v>1.5267175572519083E-2</v>
      </c>
      <c r="Y29" s="166">
        <f t="shared" si="9"/>
        <v>0</v>
      </c>
    </row>
    <row r="30" spans="1:25" x14ac:dyDescent="0.2">
      <c r="A30" s="6" t="s">
        <v>18</v>
      </c>
      <c r="B30" s="5" t="s">
        <v>273</v>
      </c>
      <c r="C30" s="90"/>
      <c r="D30" s="76">
        <f>投入係数表!T30</f>
        <v>8.8028169014084509E-4</v>
      </c>
      <c r="E30" s="77">
        <f t="shared" si="0"/>
        <v>8.8028169014084515E-2</v>
      </c>
      <c r="F30" s="76">
        <f>分析係数表!C33</f>
        <v>1</v>
      </c>
      <c r="G30" s="77">
        <f t="shared" si="1"/>
        <v>8.8028169014084515E-2</v>
      </c>
      <c r="H30" s="77">
        <v>0.1022210954880975</v>
      </c>
      <c r="I30" s="77">
        <f t="shared" si="2"/>
        <v>0.1022210954880975</v>
      </c>
      <c r="J30" s="76">
        <f>分析係数表!G33</f>
        <v>0.50525087514585765</v>
      </c>
      <c r="K30" s="78">
        <f t="shared" si="3"/>
        <v>5.1647297953729542E-2</v>
      </c>
      <c r="L30" s="79"/>
      <c r="M30" s="80"/>
      <c r="N30" s="81">
        <f>分析係数表!H33</f>
        <v>1.0844978774827254E-3</v>
      </c>
      <c r="O30" s="82">
        <f t="shared" si="4"/>
        <v>1.5474051955789355E-2</v>
      </c>
      <c r="P30" s="76">
        <f>分析係数表!C33</f>
        <v>1</v>
      </c>
      <c r="Q30" s="82">
        <f t="shared" si="5"/>
        <v>1.5474051955789355E-2</v>
      </c>
      <c r="R30" s="83">
        <v>3.8319912536159614E-2</v>
      </c>
      <c r="S30" s="84">
        <f t="shared" si="6"/>
        <v>0.14054100802425712</v>
      </c>
      <c r="T30" s="85">
        <f>分析係数表!F33</f>
        <v>0.64410735122520424</v>
      </c>
      <c r="U30" s="86">
        <f t="shared" si="7"/>
        <v>9.0523496417024424E-2</v>
      </c>
      <c r="V30" s="87">
        <f>分析係数表!D33</f>
        <v>4.7841306884480746E-2</v>
      </c>
      <c r="W30" s="167">
        <f t="shared" si="8"/>
        <v>0</v>
      </c>
      <c r="X30" s="76">
        <f>分析係数表!E33</f>
        <v>4.3173862310385065E-2</v>
      </c>
      <c r="Y30" s="166">
        <f t="shared" si="9"/>
        <v>0</v>
      </c>
    </row>
    <row r="31" spans="1:25" x14ac:dyDescent="0.2">
      <c r="A31" s="6" t="s">
        <v>19</v>
      </c>
      <c r="B31" s="5" t="s">
        <v>274</v>
      </c>
      <c r="C31" s="90"/>
      <c r="D31" s="76">
        <f>投入係数表!T31</f>
        <v>4.3133802816901406E-2</v>
      </c>
      <c r="E31" s="77">
        <f t="shared" si="0"/>
        <v>4.313380281690141</v>
      </c>
      <c r="F31" s="76">
        <f>分析係数表!C34</f>
        <v>0.19949759263135858</v>
      </c>
      <c r="G31" s="77">
        <f t="shared" si="1"/>
        <v>0.86050898230075445</v>
      </c>
      <c r="H31" s="77">
        <v>0.95413421466922566</v>
      </c>
      <c r="I31" s="77">
        <f t="shared" si="2"/>
        <v>0.95413421466922566</v>
      </c>
      <c r="J31" s="76">
        <f>分析係数表!G34</f>
        <v>0.4244650271478761</v>
      </c>
      <c r="K31" s="78">
        <f t="shared" si="3"/>
        <v>0.40499660533229032</v>
      </c>
      <c r="L31" s="79"/>
      <c r="M31" s="80"/>
      <c r="N31" s="81">
        <f>分析係数表!H34</f>
        <v>0.18489139528398352</v>
      </c>
      <c r="O31" s="82">
        <f t="shared" si="4"/>
        <v>2.6381048005770027</v>
      </c>
      <c r="P31" s="76">
        <f>分析係数表!C34</f>
        <v>0.19949759263135858</v>
      </c>
      <c r="Q31" s="82">
        <f t="shared" si="5"/>
        <v>0.52629555682434237</v>
      </c>
      <c r="R31" s="83">
        <v>0.56096329375250864</v>
      </c>
      <c r="S31" s="84">
        <f t="shared" si="6"/>
        <v>1.5150975084217344</v>
      </c>
      <c r="T31" s="85">
        <f>分析係数表!F34</f>
        <v>0.70105397636537847</v>
      </c>
      <c r="U31" s="86">
        <f t="shared" si="7"/>
        <v>1.0621651328603343</v>
      </c>
      <c r="V31" s="87">
        <f>分析係数表!D34</f>
        <v>0.39061002874480999</v>
      </c>
      <c r="W31" s="167">
        <f t="shared" si="8"/>
        <v>1</v>
      </c>
      <c r="X31" s="76">
        <f>分析係数表!E34</f>
        <v>0.23634621526668795</v>
      </c>
      <c r="Y31" s="166">
        <f t="shared" si="9"/>
        <v>0</v>
      </c>
    </row>
    <row r="32" spans="1:25" x14ac:dyDescent="0.2">
      <c r="A32" s="6" t="s">
        <v>20</v>
      </c>
      <c r="B32" s="5" t="s">
        <v>37</v>
      </c>
      <c r="C32" s="90"/>
      <c r="D32" s="76">
        <f>投入係数表!T32</f>
        <v>5.7218309859154931E-3</v>
      </c>
      <c r="E32" s="77">
        <f t="shared" si="0"/>
        <v>0.57218309859154937</v>
      </c>
      <c r="F32" s="76">
        <f>分析係数表!C35</f>
        <v>0.22275795564127288</v>
      </c>
      <c r="G32" s="77">
        <f t="shared" si="1"/>
        <v>0.12745833729474243</v>
      </c>
      <c r="H32" s="77">
        <v>0.15293009681123507</v>
      </c>
      <c r="I32" s="77">
        <f t="shared" si="2"/>
        <v>0.15293009681123507</v>
      </c>
      <c r="J32" s="76">
        <f>分析係数表!G35</f>
        <v>0.31756756756756754</v>
      </c>
      <c r="K32" s="78">
        <f t="shared" si="3"/>
        <v>4.8565638852216535E-2</v>
      </c>
      <c r="L32" s="79"/>
      <c r="M32" s="80"/>
      <c r="N32" s="81">
        <f>分析係数表!H35</f>
        <v>6.990363461717225E-2</v>
      </c>
      <c r="O32" s="82">
        <f t="shared" si="4"/>
        <v>0.99741317749316538</v>
      </c>
      <c r="P32" s="76">
        <f>分析係数表!C35</f>
        <v>0.22275795564127288</v>
      </c>
      <c r="Q32" s="82">
        <f t="shared" si="5"/>
        <v>0.22218172034804357</v>
      </c>
      <c r="R32" s="83">
        <v>0.24260056538769906</v>
      </c>
      <c r="S32" s="84">
        <f t="shared" si="6"/>
        <v>0.39553066219893412</v>
      </c>
      <c r="T32" s="85">
        <f>分析係数表!F35</f>
        <v>0.6527027027027027</v>
      </c>
      <c r="U32" s="86">
        <f t="shared" si="7"/>
        <v>0.25816393221903405</v>
      </c>
      <c r="V32" s="87">
        <f>分析係数表!D35</f>
        <v>0.11351351351351352</v>
      </c>
      <c r="W32" s="167">
        <f t="shared" si="8"/>
        <v>0</v>
      </c>
      <c r="X32" s="76">
        <f>分析係数表!E35</f>
        <v>8.9189189189189194E-2</v>
      </c>
      <c r="Y32" s="166">
        <f t="shared" si="9"/>
        <v>0</v>
      </c>
    </row>
    <row r="33" spans="1:25" x14ac:dyDescent="0.2">
      <c r="A33" s="6" t="s">
        <v>21</v>
      </c>
      <c r="B33" s="5" t="s">
        <v>38</v>
      </c>
      <c r="C33" s="90"/>
      <c r="D33" s="76">
        <f>投入係数表!T33</f>
        <v>4.4014084507042255E-4</v>
      </c>
      <c r="E33" s="77">
        <f t="shared" si="0"/>
        <v>4.4014084507042257E-2</v>
      </c>
      <c r="F33" s="76">
        <f>分析係数表!C36</f>
        <v>0.43622860833064259</v>
      </c>
      <c r="G33" s="77">
        <f t="shared" si="1"/>
        <v>1.9200202831454342E-2</v>
      </c>
      <c r="H33" s="77">
        <v>4.1429280115620033E-2</v>
      </c>
      <c r="I33" s="77">
        <f t="shared" si="2"/>
        <v>4.1429280115620033E-2</v>
      </c>
      <c r="J33" s="76">
        <f>分析係数表!G36</f>
        <v>3.6982248520710057E-3</v>
      </c>
      <c r="K33" s="78">
        <f t="shared" si="3"/>
        <v>1.5321479332699715E-4</v>
      </c>
      <c r="L33" s="79"/>
      <c r="M33" s="80"/>
      <c r="N33" s="81">
        <f>分析係数表!H36</f>
        <v>7.7743004988690231E-2</v>
      </c>
      <c r="O33" s="82">
        <f t="shared" si="4"/>
        <v>1.1092684673450142</v>
      </c>
      <c r="P33" s="76">
        <f>分析係数表!C36</f>
        <v>0.43622860833064259</v>
      </c>
      <c r="Q33" s="82">
        <f t="shared" si="5"/>
        <v>0.48389463977498037</v>
      </c>
      <c r="R33" s="83">
        <v>0.50696973886906349</v>
      </c>
      <c r="S33" s="84">
        <f t="shared" si="6"/>
        <v>0.54839901898468357</v>
      </c>
      <c r="T33" s="85">
        <f>分析係数表!F36</f>
        <v>0.90162721893491127</v>
      </c>
      <c r="U33" s="86">
        <f t="shared" si="7"/>
        <v>0.49445148235379388</v>
      </c>
      <c r="V33" s="87">
        <f>分析係数表!D36</f>
        <v>2.1449704142011833E-2</v>
      </c>
      <c r="W33" s="167">
        <f t="shared" si="8"/>
        <v>0</v>
      </c>
      <c r="X33" s="76">
        <f>分析係数表!E36</f>
        <v>1.4792899408284023E-3</v>
      </c>
      <c r="Y33" s="166">
        <f t="shared" si="9"/>
        <v>0</v>
      </c>
    </row>
    <row r="34" spans="1:25" x14ac:dyDescent="0.2">
      <c r="A34" s="6" t="s">
        <v>22</v>
      </c>
      <c r="B34" s="5" t="s">
        <v>377</v>
      </c>
      <c r="C34" s="90"/>
      <c r="D34" s="76">
        <f>投入係数表!T34</f>
        <v>1.7605633802816902E-2</v>
      </c>
      <c r="E34" s="77">
        <f t="shared" si="0"/>
        <v>1.7605633802816902</v>
      </c>
      <c r="F34" s="76">
        <f>分析係数表!C37</f>
        <v>0.12537048014226437</v>
      </c>
      <c r="G34" s="77">
        <f t="shared" si="1"/>
        <v>0.22072267630680348</v>
      </c>
      <c r="H34" s="77">
        <v>0.25726404806370728</v>
      </c>
      <c r="I34" s="77">
        <f t="shared" si="2"/>
        <v>0.25726404806370728</v>
      </c>
      <c r="J34" s="76">
        <f>分析係数表!G37</f>
        <v>0.54441260744985676</v>
      </c>
      <c r="K34" s="78">
        <f t="shared" si="3"/>
        <v>0.14005779120946815</v>
      </c>
      <c r="L34" s="79"/>
      <c r="M34" s="80"/>
      <c r="N34" s="81">
        <f>分析係数表!H37</f>
        <v>5.4441793449632819E-2</v>
      </c>
      <c r="O34" s="82">
        <f t="shared" si="4"/>
        <v>0.7767974081806257</v>
      </c>
      <c r="P34" s="76">
        <f>分析係数表!C37</f>
        <v>0.12537048014226437</v>
      </c>
      <c r="Q34" s="82">
        <f t="shared" si="5"/>
        <v>9.7387464036871568E-2</v>
      </c>
      <c r="R34" s="83">
        <v>0.10851774214390471</v>
      </c>
      <c r="S34" s="84">
        <f t="shared" si="6"/>
        <v>0.36578179020761198</v>
      </c>
      <c r="T34" s="85">
        <f>分析係数表!F37</f>
        <v>0.7435530085959885</v>
      </c>
      <c r="U34" s="86">
        <f t="shared" si="7"/>
        <v>0.27197815059849656</v>
      </c>
      <c r="V34" s="87">
        <f>分析係数表!D37</f>
        <v>0.23782234957020057</v>
      </c>
      <c r="W34" s="167">
        <f t="shared" si="8"/>
        <v>0</v>
      </c>
      <c r="X34" s="76">
        <f>分析係数表!E37</f>
        <v>0.19484240687679083</v>
      </c>
      <c r="Y34" s="166">
        <f t="shared" si="9"/>
        <v>0</v>
      </c>
    </row>
    <row r="35" spans="1:25" x14ac:dyDescent="0.2">
      <c r="A35" s="6" t="s">
        <v>23</v>
      </c>
      <c r="B35" s="5" t="s">
        <v>193</v>
      </c>
      <c r="C35" s="90"/>
      <c r="D35" s="76">
        <f>投入係数表!T35</f>
        <v>6.6021126760563379E-3</v>
      </c>
      <c r="E35" s="77">
        <f t="shared" si="0"/>
        <v>0.66021126760563376</v>
      </c>
      <c r="F35" s="76">
        <f>分析係数表!C38</f>
        <v>2.2876841115637703E-2</v>
      </c>
      <c r="G35" s="77">
        <f t="shared" si="1"/>
        <v>1.5103548271767849E-2</v>
      </c>
      <c r="H35" s="77">
        <v>1.8639036480488293E-2</v>
      </c>
      <c r="I35" s="77">
        <f t="shared" si="2"/>
        <v>1.8639036480488293E-2</v>
      </c>
      <c r="J35" s="76">
        <f>分析係数表!G38</f>
        <v>0.33663366336633666</v>
      </c>
      <c r="K35" s="78">
        <f t="shared" si="3"/>
        <v>6.2745271320455639E-3</v>
      </c>
      <c r="L35" s="79"/>
      <c r="M35" s="80"/>
      <c r="N35" s="81">
        <f>分析係数表!H38</f>
        <v>4.7129179190035016E-2</v>
      </c>
      <c r="O35" s="82">
        <f t="shared" si="4"/>
        <v>0.67245808642158889</v>
      </c>
      <c r="P35" s="76">
        <f>分析係数表!C38</f>
        <v>2.2876841115637703E-2</v>
      </c>
      <c r="Q35" s="82">
        <f t="shared" si="5"/>
        <v>1.5383716799992456E-2</v>
      </c>
      <c r="R35" s="83">
        <v>1.7743841588099191E-2</v>
      </c>
      <c r="S35" s="84">
        <f t="shared" si="6"/>
        <v>3.6382878068587483E-2</v>
      </c>
      <c r="T35" s="85">
        <f>分析係数表!F38</f>
        <v>0.54455445544554459</v>
      </c>
      <c r="U35" s="86">
        <f t="shared" si="7"/>
        <v>1.9812458354181304E-2</v>
      </c>
      <c r="V35" s="87">
        <f>分析係数表!D38</f>
        <v>0.17821782178217821</v>
      </c>
      <c r="W35" s="167">
        <f t="shared" si="8"/>
        <v>0</v>
      </c>
      <c r="X35" s="76">
        <f>分析係数表!E38</f>
        <v>0.21782178217821782</v>
      </c>
      <c r="Y35" s="166">
        <f t="shared" si="9"/>
        <v>0</v>
      </c>
    </row>
    <row r="36" spans="1:25" x14ac:dyDescent="0.2">
      <c r="A36" s="6" t="s">
        <v>24</v>
      </c>
      <c r="B36" s="5" t="s">
        <v>39</v>
      </c>
      <c r="C36" s="90"/>
      <c r="D36" s="76">
        <f>投入係数表!T36</f>
        <v>0</v>
      </c>
      <c r="E36" s="77">
        <f t="shared" si="0"/>
        <v>0</v>
      </c>
      <c r="F36" s="76">
        <f>分析係数表!C39</f>
        <v>1</v>
      </c>
      <c r="G36" s="77">
        <f t="shared" si="1"/>
        <v>0</v>
      </c>
      <c r="H36" s="77">
        <v>3.2546069031602568E-3</v>
      </c>
      <c r="I36" s="77">
        <f t="shared" si="2"/>
        <v>3.2546069031602568E-3</v>
      </c>
      <c r="J36" s="76">
        <f>分析係数表!G39</f>
        <v>0.3546086320409656</v>
      </c>
      <c r="K36" s="78">
        <f t="shared" si="3"/>
        <v>1.1541117017607422E-3</v>
      </c>
      <c r="L36" s="79"/>
      <c r="M36" s="80"/>
      <c r="N36" s="81">
        <f>分析係数表!H39</f>
        <v>4.3379915099309016E-3</v>
      </c>
      <c r="O36" s="82">
        <f t="shared" si="4"/>
        <v>6.1896207823157419E-2</v>
      </c>
      <c r="P36" s="76">
        <f>分析係数表!C39</f>
        <v>1</v>
      </c>
      <c r="Q36" s="82">
        <f t="shared" si="5"/>
        <v>6.1896207823157419E-2</v>
      </c>
      <c r="R36" s="83">
        <v>6.7177332331803882E-2</v>
      </c>
      <c r="S36" s="84">
        <f t="shared" si="6"/>
        <v>7.0431939234964144E-2</v>
      </c>
      <c r="T36" s="85">
        <f>分析係数表!F39</f>
        <v>0.70537673738112661</v>
      </c>
      <c r="U36" s="86">
        <f t="shared" si="7"/>
        <v>4.9681051504984773E-2</v>
      </c>
      <c r="V36" s="87">
        <f>分析係数表!D39</f>
        <v>5.5779078273591805E-2</v>
      </c>
      <c r="W36" s="167">
        <f t="shared" si="8"/>
        <v>0</v>
      </c>
      <c r="X36" s="76">
        <f>分析係数表!E39</f>
        <v>7.0592538405267011E-2</v>
      </c>
      <c r="Y36" s="166">
        <f t="shared" si="9"/>
        <v>0</v>
      </c>
    </row>
    <row r="37" spans="1:25" x14ac:dyDescent="0.2">
      <c r="A37" s="6" t="s">
        <v>25</v>
      </c>
      <c r="B37" s="5" t="s">
        <v>40</v>
      </c>
      <c r="C37" s="90"/>
      <c r="D37" s="76">
        <f>投入係数表!T37</f>
        <v>8.8028169014084509E-4</v>
      </c>
      <c r="E37" s="77">
        <f t="shared" si="0"/>
        <v>8.8028169014084515E-2</v>
      </c>
      <c r="F37" s="76">
        <f>分析係数表!C40</f>
        <v>1</v>
      </c>
      <c r="G37" s="77">
        <f t="shared" si="1"/>
        <v>8.8028169014084515E-2</v>
      </c>
      <c r="H37" s="77">
        <v>9.3815812152129419E-2</v>
      </c>
      <c r="I37" s="77">
        <f t="shared" si="2"/>
        <v>9.3815812152129419E-2</v>
      </c>
      <c r="J37" s="76">
        <f>分析係数表!G40</f>
        <v>0.56581344070558914</v>
      </c>
      <c r="K37" s="78">
        <f t="shared" si="3"/>
        <v>5.3082247466385568E-2</v>
      </c>
      <c r="L37" s="79"/>
      <c r="M37" s="80"/>
      <c r="N37" s="81">
        <f>分析係数表!H40</f>
        <v>2.8909614848325226E-2</v>
      </c>
      <c r="O37" s="82">
        <f t="shared" si="4"/>
        <v>0.41249401356432769</v>
      </c>
      <c r="P37" s="76">
        <f>分析係数表!C40</f>
        <v>1</v>
      </c>
      <c r="Q37" s="82">
        <f t="shared" si="5"/>
        <v>0.41249401356432769</v>
      </c>
      <c r="R37" s="83">
        <v>0.41265370329702383</v>
      </c>
      <c r="S37" s="84">
        <f t="shared" si="6"/>
        <v>0.5064695154491532</v>
      </c>
      <c r="T37" s="85">
        <f>分析係数表!F40</f>
        <v>0.76416450963474258</v>
      </c>
      <c r="U37" s="86">
        <f t="shared" si="7"/>
        <v>0.38702602891814786</v>
      </c>
      <c r="V37" s="87">
        <f>分析係数表!D40</f>
        <v>3.8155498034704249E-2</v>
      </c>
      <c r="W37" s="167">
        <f t="shared" si="8"/>
        <v>0</v>
      </c>
      <c r="X37" s="76">
        <f>分析係数表!E40</f>
        <v>2.4733966062697729E-2</v>
      </c>
      <c r="Y37" s="166">
        <f t="shared" si="9"/>
        <v>0</v>
      </c>
    </row>
    <row r="38" spans="1:25" x14ac:dyDescent="0.2">
      <c r="A38" s="6" t="s">
        <v>26</v>
      </c>
      <c r="B38" s="5" t="s">
        <v>276</v>
      </c>
      <c r="C38" s="90"/>
      <c r="D38" s="76">
        <f>投入係数表!T38</f>
        <v>0</v>
      </c>
      <c r="E38" s="77">
        <f t="shared" si="0"/>
        <v>0</v>
      </c>
      <c r="F38" s="76">
        <f>分析係数表!C41</f>
        <v>0.80737001514386675</v>
      </c>
      <c r="G38" s="77">
        <f t="shared" si="1"/>
        <v>0</v>
      </c>
      <c r="H38" s="77">
        <v>4.1668637130767723E-7</v>
      </c>
      <c r="I38" s="77">
        <f t="shared" si="2"/>
        <v>4.1668637130767723E-7</v>
      </c>
      <c r="J38" s="76">
        <f>分析係数表!G41</f>
        <v>0.46438676343953744</v>
      </c>
      <c r="K38" s="78">
        <f t="shared" si="3"/>
        <v>1.9350363534093757E-7</v>
      </c>
      <c r="L38" s="79"/>
      <c r="M38" s="80"/>
      <c r="N38" s="81">
        <f>分析係数表!H41</f>
        <v>5.5247420444334276E-2</v>
      </c>
      <c r="O38" s="82">
        <f t="shared" si="4"/>
        <v>0.78829241820492635</v>
      </c>
      <c r="P38" s="76">
        <f>分析係数表!C41</f>
        <v>0.80737001514386675</v>
      </c>
      <c r="Q38" s="82">
        <f t="shared" si="5"/>
        <v>0.63644366162390675</v>
      </c>
      <c r="R38" s="83">
        <v>0.64685857223238608</v>
      </c>
      <c r="S38" s="84">
        <f t="shared" si="6"/>
        <v>0.64685898891875737</v>
      </c>
      <c r="T38" s="85">
        <f>分析係数表!F41</f>
        <v>0.56759749046623198</v>
      </c>
      <c r="U38" s="86">
        <f t="shared" si="7"/>
        <v>0.36715553879581087</v>
      </c>
      <c r="V38" s="87">
        <f>分析係数表!D41</f>
        <v>0.17788165826054866</v>
      </c>
      <c r="W38" s="167">
        <f t="shared" si="8"/>
        <v>0</v>
      </c>
      <c r="X38" s="76">
        <f>分析係数表!E41</f>
        <v>0.18021896912289334</v>
      </c>
      <c r="Y38" s="166">
        <f t="shared" si="9"/>
        <v>0</v>
      </c>
    </row>
    <row r="39" spans="1:25" x14ac:dyDescent="0.2">
      <c r="A39" s="6" t="s">
        <v>51</v>
      </c>
      <c r="B39" s="5" t="s">
        <v>367</v>
      </c>
      <c r="C39" s="90"/>
      <c r="D39" s="76">
        <f>投入係数表!T39</f>
        <v>4.4014084507042255E-4</v>
      </c>
      <c r="E39" s="77">
        <f>$C$22*D39</f>
        <v>4.4014084507042257E-2</v>
      </c>
      <c r="F39" s="76">
        <f>分析係数表!C42</f>
        <v>0.96683250414593702</v>
      </c>
      <c r="G39" s="77">
        <f>E39*F39</f>
        <v>4.2554247541634553E-2</v>
      </c>
      <c r="H39" s="77">
        <v>5.130805104079407E-2</v>
      </c>
      <c r="I39" s="77">
        <f>C39+H39</f>
        <v>5.130805104079407E-2</v>
      </c>
      <c r="J39" s="76">
        <f>分析係数表!G42</f>
        <v>0.48211243611584326</v>
      </c>
      <c r="K39" s="78">
        <f>I39*J39</f>
        <v>2.4736249479633255E-2</v>
      </c>
      <c r="L39" s="79"/>
      <c r="M39" s="80"/>
      <c r="N39" s="81">
        <f>分析係数表!H42</f>
        <v>1.6732252966876335E-2</v>
      </c>
      <c r="O39" s="82">
        <f t="shared" si="4"/>
        <v>0.23874251588932149</v>
      </c>
      <c r="P39" s="76">
        <f>分析係数表!C42</f>
        <v>0.96683250414593702</v>
      </c>
      <c r="Q39" s="82">
        <f>O39*P39</f>
        <v>0.23082402448337386</v>
      </c>
      <c r="R39" s="83">
        <v>0.23641088649582967</v>
      </c>
      <c r="S39" s="84">
        <f>I39+R39</f>
        <v>0.28771893753662375</v>
      </c>
      <c r="T39" s="85">
        <f>分析係数表!F42</f>
        <v>0.55877342419080067</v>
      </c>
      <c r="U39" s="86">
        <f>S39*T39</f>
        <v>0.16076969593187834</v>
      </c>
      <c r="V39" s="87">
        <f>分析係数表!D42</f>
        <v>0.25383304940374785</v>
      </c>
      <c r="W39" s="167">
        <f>ROUND(S39*V39,0)</f>
        <v>0</v>
      </c>
      <c r="X39" s="76">
        <f>分析係数表!E42</f>
        <v>0.17717206132879046</v>
      </c>
      <c r="Y39" s="166">
        <f>ROUND(S39*X39,0)</f>
        <v>0</v>
      </c>
    </row>
    <row r="40" spans="1:25" x14ac:dyDescent="0.2">
      <c r="A40" s="6" t="s">
        <v>194</v>
      </c>
      <c r="B40" s="5" t="s">
        <v>41</v>
      </c>
      <c r="C40" s="90"/>
      <c r="D40" s="76">
        <f>投入係数表!T40</f>
        <v>4.3133802816901406E-2</v>
      </c>
      <c r="E40" s="77">
        <f>$C$22*D40</f>
        <v>4.313380281690141</v>
      </c>
      <c r="F40" s="76">
        <f>分析係数表!C43</f>
        <v>0.23747353563867324</v>
      </c>
      <c r="G40" s="77">
        <f>E40*F40</f>
        <v>1.0243136660470942</v>
      </c>
      <c r="H40" s="77">
        <v>1.1977769421415221</v>
      </c>
      <c r="I40" s="77">
        <f>C40+H40</f>
        <v>1.1977769421415221</v>
      </c>
      <c r="J40" s="76">
        <f>分析係数表!G43</f>
        <v>0.3947923997185081</v>
      </c>
      <c r="K40" s="78">
        <f>I40*J40</f>
        <v>0.47287323331554815</v>
      </c>
      <c r="L40" s="79"/>
      <c r="M40" s="80"/>
      <c r="N40" s="81">
        <f>分析係数表!H43</f>
        <v>4.4340470362222294E-2</v>
      </c>
      <c r="O40" s="82">
        <f t="shared" si="4"/>
        <v>0.63266766710670197</v>
      </c>
      <c r="P40" s="76">
        <f>分析係数表!C43</f>
        <v>0.23747353563867324</v>
      </c>
      <c r="Q40" s="82">
        <f>O40*P40</f>
        <v>0.15024182779209966</v>
      </c>
      <c r="R40" s="83">
        <v>0.21168589622273806</v>
      </c>
      <c r="S40" s="84">
        <f>I40+R40</f>
        <v>1.4094628383642602</v>
      </c>
      <c r="T40" s="85">
        <f>分析係数表!F43</f>
        <v>0.64109781843771996</v>
      </c>
      <c r="U40" s="86">
        <f>S40*T40</f>
        <v>0.90360355084436395</v>
      </c>
      <c r="V40" s="87">
        <f>分析係数表!D43</f>
        <v>1.4700914848698099</v>
      </c>
      <c r="W40" s="167">
        <f>ROUND(S40*V40,0)</f>
        <v>2</v>
      </c>
      <c r="X40" s="76">
        <f>分析係数表!E43</f>
        <v>1.0415200562983815</v>
      </c>
      <c r="Y40" s="166">
        <f>ROUND(S40*X40,0)</f>
        <v>1</v>
      </c>
    </row>
    <row r="41" spans="1:25" x14ac:dyDescent="0.2">
      <c r="A41" s="6" t="s">
        <v>340</v>
      </c>
      <c r="B41" s="5" t="s">
        <v>42</v>
      </c>
      <c r="C41" s="90"/>
      <c r="D41" s="76">
        <f>投入係数表!T41</f>
        <v>0</v>
      </c>
      <c r="E41" s="77">
        <f>$C$22*D41</f>
        <v>0</v>
      </c>
      <c r="F41" s="76">
        <f>分析係数表!C44</f>
        <v>0.41273100616016423</v>
      </c>
      <c r="G41" s="77">
        <f>E41*F41</f>
        <v>0</v>
      </c>
      <c r="H41" s="77">
        <v>8.3288077155217949E-4</v>
      </c>
      <c r="I41" s="77">
        <f>C41+H41</f>
        <v>8.3288077155217949E-4</v>
      </c>
      <c r="J41" s="76">
        <f>分析係数表!G44</f>
        <v>0.27032077234506385</v>
      </c>
      <c r="K41" s="78">
        <f>I41*J41</f>
        <v>2.2514497343733786E-4</v>
      </c>
      <c r="L41" s="79"/>
      <c r="M41" s="80"/>
      <c r="N41" s="81">
        <f>分析係数表!H44</f>
        <v>0.12437641372044743</v>
      </c>
      <c r="O41" s="82">
        <f t="shared" si="4"/>
        <v>1.7746527014439564</v>
      </c>
      <c r="P41" s="76">
        <f>分析係数表!C44</f>
        <v>0.41273100616016423</v>
      </c>
      <c r="Q41" s="82">
        <f>O41*P41</f>
        <v>0.73245419505181764</v>
      </c>
      <c r="R41" s="83">
        <v>0.74232689358672499</v>
      </c>
      <c r="S41" s="84">
        <f>I41+R41</f>
        <v>0.74315977435827718</v>
      </c>
      <c r="T41" s="85">
        <f>分析係数表!F44</f>
        <v>0.52382435378386794</v>
      </c>
      <c r="U41" s="86">
        <f>S41*T41</f>
        <v>0.38928518856138966</v>
      </c>
      <c r="V41" s="87">
        <f>分析係数表!D44</f>
        <v>0.30302086577390219</v>
      </c>
      <c r="W41" s="167">
        <f>ROUND(S41*V41,0)</f>
        <v>0</v>
      </c>
      <c r="X41" s="76">
        <f>分析係数表!E44</f>
        <v>0.1999377141077546</v>
      </c>
      <c r="Y41" s="166">
        <f>ROUND(S41*X41,0)</f>
        <v>0</v>
      </c>
    </row>
    <row r="42" spans="1:25" x14ac:dyDescent="0.2">
      <c r="A42" s="6" t="s">
        <v>341</v>
      </c>
      <c r="B42" s="5" t="s">
        <v>278</v>
      </c>
      <c r="C42" s="90"/>
      <c r="D42" s="76">
        <f>投入係数表!T42</f>
        <v>4.4014084507042255E-4</v>
      </c>
      <c r="E42" s="77">
        <f>$C$22*D42</f>
        <v>4.4014084507042257E-2</v>
      </c>
      <c r="F42" s="76">
        <f>分析係数表!C45</f>
        <v>1</v>
      </c>
      <c r="G42" s="77">
        <f>E42*F42</f>
        <v>4.4014084507042257E-2</v>
      </c>
      <c r="H42" s="77">
        <v>5.0219440205366853E-2</v>
      </c>
      <c r="I42" s="77">
        <f>C42+H42</f>
        <v>5.0219440205366853E-2</v>
      </c>
      <c r="J42" s="76">
        <f>分析係数表!G45</f>
        <v>0</v>
      </c>
      <c r="K42" s="78">
        <f>I42*J42</f>
        <v>0</v>
      </c>
      <c r="L42" s="79"/>
      <c r="M42" s="80"/>
      <c r="N42" s="81">
        <f>分析係数表!H45</f>
        <v>0</v>
      </c>
      <c r="O42" s="82">
        <f t="shared" si="4"/>
        <v>0</v>
      </c>
      <c r="P42" s="76">
        <f>分析係数表!C45</f>
        <v>1</v>
      </c>
      <c r="Q42" s="82">
        <f>O42*P42</f>
        <v>0</v>
      </c>
      <c r="R42" s="83">
        <v>3.1005896934115356E-3</v>
      </c>
      <c r="S42" s="84">
        <f>I42+R42</f>
        <v>5.332002989877839E-2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投入係数表!T43</f>
        <v>1.7605633802816902E-3</v>
      </c>
      <c r="E43" s="77">
        <f>$C$22*D43</f>
        <v>0.17605633802816903</v>
      </c>
      <c r="F43" s="76">
        <f>分析係数表!C46</f>
        <v>7.03125E-2</v>
      </c>
      <c r="G43" s="77">
        <f>E43*F43</f>
        <v>1.2378961267605635E-2</v>
      </c>
      <c r="H43" s="77">
        <v>1.69582149164666E-2</v>
      </c>
      <c r="I43" s="77">
        <f>C43+H43</f>
        <v>1.69582149164666E-2</v>
      </c>
      <c r="J43" s="76">
        <f>分析係数表!G46</f>
        <v>1.0101010101010102E-2</v>
      </c>
      <c r="K43" s="78">
        <f>I43*J43</f>
        <v>1.712951001663293E-4</v>
      </c>
      <c r="L43" s="79"/>
      <c r="M43" s="80"/>
      <c r="N43" s="81">
        <f>分析係数表!H46</f>
        <v>2.5315279025811051E-2</v>
      </c>
      <c r="O43" s="82">
        <f t="shared" si="4"/>
        <v>0.36120858422514013</v>
      </c>
      <c r="P43" s="76">
        <f>分析係数表!C46</f>
        <v>7.03125E-2</v>
      </c>
      <c r="Q43" s="82">
        <f>O43*P43</f>
        <v>2.5397478578330166E-2</v>
      </c>
      <c r="R43" s="83">
        <v>2.7517438229263086E-2</v>
      </c>
      <c r="S43" s="84">
        <f>I43+R43</f>
        <v>4.4475653145729682E-2</v>
      </c>
      <c r="T43" s="85">
        <f>分析係数表!F46</f>
        <v>0.30303030303030304</v>
      </c>
      <c r="U43" s="86">
        <f>S43*T43</f>
        <v>1.3477470650221117E-2</v>
      </c>
      <c r="V43" s="87">
        <f>分析係数表!D46</f>
        <v>1.0101010101010102E-2</v>
      </c>
      <c r="W43" s="167">
        <f>ROUND(S43*V43,0)</f>
        <v>0</v>
      </c>
      <c r="X43" s="76">
        <f>分析係数表!E46</f>
        <v>3.0303030303030304E-2</v>
      </c>
      <c r="Y43" s="166">
        <f>ROUND(S43*X43,0)</f>
        <v>0</v>
      </c>
    </row>
    <row r="44" spans="1:25" x14ac:dyDescent="0.2">
      <c r="A44" s="192">
        <v>40</v>
      </c>
      <c r="B44" s="14" t="s">
        <v>150</v>
      </c>
      <c r="C44" s="197">
        <f>SUM(C5:C43)</f>
        <v>100</v>
      </c>
      <c r="D44" s="92">
        <f>投入係数表!T44</f>
        <v>0.63776408450704225</v>
      </c>
      <c r="E44" s="91">
        <f>SUM(E5:E43)</f>
        <v>63.776408450704238</v>
      </c>
      <c r="F44" s="92">
        <f>分析係数表!C47</f>
        <v>0.45593014645384233</v>
      </c>
      <c r="G44" s="91">
        <f>SUM(G5:G43)</f>
        <v>11.217557022049512</v>
      </c>
      <c r="H44" s="91">
        <f>SUM(H5:H43)</f>
        <v>12.448515660702494</v>
      </c>
      <c r="I44" s="91">
        <f>SUM(I5:I43)</f>
        <v>112.44851566070248</v>
      </c>
      <c r="J44" s="92">
        <f>分析係数表!G47</f>
        <v>0.32612291818538663</v>
      </c>
      <c r="K44" s="93">
        <f>SUM(K5:K43)</f>
        <v>22.756622409167914</v>
      </c>
      <c r="L44" s="94">
        <f>最終需要_まとめ!$L$33</f>
        <v>0.627</v>
      </c>
      <c r="M44" s="91">
        <f>K44*L44</f>
        <v>14.268402250548283</v>
      </c>
      <c r="N44" s="95">
        <f>分析係数表!H47</f>
        <v>1</v>
      </c>
      <c r="O44" s="96">
        <f>SUM(O5:O43)</f>
        <v>14.268402250548283</v>
      </c>
      <c r="P44" s="92">
        <f>分析係数表!C47</f>
        <v>0.45593014645384233</v>
      </c>
      <c r="Q44" s="96">
        <f>SUM(Q5:Q43)</f>
        <v>4.1490743105270855</v>
      </c>
      <c r="R44" s="91">
        <f>SUM(R5:R43)</f>
        <v>4.5497974225573241</v>
      </c>
      <c r="S44" s="97">
        <f>SUM(S5:S43)</f>
        <v>116.99831308325984</v>
      </c>
      <c r="T44" s="98">
        <f>分析係数表!F47</f>
        <v>0.53227163124544385</v>
      </c>
      <c r="U44" s="99">
        <f>SUM(U5:U43)</f>
        <v>43.365920048586148</v>
      </c>
      <c r="V44" s="100">
        <f>分析係数表!D47</f>
        <v>0.14068019962989961</v>
      </c>
      <c r="W44" s="164">
        <f>SUM(W5:W43)</f>
        <v>11</v>
      </c>
      <c r="X44" s="92">
        <f>分析係数表!E47</f>
        <v>0.11066561991812932</v>
      </c>
      <c r="Y44" s="165">
        <f>SUM(Y5:Y43)</f>
        <v>8</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M31" sqref="M3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2015年佐用町産業連関表</v>
      </c>
      <c r="H1" s="401"/>
      <c r="I1" s="401"/>
    </row>
    <row r="2" spans="1:25" x14ac:dyDescent="0.2">
      <c r="B2" s="3" t="s">
        <v>295</v>
      </c>
      <c r="S2" s="3" t="s">
        <v>152</v>
      </c>
      <c r="U2" s="64" t="s">
        <v>209</v>
      </c>
      <c r="W2" s="3" t="s">
        <v>130</v>
      </c>
      <c r="Y2" s="3" t="s">
        <v>153</v>
      </c>
    </row>
    <row r="3" spans="1:25" ht="44" x14ac:dyDescent="0.2">
      <c r="B3" s="65"/>
      <c r="C3" s="66" t="s">
        <v>227</v>
      </c>
      <c r="D3" s="66" t="s">
        <v>313</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投入係数表!U5</f>
        <v>0</v>
      </c>
      <c r="E5" s="77">
        <f t="shared" ref="E5:E38" si="0">$C$23*D5</f>
        <v>0</v>
      </c>
      <c r="F5" s="76">
        <f>分析係数表!C8</f>
        <v>1</v>
      </c>
      <c r="G5" s="77">
        <f t="shared" ref="G5:G38" si="1">E5*F5</f>
        <v>0</v>
      </c>
      <c r="H5" s="77">
        <f t="array" ref="H5:H43">MMULT(逆行列係数!C5:AO43,'19'!G5:G43)</f>
        <v>6.7467073482455791E-4</v>
      </c>
      <c r="I5" s="77">
        <f t="shared" ref="I5:I38" si="2">C5+H5</f>
        <v>6.7467073482455791E-4</v>
      </c>
      <c r="J5" s="76">
        <f>分析係数表!G8</f>
        <v>0.11979935084095604</v>
      </c>
      <c r="K5" s="78">
        <f t="shared" ref="K5:K38" si="3">I5*J5</f>
        <v>8.0825116063372833E-5</v>
      </c>
      <c r="L5" s="79" t="s">
        <v>183</v>
      </c>
      <c r="M5" s="80" t="s">
        <v>183</v>
      </c>
      <c r="N5" s="81">
        <f>分析係数表!H8</f>
        <v>1.4191429368202522E-2</v>
      </c>
      <c r="O5" s="82">
        <f t="shared" ref="O5:O43" si="4">$M$44*N5</f>
        <v>0.2027454964422146</v>
      </c>
      <c r="P5" s="76">
        <f>分析係数表!C8</f>
        <v>1</v>
      </c>
      <c r="Q5" s="82">
        <f t="shared" ref="Q5:Q38" si="5">O5*P5</f>
        <v>0.2027454964422146</v>
      </c>
      <c r="R5" s="83">
        <f t="array" ref="R5:R43">MMULT(逆行列係数!C5:AO43,'19'!Q5:Q43)</f>
        <v>0.28491540001006149</v>
      </c>
      <c r="S5" s="84">
        <f t="shared" ref="S5:S38" si="6">I5+R5</f>
        <v>0.28559007074488607</v>
      </c>
      <c r="T5" s="85">
        <f>分析係数表!F8</f>
        <v>0.45234582472705814</v>
      </c>
      <c r="U5" s="86">
        <f t="shared" ref="U5:U38" si="7">S5*T5</f>
        <v>0.12918547608495437</v>
      </c>
      <c r="V5" s="87">
        <f>分析係数表!D8</f>
        <v>0.25140159339038065</v>
      </c>
      <c r="W5" s="167">
        <f t="shared" ref="W5:W38" si="8">ROUND(S5*V5,0)</f>
        <v>0</v>
      </c>
      <c r="X5" s="76">
        <f>分析係数表!E8</f>
        <v>0.19799350840956034</v>
      </c>
      <c r="Y5" s="166">
        <f t="shared" ref="Y5:Y38" si="9">ROUND(S5*X5,0)</f>
        <v>0</v>
      </c>
    </row>
    <row r="6" spans="1:25" x14ac:dyDescent="0.2">
      <c r="A6" s="6" t="s">
        <v>219</v>
      </c>
      <c r="B6" s="5" t="s">
        <v>265</v>
      </c>
      <c r="C6" s="90"/>
      <c r="D6" s="76">
        <f>投入係数表!U6</f>
        <v>0</v>
      </c>
      <c r="E6" s="77">
        <f t="shared" si="0"/>
        <v>0</v>
      </c>
      <c r="F6" s="76">
        <f>分析係数表!C9</f>
        <v>1</v>
      </c>
      <c r="G6" s="77">
        <f t="shared" si="1"/>
        <v>0</v>
      </c>
      <c r="H6" s="77">
        <v>1.5181001184355523E-2</v>
      </c>
      <c r="I6" s="77">
        <f t="shared" si="2"/>
        <v>1.5181001184355523E-2</v>
      </c>
      <c r="J6" s="76">
        <f>分析係数表!G9</f>
        <v>0.2441860465116279</v>
      </c>
      <c r="K6" s="78">
        <f t="shared" si="3"/>
        <v>3.706988661296116E-3</v>
      </c>
      <c r="L6" s="79"/>
      <c r="M6" s="80"/>
      <c r="N6" s="81">
        <f>分析係数表!H9</f>
        <v>7.4365568741672605E-4</v>
      </c>
      <c r="O6" s="82">
        <f t="shared" si="4"/>
        <v>1.0624218154177184E-2</v>
      </c>
      <c r="P6" s="76">
        <f>分析係数表!C9</f>
        <v>1</v>
      </c>
      <c r="Q6" s="82">
        <f t="shared" si="5"/>
        <v>1.0624218154177184E-2</v>
      </c>
      <c r="R6" s="83">
        <v>1.4185059136449829E-2</v>
      </c>
      <c r="S6" s="84">
        <f t="shared" si="6"/>
        <v>2.9366060320805354E-2</v>
      </c>
      <c r="T6" s="85">
        <f>分析係数表!F9</f>
        <v>0.66860465116279066</v>
      </c>
      <c r="U6" s="86">
        <f t="shared" si="7"/>
        <v>1.9634284516817532E-2</v>
      </c>
      <c r="V6" s="87">
        <f>分析係数表!D9</f>
        <v>0.14534883720930233</v>
      </c>
      <c r="W6" s="167">
        <f t="shared" si="8"/>
        <v>0</v>
      </c>
      <c r="X6" s="76">
        <f>分析係数表!E9</f>
        <v>4.0697674418604654E-2</v>
      </c>
      <c r="Y6" s="166">
        <f t="shared" si="9"/>
        <v>0</v>
      </c>
    </row>
    <row r="7" spans="1:25" x14ac:dyDescent="0.2">
      <c r="A7" s="6" t="s">
        <v>220</v>
      </c>
      <c r="B7" s="5" t="s">
        <v>266</v>
      </c>
      <c r="C7" s="90"/>
      <c r="D7" s="76">
        <f>投入係数表!U7</f>
        <v>0</v>
      </c>
      <c r="E7" s="77">
        <f t="shared" si="0"/>
        <v>0</v>
      </c>
      <c r="F7" s="76">
        <f>分析係数表!C10</f>
        <v>0</v>
      </c>
      <c r="G7" s="77">
        <f t="shared" si="1"/>
        <v>0</v>
      </c>
      <c r="H7" s="77">
        <v>0</v>
      </c>
      <c r="I7" s="77">
        <f t="shared" si="2"/>
        <v>0</v>
      </c>
      <c r="J7" s="76">
        <f>分析係数表!G10</f>
        <v>0</v>
      </c>
      <c r="K7" s="78">
        <f t="shared" si="3"/>
        <v>0</v>
      </c>
      <c r="L7" s="79"/>
      <c r="M7" s="80"/>
      <c r="N7" s="81">
        <f>分析係数表!H10</f>
        <v>1.4563257211910885E-3</v>
      </c>
      <c r="O7" s="82">
        <f t="shared" si="4"/>
        <v>2.0805760551930317E-2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投入係数表!U8</f>
        <v>0</v>
      </c>
      <c r="E8" s="77">
        <f t="shared" si="0"/>
        <v>0</v>
      </c>
      <c r="F8" s="76">
        <f>分析係数表!C11</f>
        <v>1.4950166112956853E-2</v>
      </c>
      <c r="G8" s="77">
        <f t="shared" si="1"/>
        <v>0</v>
      </c>
      <c r="H8" s="77">
        <v>3.7540248251354017E-3</v>
      </c>
      <c r="I8" s="77">
        <f t="shared" si="2"/>
        <v>3.7540248251354017E-3</v>
      </c>
      <c r="J8" s="76">
        <f>分析係数表!G11</f>
        <v>0.5</v>
      </c>
      <c r="K8" s="78">
        <f t="shared" si="3"/>
        <v>1.8770124125677009E-3</v>
      </c>
      <c r="L8" s="79"/>
      <c r="M8" s="80"/>
      <c r="N8" s="81">
        <f>分析係数表!H11</f>
        <v>-3.0985653642363585E-5</v>
      </c>
      <c r="O8" s="82">
        <f t="shared" si="4"/>
        <v>-4.4267575642404933E-4</v>
      </c>
      <c r="P8" s="76">
        <f>分析係数表!C11</f>
        <v>1.4950166112956853E-2</v>
      </c>
      <c r="Q8" s="82">
        <f t="shared" si="5"/>
        <v>-6.6180760927183639E-6</v>
      </c>
      <c r="R8" s="83">
        <v>1.2241866319934972E-4</v>
      </c>
      <c r="S8" s="84">
        <f t="shared" si="6"/>
        <v>3.8764434883347514E-3</v>
      </c>
      <c r="T8" s="85">
        <f>分析係数表!F11</f>
        <v>0.8125</v>
      </c>
      <c r="U8" s="86">
        <f t="shared" si="7"/>
        <v>3.1496103342719857E-3</v>
      </c>
      <c r="V8" s="87">
        <f>分析係数表!D11</f>
        <v>0.3125</v>
      </c>
      <c r="W8" s="167">
        <f t="shared" si="8"/>
        <v>0</v>
      </c>
      <c r="X8" s="76">
        <f>分析係数表!E11</f>
        <v>0</v>
      </c>
      <c r="Y8" s="166">
        <f t="shared" si="9"/>
        <v>0</v>
      </c>
    </row>
    <row r="9" spans="1:25" x14ac:dyDescent="0.2">
      <c r="A9" s="6" t="s">
        <v>222</v>
      </c>
      <c r="B9" s="5" t="s">
        <v>190</v>
      </c>
      <c r="C9" s="90"/>
      <c r="D9" s="76">
        <f>投入係数表!U9</f>
        <v>0</v>
      </c>
      <c r="E9" s="77">
        <f t="shared" si="0"/>
        <v>0</v>
      </c>
      <c r="F9" s="76">
        <f>分析係数表!C12</f>
        <v>7.6050169221580699E-2</v>
      </c>
      <c r="G9" s="77">
        <f t="shared" si="1"/>
        <v>0</v>
      </c>
      <c r="H9" s="77">
        <v>1.3646247538353073E-4</v>
      </c>
      <c r="I9" s="77">
        <f t="shared" si="2"/>
        <v>1.3646247538353073E-4</v>
      </c>
      <c r="J9" s="76">
        <f>分析係数表!G12</f>
        <v>0.1430260047281324</v>
      </c>
      <c r="K9" s="78">
        <f t="shared" si="3"/>
        <v>1.9517682649417516E-5</v>
      </c>
      <c r="L9" s="79"/>
      <c r="M9" s="80"/>
      <c r="N9" s="81">
        <f>分析係数表!H12</f>
        <v>0.10532023673039383</v>
      </c>
      <c r="O9" s="82">
        <f t="shared" si="4"/>
        <v>1.5046548960853436</v>
      </c>
      <c r="P9" s="76">
        <f>分析係数表!C12</f>
        <v>7.6050169221580699E-2</v>
      </c>
      <c r="Q9" s="82">
        <f t="shared" si="5"/>
        <v>0.1144292594673703</v>
      </c>
      <c r="R9" s="83">
        <v>0.1276422182553105</v>
      </c>
      <c r="S9" s="84">
        <f t="shared" si="6"/>
        <v>0.12777868073069404</v>
      </c>
      <c r="T9" s="85">
        <f>分析係数表!F12</f>
        <v>0.29432624113475175</v>
      </c>
      <c r="U9" s="86">
        <f t="shared" si="7"/>
        <v>3.7608618796622709E-2</v>
      </c>
      <c r="V9" s="87">
        <f>分析係数表!D12</f>
        <v>7.407407407407407E-2</v>
      </c>
      <c r="W9" s="167">
        <f t="shared" si="8"/>
        <v>0</v>
      </c>
      <c r="X9" s="76">
        <f>分析係数表!E12</f>
        <v>6.6587864460204885E-2</v>
      </c>
      <c r="Y9" s="166">
        <f t="shared" si="9"/>
        <v>0</v>
      </c>
    </row>
    <row r="10" spans="1:25" x14ac:dyDescent="0.2">
      <c r="A10" s="6" t="s">
        <v>223</v>
      </c>
      <c r="B10" s="5" t="s">
        <v>28</v>
      </c>
      <c r="C10" s="90"/>
      <c r="D10" s="76">
        <f>投入係数表!U10</f>
        <v>2.4131274131274131E-3</v>
      </c>
      <c r="E10" s="77">
        <f t="shared" si="0"/>
        <v>0.2413127413127413</v>
      </c>
      <c r="F10" s="76">
        <f>分析係数表!C13</f>
        <v>0</v>
      </c>
      <c r="G10" s="77">
        <f t="shared" si="1"/>
        <v>0</v>
      </c>
      <c r="H10" s="77">
        <v>0</v>
      </c>
      <c r="I10" s="77">
        <f t="shared" si="2"/>
        <v>0</v>
      </c>
      <c r="J10" s="76">
        <f>分析係数表!G13</f>
        <v>0.24390243902439024</v>
      </c>
      <c r="K10" s="78">
        <f t="shared" si="3"/>
        <v>0</v>
      </c>
      <c r="L10" s="79"/>
      <c r="M10" s="80"/>
      <c r="N10" s="81">
        <f>分析係数表!H13</f>
        <v>1.555479812846652E-2</v>
      </c>
      <c r="O10" s="82">
        <f t="shared" si="4"/>
        <v>0.22222322972487277</v>
      </c>
      <c r="P10" s="76">
        <f>分析係数表!C13</f>
        <v>0</v>
      </c>
      <c r="Q10" s="82">
        <f t="shared" si="5"/>
        <v>0</v>
      </c>
      <c r="R10" s="83">
        <v>0</v>
      </c>
      <c r="S10" s="84">
        <f t="shared" si="6"/>
        <v>0</v>
      </c>
      <c r="T10" s="85">
        <f>分析係数表!F13</f>
        <v>0.37804878048780488</v>
      </c>
      <c r="U10" s="86">
        <f t="shared" si="7"/>
        <v>0</v>
      </c>
      <c r="V10" s="87">
        <f>分析係数表!D13</f>
        <v>0.4451219512195122</v>
      </c>
      <c r="W10" s="167">
        <f t="shared" si="8"/>
        <v>0</v>
      </c>
      <c r="X10" s="76">
        <f>分析係数表!E13</f>
        <v>0.39634146341463417</v>
      </c>
      <c r="Y10" s="166">
        <f t="shared" si="9"/>
        <v>0</v>
      </c>
    </row>
    <row r="11" spans="1:25" x14ac:dyDescent="0.2">
      <c r="A11" s="6" t="s">
        <v>224</v>
      </c>
      <c r="B11" s="5" t="s">
        <v>267</v>
      </c>
      <c r="C11" s="90"/>
      <c r="D11" s="76">
        <f>投入係数表!U11</f>
        <v>7.2393822393822397E-3</v>
      </c>
      <c r="E11" s="77">
        <f t="shared" si="0"/>
        <v>0.72393822393822393</v>
      </c>
      <c r="F11" s="76">
        <f>分析係数表!C14</f>
        <v>0.12118408880666054</v>
      </c>
      <c r="G11" s="77">
        <f t="shared" si="1"/>
        <v>8.7729794020265831E-2</v>
      </c>
      <c r="H11" s="77">
        <v>0.10161777235749002</v>
      </c>
      <c r="I11" s="77">
        <f t="shared" si="2"/>
        <v>0.10161777235749002</v>
      </c>
      <c r="J11" s="76">
        <f>分析係数表!G14</f>
        <v>0.17455621301775148</v>
      </c>
      <c r="K11" s="78">
        <f t="shared" si="3"/>
        <v>1.7738013518023406E-2</v>
      </c>
      <c r="L11" s="79"/>
      <c r="M11" s="80"/>
      <c r="N11" s="81">
        <f>分析係数表!H14</f>
        <v>1.3013974529792706E-3</v>
      </c>
      <c r="O11" s="82">
        <f t="shared" si="4"/>
        <v>1.8592381769810071E-2</v>
      </c>
      <c r="P11" s="76">
        <f>分析係数表!C14</f>
        <v>0.12118408880666054</v>
      </c>
      <c r="Q11" s="82">
        <f t="shared" si="5"/>
        <v>2.25310084352E-3</v>
      </c>
      <c r="R11" s="83">
        <v>6.7452017328798975E-3</v>
      </c>
      <c r="S11" s="84">
        <f t="shared" si="6"/>
        <v>0.10836297409036992</v>
      </c>
      <c r="T11" s="85">
        <f>分析係数表!F14</f>
        <v>0.39349112426035504</v>
      </c>
      <c r="U11" s="86">
        <f t="shared" si="7"/>
        <v>4.2639868503015384E-2</v>
      </c>
      <c r="V11" s="87">
        <f>分析係数表!D14</f>
        <v>0.13905325443786981</v>
      </c>
      <c r="W11" s="167">
        <f t="shared" si="8"/>
        <v>0</v>
      </c>
      <c r="X11" s="76">
        <f>分析係数表!E14</f>
        <v>0.10650887573964497</v>
      </c>
      <c r="Y11" s="166">
        <f t="shared" si="9"/>
        <v>0</v>
      </c>
    </row>
    <row r="12" spans="1:25" x14ac:dyDescent="0.2">
      <c r="A12" s="6" t="s">
        <v>225</v>
      </c>
      <c r="B12" s="5" t="s">
        <v>29</v>
      </c>
      <c r="C12" s="90"/>
      <c r="D12" s="76">
        <f>投入係数表!U12</f>
        <v>1.3513513513513514E-2</v>
      </c>
      <c r="E12" s="77">
        <f t="shared" si="0"/>
        <v>1.3513513513513513</v>
      </c>
      <c r="F12" s="76">
        <f>分析係数表!C15</f>
        <v>0</v>
      </c>
      <c r="G12" s="77">
        <f t="shared" si="1"/>
        <v>0</v>
      </c>
      <c r="H12" s="77">
        <v>0</v>
      </c>
      <c r="I12" s="77">
        <f t="shared" si="2"/>
        <v>0</v>
      </c>
      <c r="J12" s="76">
        <f>分析係数表!G15</f>
        <v>0.1</v>
      </c>
      <c r="K12" s="78">
        <f t="shared" si="3"/>
        <v>0</v>
      </c>
      <c r="L12" s="79"/>
      <c r="M12" s="80"/>
      <c r="N12" s="81">
        <f>分析係数表!H15</f>
        <v>9.7914665509868937E-3</v>
      </c>
      <c r="O12" s="82">
        <f t="shared" si="4"/>
        <v>0.13988553902999959</v>
      </c>
      <c r="P12" s="76">
        <f>分析係数表!C15</f>
        <v>0</v>
      </c>
      <c r="Q12" s="82">
        <f t="shared" si="5"/>
        <v>0</v>
      </c>
      <c r="R12" s="83">
        <v>0</v>
      </c>
      <c r="S12" s="84">
        <f t="shared" si="6"/>
        <v>0</v>
      </c>
      <c r="T12" s="85">
        <f>分析係数表!F15</f>
        <v>0.30833333333333335</v>
      </c>
      <c r="U12" s="86">
        <f t="shared" si="7"/>
        <v>0</v>
      </c>
      <c r="V12" s="87">
        <f>分析係数表!D15</f>
        <v>8.3333333333333332E-3</v>
      </c>
      <c r="W12" s="167">
        <f t="shared" si="8"/>
        <v>0</v>
      </c>
      <c r="X12" s="76">
        <f>分析係数表!E15</f>
        <v>0</v>
      </c>
      <c r="Y12" s="166">
        <f t="shared" si="9"/>
        <v>0</v>
      </c>
    </row>
    <row r="13" spans="1:25" x14ac:dyDescent="0.2">
      <c r="A13" s="6" t="s">
        <v>226</v>
      </c>
      <c r="B13" s="5" t="s">
        <v>30</v>
      </c>
      <c r="C13" s="90"/>
      <c r="D13" s="76">
        <f>投入係数表!U13</f>
        <v>9.6525096525096527E-4</v>
      </c>
      <c r="E13" s="77">
        <f t="shared" si="0"/>
        <v>9.6525096525096526E-2</v>
      </c>
      <c r="F13" s="76">
        <f>分析係数表!C16</f>
        <v>1.8867924528301883E-2</v>
      </c>
      <c r="G13" s="77">
        <f t="shared" si="1"/>
        <v>1.8212282363225755E-3</v>
      </c>
      <c r="H13" s="77">
        <v>3.5025877341457782E-3</v>
      </c>
      <c r="I13" s="77">
        <f t="shared" si="2"/>
        <v>3.5025877341457782E-3</v>
      </c>
      <c r="J13" s="76">
        <f>分析係数表!G16</f>
        <v>4.4444444444444446E-2</v>
      </c>
      <c r="K13" s="78">
        <f t="shared" si="3"/>
        <v>1.5567056596203459E-4</v>
      </c>
      <c r="L13" s="79"/>
      <c r="M13" s="80"/>
      <c r="N13" s="81">
        <f>分析係数表!H16</f>
        <v>1.8622377839060514E-2</v>
      </c>
      <c r="O13" s="82">
        <f t="shared" si="4"/>
        <v>0.26604812961085367</v>
      </c>
      <c r="P13" s="76">
        <f>分析係数表!C16</f>
        <v>1.8867924528301883E-2</v>
      </c>
      <c r="Q13" s="82">
        <f t="shared" si="5"/>
        <v>5.0197760303934639E-3</v>
      </c>
      <c r="R13" s="83">
        <v>5.4374263298882699E-3</v>
      </c>
      <c r="S13" s="84">
        <f t="shared" si="6"/>
        <v>8.9400140640340485E-3</v>
      </c>
      <c r="T13" s="85">
        <f>分析係数表!F16</f>
        <v>0.28888888888888886</v>
      </c>
      <c r="U13" s="86">
        <f t="shared" si="7"/>
        <v>2.5826707296098361E-3</v>
      </c>
      <c r="V13" s="87">
        <f>分析係数表!D16</f>
        <v>0</v>
      </c>
      <c r="W13" s="167">
        <f t="shared" si="8"/>
        <v>0</v>
      </c>
      <c r="X13" s="76">
        <f>分析係数表!E16</f>
        <v>0</v>
      </c>
      <c r="Y13" s="166">
        <f t="shared" si="9"/>
        <v>0</v>
      </c>
    </row>
    <row r="14" spans="1:25" x14ac:dyDescent="0.2">
      <c r="A14" s="6" t="s">
        <v>2</v>
      </c>
      <c r="B14" s="5" t="s">
        <v>364</v>
      </c>
      <c r="C14" s="90"/>
      <c r="D14" s="76">
        <f>投入係数表!U14</f>
        <v>4.0057915057915061E-2</v>
      </c>
      <c r="E14" s="77">
        <f t="shared" si="0"/>
        <v>4.0057915057915059</v>
      </c>
      <c r="F14" s="76">
        <f>分析係数表!C17</f>
        <v>0.10356731875719216</v>
      </c>
      <c r="G14" s="77">
        <f t="shared" si="1"/>
        <v>0.41486908575516168</v>
      </c>
      <c r="H14" s="77">
        <v>0.45297562900874655</v>
      </c>
      <c r="I14" s="77">
        <f t="shared" si="2"/>
        <v>0.45297562900874655</v>
      </c>
      <c r="J14" s="76">
        <f>分析係数表!G17</f>
        <v>0.21292775665399238</v>
      </c>
      <c r="K14" s="78">
        <f t="shared" si="3"/>
        <v>9.6451084503763523E-2</v>
      </c>
      <c r="L14" s="79"/>
      <c r="M14" s="80"/>
      <c r="N14" s="81">
        <f>分析係数表!H17</f>
        <v>3.0056084033092678E-3</v>
      </c>
      <c r="O14" s="82">
        <f t="shared" si="4"/>
        <v>4.2939548373132783E-2</v>
      </c>
      <c r="P14" s="76">
        <f>分析係数表!C17</f>
        <v>0.10356731875719216</v>
      </c>
      <c r="Q14" s="82">
        <f t="shared" si="5"/>
        <v>4.4471338936501147E-3</v>
      </c>
      <c r="R14" s="83">
        <v>7.6831260139052495E-3</v>
      </c>
      <c r="S14" s="84">
        <f t="shared" si="6"/>
        <v>0.4606587550226518</v>
      </c>
      <c r="T14" s="85">
        <f>分析係数表!F17</f>
        <v>0.32509505703422054</v>
      </c>
      <c r="U14" s="86">
        <f t="shared" si="7"/>
        <v>0.14975788423740202</v>
      </c>
      <c r="V14" s="87">
        <f>分析係数表!D17</f>
        <v>7.2243346007604556E-2</v>
      </c>
      <c r="W14" s="167">
        <f t="shared" si="8"/>
        <v>0</v>
      </c>
      <c r="X14" s="76">
        <f>分析係数表!E17</f>
        <v>6.8441064638783272E-2</v>
      </c>
      <c r="Y14" s="166">
        <f t="shared" si="9"/>
        <v>0</v>
      </c>
    </row>
    <row r="15" spans="1:25" x14ac:dyDescent="0.2">
      <c r="A15" s="6" t="s">
        <v>3</v>
      </c>
      <c r="B15" s="5" t="s">
        <v>31</v>
      </c>
      <c r="C15" s="90"/>
      <c r="D15" s="76">
        <f>投入係数表!U15</f>
        <v>9.6525096525096523E-3</v>
      </c>
      <c r="E15" s="77">
        <f t="shared" si="0"/>
        <v>0.96525096525096521</v>
      </c>
      <c r="F15" s="76">
        <f>分析係数表!C18</f>
        <v>0.44289970208540219</v>
      </c>
      <c r="G15" s="77">
        <f t="shared" si="1"/>
        <v>0.42750936494729941</v>
      </c>
      <c r="H15" s="77">
        <v>0.52169201746539895</v>
      </c>
      <c r="I15" s="77">
        <f t="shared" si="2"/>
        <v>0.52169201746539895</v>
      </c>
      <c r="J15" s="76">
        <f>分析係数表!G18</f>
        <v>0.21558441558441557</v>
      </c>
      <c r="K15" s="78">
        <f t="shared" si="3"/>
        <v>0.11246866870033276</v>
      </c>
      <c r="L15" s="79"/>
      <c r="M15" s="80"/>
      <c r="N15" s="81">
        <f>分析係数表!H18</f>
        <v>4.9577045827781737E-4</v>
      </c>
      <c r="O15" s="82">
        <f t="shared" si="4"/>
        <v>7.0828121027847893E-3</v>
      </c>
      <c r="P15" s="76">
        <f>分析係数表!C18</f>
        <v>0.44289970208540219</v>
      </c>
      <c r="Q15" s="82">
        <f t="shared" si="5"/>
        <v>3.1369753702502642E-3</v>
      </c>
      <c r="R15" s="83">
        <v>6.612658445483535E-3</v>
      </c>
      <c r="S15" s="84">
        <f t="shared" si="6"/>
        <v>0.52830467591088248</v>
      </c>
      <c r="T15" s="85">
        <f>分析係数表!F18</f>
        <v>0.45974025974025973</v>
      </c>
      <c r="U15" s="86">
        <f t="shared" si="7"/>
        <v>0.24288292892526284</v>
      </c>
      <c r="V15" s="87">
        <f>分析係数表!D18</f>
        <v>4.0445269016697587E-2</v>
      </c>
      <c r="W15" s="167">
        <f t="shared" si="8"/>
        <v>0</v>
      </c>
      <c r="X15" s="76">
        <f>分析係数表!E18</f>
        <v>3.896103896103896E-2</v>
      </c>
      <c r="Y15" s="166">
        <f t="shared" si="9"/>
        <v>0</v>
      </c>
    </row>
    <row r="16" spans="1:25" x14ac:dyDescent="0.2">
      <c r="A16" s="6" t="s">
        <v>4</v>
      </c>
      <c r="B16" s="5" t="s">
        <v>32</v>
      </c>
      <c r="C16" s="90"/>
      <c r="D16" s="76">
        <f>投入係数表!U16</f>
        <v>4.5849420849420848E-2</v>
      </c>
      <c r="E16" s="77">
        <f t="shared" si="0"/>
        <v>4.5849420849420852</v>
      </c>
      <c r="F16" s="76">
        <f>分析係数表!C19</f>
        <v>0.30545876887340306</v>
      </c>
      <c r="G16" s="77">
        <f t="shared" si="1"/>
        <v>1.4005107646222632</v>
      </c>
      <c r="H16" s="77">
        <v>1.7975249778941473</v>
      </c>
      <c r="I16" s="77">
        <f t="shared" si="2"/>
        <v>1.7975249778941473</v>
      </c>
      <c r="J16" s="76">
        <f>分析係数表!G19</f>
        <v>5.7468790357296601E-2</v>
      </c>
      <c r="K16" s="78">
        <f t="shared" si="3"/>
        <v>0.10330158611660296</v>
      </c>
      <c r="L16" s="79"/>
      <c r="M16" s="80"/>
      <c r="N16" s="81">
        <f>分析係数表!H19</f>
        <v>-1.2394261456945434E-4</v>
      </c>
      <c r="O16" s="82">
        <f t="shared" si="4"/>
        <v>-1.7707030256961973E-3</v>
      </c>
      <c r="P16" s="76">
        <f>分析係数表!C19</f>
        <v>0.30545876887340306</v>
      </c>
      <c r="Q16" s="82">
        <f t="shared" si="5"/>
        <v>-5.4087676626957018E-4</v>
      </c>
      <c r="R16" s="83">
        <v>1.2754528041214598E-3</v>
      </c>
      <c r="S16" s="84">
        <f t="shared" si="6"/>
        <v>1.7988004306982688</v>
      </c>
      <c r="T16" s="85">
        <f>分析係数表!F19</f>
        <v>0.23999139044339216</v>
      </c>
      <c r="U16" s="86">
        <f t="shared" si="7"/>
        <v>0.4316966164934502</v>
      </c>
      <c r="V16" s="87">
        <f>分析係数表!D19</f>
        <v>1.8941024537236333E-2</v>
      </c>
      <c r="W16" s="167">
        <f t="shared" si="8"/>
        <v>0</v>
      </c>
      <c r="X16" s="76">
        <f>分析係数表!E19</f>
        <v>1.9156263452432199E-2</v>
      </c>
      <c r="Y16" s="166">
        <f t="shared" si="9"/>
        <v>0</v>
      </c>
    </row>
    <row r="17" spans="1:25" x14ac:dyDescent="0.2">
      <c r="A17" s="6" t="s">
        <v>5</v>
      </c>
      <c r="B17" s="5" t="s">
        <v>33</v>
      </c>
      <c r="C17" s="90"/>
      <c r="D17" s="76">
        <f>投入係数表!U17</f>
        <v>6.708494208494209E-2</v>
      </c>
      <c r="E17" s="77">
        <f t="shared" si="0"/>
        <v>6.7084942084942085</v>
      </c>
      <c r="F17" s="76">
        <f>分析係数表!C20</f>
        <v>9.5808383233532912E-2</v>
      </c>
      <c r="G17" s="77">
        <f t="shared" si="1"/>
        <v>0.64272998404734916</v>
      </c>
      <c r="H17" s="77">
        <v>0.7137536515875561</v>
      </c>
      <c r="I17" s="77">
        <f t="shared" si="2"/>
        <v>0.7137536515875561</v>
      </c>
      <c r="J17" s="76">
        <f>分析係数表!G20</f>
        <v>0.10049019607843138</v>
      </c>
      <c r="K17" s="78">
        <f t="shared" si="3"/>
        <v>7.1725244399729909E-2</v>
      </c>
      <c r="L17" s="79"/>
      <c r="M17" s="80"/>
      <c r="N17" s="81">
        <f>分析係数表!H20</f>
        <v>6.1971307284727176E-4</v>
      </c>
      <c r="O17" s="82">
        <f t="shared" si="4"/>
        <v>8.8535151284809873E-3</v>
      </c>
      <c r="P17" s="76">
        <f>分析係数表!C20</f>
        <v>9.5808383233532912E-2</v>
      </c>
      <c r="Q17" s="82">
        <f t="shared" si="5"/>
        <v>8.4824097039338782E-4</v>
      </c>
      <c r="R17" s="83">
        <v>1.6036863717036492E-3</v>
      </c>
      <c r="S17" s="84">
        <f t="shared" si="6"/>
        <v>0.71535733795925971</v>
      </c>
      <c r="T17" s="85">
        <f>分析係数表!F20</f>
        <v>0.22303921568627452</v>
      </c>
      <c r="U17" s="86">
        <f t="shared" si="7"/>
        <v>0.15955273959385449</v>
      </c>
      <c r="V17" s="87">
        <f>分析係数表!D20</f>
        <v>8.5784313725490197E-2</v>
      </c>
      <c r="W17" s="167">
        <f t="shared" si="8"/>
        <v>0</v>
      </c>
      <c r="X17" s="76">
        <f>分析係数表!E20</f>
        <v>9.3137254901960786E-2</v>
      </c>
      <c r="Y17" s="166">
        <f t="shared" si="9"/>
        <v>0</v>
      </c>
    </row>
    <row r="18" spans="1:25" x14ac:dyDescent="0.2">
      <c r="A18" s="6" t="s">
        <v>6</v>
      </c>
      <c r="B18" s="5" t="s">
        <v>34</v>
      </c>
      <c r="C18" s="90"/>
      <c r="D18" s="76">
        <f>投入係数表!U18</f>
        <v>2.8474903474903474E-2</v>
      </c>
      <c r="E18" s="77">
        <f t="shared" si="0"/>
        <v>2.8474903474903472</v>
      </c>
      <c r="F18" s="76">
        <f>分析係数表!C21</f>
        <v>0.17321313586606568</v>
      </c>
      <c r="G18" s="77">
        <f t="shared" si="1"/>
        <v>0.49322273243715609</v>
      </c>
      <c r="H18" s="77">
        <v>0.53534678044747108</v>
      </c>
      <c r="I18" s="77">
        <f t="shared" si="2"/>
        <v>0.53534678044747108</v>
      </c>
      <c r="J18" s="76">
        <f>分析係数表!G21</f>
        <v>0.28424304840370751</v>
      </c>
      <c r="K18" s="78">
        <f t="shared" si="3"/>
        <v>0.1521686008274995</v>
      </c>
      <c r="L18" s="79"/>
      <c r="M18" s="80"/>
      <c r="N18" s="81">
        <f>分析係数表!H21</f>
        <v>1.0225265701979984E-3</v>
      </c>
      <c r="O18" s="82">
        <f t="shared" si="4"/>
        <v>1.4608299961993629E-2</v>
      </c>
      <c r="P18" s="76">
        <f>分析係数表!C21</f>
        <v>0.17321313586606568</v>
      </c>
      <c r="Q18" s="82">
        <f t="shared" si="5"/>
        <v>2.5303494460890445E-3</v>
      </c>
      <c r="R18" s="83">
        <v>4.6724495532970171E-3</v>
      </c>
      <c r="S18" s="84">
        <f t="shared" si="6"/>
        <v>0.54001923000076812</v>
      </c>
      <c r="T18" s="85">
        <f>分析係数表!F21</f>
        <v>0.42481977342945415</v>
      </c>
      <c r="U18" s="86">
        <f t="shared" si="7"/>
        <v>0.22941084693647459</v>
      </c>
      <c r="V18" s="87">
        <f>分析係数表!D21</f>
        <v>8.2389289392378995E-2</v>
      </c>
      <c r="W18" s="167">
        <f t="shared" si="8"/>
        <v>0</v>
      </c>
      <c r="X18" s="76">
        <f>分析係数表!E21</f>
        <v>7.7239958805355308E-2</v>
      </c>
      <c r="Y18" s="166">
        <f t="shared" si="9"/>
        <v>0</v>
      </c>
    </row>
    <row r="19" spans="1:25" x14ac:dyDescent="0.2">
      <c r="A19" s="6" t="s">
        <v>7</v>
      </c>
      <c r="B19" s="5" t="s">
        <v>268</v>
      </c>
      <c r="C19" s="90"/>
      <c r="D19" s="76">
        <f>投入係数表!U19</f>
        <v>1.3513513513513514E-2</v>
      </c>
      <c r="E19" s="77">
        <f t="shared" si="0"/>
        <v>1.3513513513513513</v>
      </c>
      <c r="F19" s="76">
        <f>分析係数表!C22</f>
        <v>5.7692307692307709E-2</v>
      </c>
      <c r="G19" s="77">
        <f t="shared" si="1"/>
        <v>7.7962577962577981E-2</v>
      </c>
      <c r="H19" s="77">
        <v>8.2883079203684665E-2</v>
      </c>
      <c r="I19" s="77">
        <f t="shared" si="2"/>
        <v>8.2883079203684665E-2</v>
      </c>
      <c r="J19" s="76">
        <f>分析係数表!G22</f>
        <v>0.19427890345649582</v>
      </c>
      <c r="K19" s="78">
        <f t="shared" si="3"/>
        <v>1.6102433742789749E-2</v>
      </c>
      <c r="L19" s="79"/>
      <c r="M19" s="80"/>
      <c r="N19" s="81">
        <f>分析係数表!H22</f>
        <v>6.1971307284727171E-5</v>
      </c>
      <c r="O19" s="82">
        <f t="shared" si="4"/>
        <v>8.8535151284809867E-4</v>
      </c>
      <c r="P19" s="76">
        <f>分析係数表!C22</f>
        <v>5.7692307692307709E-2</v>
      </c>
      <c r="Q19" s="82">
        <f t="shared" si="5"/>
        <v>5.1077971895082628E-5</v>
      </c>
      <c r="R19" s="83">
        <v>3.401122063248294E-4</v>
      </c>
      <c r="S19" s="84">
        <f t="shared" si="6"/>
        <v>8.32231914100095E-2</v>
      </c>
      <c r="T19" s="85">
        <f>分析係数表!F22</f>
        <v>0.41239570917759238</v>
      </c>
      <c r="U19" s="86">
        <f t="shared" si="7"/>
        <v>3.432088704155338E-2</v>
      </c>
      <c r="V19" s="87">
        <f>分析係数表!D22</f>
        <v>9.5351609058402856E-3</v>
      </c>
      <c r="W19" s="167">
        <f t="shared" si="8"/>
        <v>0</v>
      </c>
      <c r="X19" s="76">
        <f>分析係数表!E22</f>
        <v>8.3432657926102508E-3</v>
      </c>
      <c r="Y19" s="166">
        <f t="shared" si="9"/>
        <v>0</v>
      </c>
    </row>
    <row r="20" spans="1:25" x14ac:dyDescent="0.2">
      <c r="A20" s="6" t="s">
        <v>8</v>
      </c>
      <c r="B20" s="5" t="s">
        <v>269</v>
      </c>
      <c r="C20" s="90"/>
      <c r="D20" s="76">
        <f>投入係数表!U20</f>
        <v>2.4131274131274131E-3</v>
      </c>
      <c r="E20" s="77">
        <f t="shared" si="0"/>
        <v>0.2413127413127413</v>
      </c>
      <c r="F20" s="76">
        <f>分析係数表!C23</f>
        <v>0</v>
      </c>
      <c r="G20" s="77">
        <f t="shared" si="1"/>
        <v>0</v>
      </c>
      <c r="H20" s="77">
        <v>0</v>
      </c>
      <c r="I20" s="77">
        <f t="shared" si="2"/>
        <v>0</v>
      </c>
      <c r="J20" s="76">
        <f>分析係数表!G23</f>
        <v>0.21608040201005024</v>
      </c>
      <c r="K20" s="78">
        <f t="shared" si="3"/>
        <v>0</v>
      </c>
      <c r="L20" s="79"/>
      <c r="M20" s="80"/>
      <c r="N20" s="81">
        <f>分析係数表!H23</f>
        <v>3.0985653642363585E-5</v>
      </c>
      <c r="O20" s="82">
        <f t="shared" si="4"/>
        <v>4.4267575642404933E-4</v>
      </c>
      <c r="P20" s="76">
        <f>分析係数表!C23</f>
        <v>0</v>
      </c>
      <c r="Q20" s="82">
        <f t="shared" si="5"/>
        <v>0</v>
      </c>
      <c r="R20" s="83">
        <v>0</v>
      </c>
      <c r="S20" s="84">
        <f t="shared" si="6"/>
        <v>0</v>
      </c>
      <c r="T20" s="85">
        <f>分析係数表!F23</f>
        <v>0.44723618090452261</v>
      </c>
      <c r="U20" s="86">
        <f t="shared" si="7"/>
        <v>0</v>
      </c>
      <c r="V20" s="87">
        <f>分析係数表!D23</f>
        <v>5.0251256281407038E-2</v>
      </c>
      <c r="W20" s="167">
        <f t="shared" si="8"/>
        <v>0</v>
      </c>
      <c r="X20" s="76">
        <f>分析係数表!E23</f>
        <v>3.5175879396984924E-2</v>
      </c>
      <c r="Y20" s="166">
        <f t="shared" si="9"/>
        <v>0</v>
      </c>
    </row>
    <row r="21" spans="1:25" x14ac:dyDescent="0.2">
      <c r="A21" s="6" t="s">
        <v>9</v>
      </c>
      <c r="B21" s="5" t="s">
        <v>270</v>
      </c>
      <c r="C21" s="90"/>
      <c r="D21" s="76">
        <f>投入係数表!U21</f>
        <v>9.6525096525096527E-4</v>
      </c>
      <c r="E21" s="77">
        <f t="shared" si="0"/>
        <v>9.6525096525096526E-2</v>
      </c>
      <c r="F21" s="76">
        <f>分析係数表!C24</f>
        <v>1</v>
      </c>
      <c r="G21" s="77">
        <f t="shared" si="1"/>
        <v>9.6525096525096526E-2</v>
      </c>
      <c r="H21" s="77">
        <v>0.12566039761672856</v>
      </c>
      <c r="I21" s="77">
        <f t="shared" si="2"/>
        <v>0.12566039761672856</v>
      </c>
      <c r="J21" s="76">
        <f>分析係数表!G24</f>
        <v>0.20751761942051683</v>
      </c>
      <c r="K21" s="78">
        <f t="shared" si="3"/>
        <v>2.6076746568859097E-2</v>
      </c>
      <c r="L21" s="79"/>
      <c r="M21" s="80"/>
      <c r="N21" s="81">
        <f>分析係数表!H24</f>
        <v>4.3379915099309022E-4</v>
      </c>
      <c r="O21" s="82">
        <f t="shared" si="4"/>
        <v>6.1974605899366908E-3</v>
      </c>
      <c r="P21" s="76">
        <f>分析係数表!C24</f>
        <v>1</v>
      </c>
      <c r="Q21" s="82">
        <f t="shared" si="5"/>
        <v>6.1974605899366908E-3</v>
      </c>
      <c r="R21" s="83">
        <v>1.9363563641136845E-2</v>
      </c>
      <c r="S21" s="84">
        <f t="shared" si="6"/>
        <v>0.1450239612578654</v>
      </c>
      <c r="T21" s="85">
        <f>分析係数表!F24</f>
        <v>0.3923257635082224</v>
      </c>
      <c r="U21" s="86">
        <f t="shared" si="7"/>
        <v>5.6896636327478912E-2</v>
      </c>
      <c r="V21" s="87">
        <f>分析係数表!D24</f>
        <v>7.9874706342991389E-2</v>
      </c>
      <c r="W21" s="167">
        <f t="shared" si="8"/>
        <v>0</v>
      </c>
      <c r="X21" s="76">
        <f>分析係数表!E24</f>
        <v>8.1440877055599062E-2</v>
      </c>
      <c r="Y21" s="166">
        <f t="shared" si="9"/>
        <v>0</v>
      </c>
    </row>
    <row r="22" spans="1:25" x14ac:dyDescent="0.2">
      <c r="A22" s="6" t="s">
        <v>10</v>
      </c>
      <c r="B22" s="5" t="s">
        <v>271</v>
      </c>
      <c r="C22" s="90"/>
      <c r="D22" s="76">
        <f>投入係数表!U22</f>
        <v>0.1500965250965251</v>
      </c>
      <c r="E22" s="77">
        <f t="shared" si="0"/>
        <v>15.00965250965251</v>
      </c>
      <c r="F22" s="76">
        <f>分析係数表!C25</f>
        <v>0.15636042402826855</v>
      </c>
      <c r="G22" s="77">
        <f t="shared" si="1"/>
        <v>2.3469156309262318</v>
      </c>
      <c r="H22" s="77">
        <v>2.557449049521678</v>
      </c>
      <c r="I22" s="77">
        <f t="shared" si="2"/>
        <v>2.557449049521678</v>
      </c>
      <c r="J22" s="76">
        <f>分析係数表!G25</f>
        <v>0.19674295774647887</v>
      </c>
      <c r="K22" s="78">
        <f t="shared" si="3"/>
        <v>0.50316009028881603</v>
      </c>
      <c r="L22" s="79"/>
      <c r="M22" s="80"/>
      <c r="N22" s="81">
        <f>分析係数表!H25</f>
        <v>5.8872741920490813E-4</v>
      </c>
      <c r="O22" s="82">
        <f t="shared" si="4"/>
        <v>8.4108393720569372E-3</v>
      </c>
      <c r="P22" s="76">
        <f>分析係数表!C25</f>
        <v>0.15636042402826855</v>
      </c>
      <c r="Q22" s="82">
        <f t="shared" si="5"/>
        <v>1.3151224106484787E-3</v>
      </c>
      <c r="R22" s="83">
        <v>4.282702693000311E-3</v>
      </c>
      <c r="S22" s="84">
        <f t="shared" si="6"/>
        <v>2.5617317522146781</v>
      </c>
      <c r="T22" s="85">
        <f>分析係数表!F25</f>
        <v>0.35079225352112675</v>
      </c>
      <c r="U22" s="86">
        <f t="shared" si="7"/>
        <v>0.89863565427601166</v>
      </c>
      <c r="V22" s="87">
        <f>分析係数表!D25</f>
        <v>7.2183098591549297E-2</v>
      </c>
      <c r="W22" s="167">
        <f t="shared" si="8"/>
        <v>0</v>
      </c>
      <c r="X22" s="76">
        <f>分析係数表!E25</f>
        <v>6.8661971830985921E-2</v>
      </c>
      <c r="Y22" s="166">
        <f t="shared" si="9"/>
        <v>0</v>
      </c>
    </row>
    <row r="23" spans="1:25" x14ac:dyDescent="0.2">
      <c r="A23" s="6" t="s">
        <v>11</v>
      </c>
      <c r="B23" s="5" t="s">
        <v>35</v>
      </c>
      <c r="C23" s="75">
        <f>最終需要_まとめ!C24</f>
        <v>100</v>
      </c>
      <c r="D23" s="76">
        <f>投入係数表!U23</f>
        <v>0.11920849420849421</v>
      </c>
      <c r="E23" s="77">
        <f t="shared" si="0"/>
        <v>11.92084942084942</v>
      </c>
      <c r="F23" s="76">
        <f>分析係数表!C26</f>
        <v>0.2968369829683698</v>
      </c>
      <c r="G23" s="77">
        <f t="shared" si="1"/>
        <v>3.5385489765051803</v>
      </c>
      <c r="H23" s="77">
        <v>3.6896356102505843</v>
      </c>
      <c r="I23" s="77">
        <f t="shared" si="2"/>
        <v>103.68963561025059</v>
      </c>
      <c r="J23" s="76">
        <f>分析係数表!G26</f>
        <v>0.19691119691119691</v>
      </c>
      <c r="K23" s="78">
        <f t="shared" si="3"/>
        <v>20.417650255300309</v>
      </c>
      <c r="L23" s="79"/>
      <c r="M23" s="80"/>
      <c r="N23" s="81">
        <f>分析係数表!H26</f>
        <v>1.2859046261580888E-2</v>
      </c>
      <c r="O23" s="82">
        <f t="shared" si="4"/>
        <v>0.18371043891598046</v>
      </c>
      <c r="P23" s="76">
        <f>分析係数表!C26</f>
        <v>0.2968369829683698</v>
      </c>
      <c r="Q23" s="82">
        <f t="shared" si="5"/>
        <v>5.4532052427614636E-2</v>
      </c>
      <c r="R23" s="83">
        <v>5.7488053737288526E-2</v>
      </c>
      <c r="S23" s="84">
        <f t="shared" si="6"/>
        <v>103.74712366398788</v>
      </c>
      <c r="T23" s="85">
        <f>分析係数表!F26</f>
        <v>0.33687258687258687</v>
      </c>
      <c r="U23" s="86">
        <f t="shared" si="7"/>
        <v>34.94956192927777</v>
      </c>
      <c r="V23" s="87">
        <f>分析係数表!D26</f>
        <v>8.7355212355212361E-2</v>
      </c>
      <c r="W23" s="167">
        <f t="shared" si="8"/>
        <v>9</v>
      </c>
      <c r="X23" s="76">
        <f>分析係数表!E26</f>
        <v>9.2664092664092659E-2</v>
      </c>
      <c r="Y23" s="166">
        <f t="shared" si="9"/>
        <v>10</v>
      </c>
    </row>
    <row r="24" spans="1:25" x14ac:dyDescent="0.2">
      <c r="A24" s="6" t="s">
        <v>12</v>
      </c>
      <c r="B24" s="5" t="s">
        <v>365</v>
      </c>
      <c r="C24" s="90"/>
      <c r="D24" s="76">
        <f>投入係数表!U24</f>
        <v>0</v>
      </c>
      <c r="E24" s="77">
        <f t="shared" si="0"/>
        <v>0</v>
      </c>
      <c r="F24" s="76">
        <f>分析係数表!C27</f>
        <v>2.7090694935217874E-2</v>
      </c>
      <c r="G24" s="77">
        <f t="shared" si="1"/>
        <v>0</v>
      </c>
      <c r="H24" s="77">
        <v>8.0813224556517885E-5</v>
      </c>
      <c r="I24" s="77">
        <f t="shared" si="2"/>
        <v>8.0813224556517885E-5</v>
      </c>
      <c r="J24" s="76">
        <f>分析係数表!G27</f>
        <v>0.18333333333333332</v>
      </c>
      <c r="K24" s="78">
        <f t="shared" si="3"/>
        <v>1.4815757835361611E-5</v>
      </c>
      <c r="L24" s="79"/>
      <c r="M24" s="80"/>
      <c r="N24" s="81">
        <f>分析係数表!H27</f>
        <v>1.2053419266879434E-2</v>
      </c>
      <c r="O24" s="82">
        <f t="shared" si="4"/>
        <v>0.1722008692489552</v>
      </c>
      <c r="P24" s="76">
        <f>分析係数表!C27</f>
        <v>2.7090694935217874E-2</v>
      </c>
      <c r="Q24" s="82">
        <f t="shared" si="5"/>
        <v>4.6650412164027854E-3</v>
      </c>
      <c r="R24" s="83">
        <v>4.6918716543720802E-3</v>
      </c>
      <c r="S24" s="84">
        <f t="shared" si="6"/>
        <v>4.7726848789285984E-3</v>
      </c>
      <c r="T24" s="85">
        <f>分析係数表!F27</f>
        <v>0.33333333333333331</v>
      </c>
      <c r="U24" s="86">
        <f t="shared" si="7"/>
        <v>1.5908949596428661E-3</v>
      </c>
      <c r="V24" s="87">
        <f>分析係数表!D27</f>
        <v>0</v>
      </c>
      <c r="W24" s="167">
        <f t="shared" si="8"/>
        <v>0</v>
      </c>
      <c r="X24" s="76">
        <f>分析係数表!E27</f>
        <v>0</v>
      </c>
      <c r="Y24" s="166">
        <f t="shared" si="9"/>
        <v>0</v>
      </c>
    </row>
    <row r="25" spans="1:25" x14ac:dyDescent="0.2">
      <c r="A25" s="6" t="s">
        <v>13</v>
      </c>
      <c r="B25" s="5" t="s">
        <v>191</v>
      </c>
      <c r="C25" s="90"/>
      <c r="D25" s="76">
        <f>投入係数表!U25</f>
        <v>0</v>
      </c>
      <c r="E25" s="77">
        <f t="shared" si="0"/>
        <v>0</v>
      </c>
      <c r="F25" s="76">
        <f>分析係数表!C28</f>
        <v>5.9347181008901906E-3</v>
      </c>
      <c r="G25" s="77">
        <f t="shared" si="1"/>
        <v>0</v>
      </c>
      <c r="H25" s="77">
        <v>2.1571088072051155E-4</v>
      </c>
      <c r="I25" s="77">
        <f t="shared" si="2"/>
        <v>2.1571088072051155E-4</v>
      </c>
      <c r="J25" s="76">
        <f>分析係数表!G28</f>
        <v>0.12222222222222222</v>
      </c>
      <c r="K25" s="78">
        <f t="shared" si="3"/>
        <v>2.6364663199173635E-5</v>
      </c>
      <c r="L25" s="79"/>
      <c r="M25" s="80"/>
      <c r="N25" s="81">
        <f>分析係数表!H28</f>
        <v>2.299135500263378E-2</v>
      </c>
      <c r="O25" s="82">
        <f t="shared" si="4"/>
        <v>0.32846541126664458</v>
      </c>
      <c r="P25" s="76">
        <f>分析係数表!C28</f>
        <v>5.9347181008901906E-3</v>
      </c>
      <c r="Q25" s="82">
        <f t="shared" si="5"/>
        <v>1.9493496217604963E-3</v>
      </c>
      <c r="R25" s="83">
        <v>2.0018436287654556E-3</v>
      </c>
      <c r="S25" s="84">
        <f t="shared" si="6"/>
        <v>2.2175545094859674E-3</v>
      </c>
      <c r="T25" s="85">
        <f>分析係数表!F28</f>
        <v>0.21111111111111111</v>
      </c>
      <c r="U25" s="86">
        <f t="shared" si="7"/>
        <v>4.6815039644703755E-4</v>
      </c>
      <c r="V25" s="87">
        <f>分析係数表!D28</f>
        <v>0.82222222222222219</v>
      </c>
      <c r="W25" s="167">
        <f t="shared" si="8"/>
        <v>0</v>
      </c>
      <c r="X25" s="76">
        <f>分析係数表!E28</f>
        <v>0.82222222222222219</v>
      </c>
      <c r="Y25" s="166">
        <f t="shared" si="9"/>
        <v>0</v>
      </c>
    </row>
    <row r="26" spans="1:25" x14ac:dyDescent="0.2">
      <c r="A26" s="6" t="s">
        <v>14</v>
      </c>
      <c r="B26" s="5" t="s">
        <v>50</v>
      </c>
      <c r="C26" s="90"/>
      <c r="D26" s="76">
        <f>投入係数表!U26</f>
        <v>4.3436293436293436E-3</v>
      </c>
      <c r="E26" s="77">
        <f t="shared" si="0"/>
        <v>0.43436293436293438</v>
      </c>
      <c r="F26" s="76">
        <f>分析係数表!C29</f>
        <v>2.9045643153526979E-2</v>
      </c>
      <c r="G26" s="77">
        <f t="shared" si="1"/>
        <v>1.2616350790624653E-2</v>
      </c>
      <c r="H26" s="77">
        <v>1.5626420542429159E-2</v>
      </c>
      <c r="I26" s="77">
        <f t="shared" si="2"/>
        <v>1.5626420542429159E-2</v>
      </c>
      <c r="J26" s="76">
        <f>分析係数表!G29</f>
        <v>0.27966101694915252</v>
      </c>
      <c r="K26" s="78">
        <f t="shared" si="3"/>
        <v>4.3701006601708659E-3</v>
      </c>
      <c r="L26" s="79"/>
      <c r="M26" s="80"/>
      <c r="N26" s="81">
        <f>分析係数表!H29</f>
        <v>1.0659064852973073E-2</v>
      </c>
      <c r="O26" s="82">
        <f t="shared" si="4"/>
        <v>0.15228046020987296</v>
      </c>
      <c r="P26" s="76">
        <f>分析係数表!C29</f>
        <v>2.9045643153526979E-2</v>
      </c>
      <c r="Q26" s="82">
        <f t="shared" si="5"/>
        <v>4.4230839065108338E-3</v>
      </c>
      <c r="R26" s="83">
        <v>5.5543252356004529E-3</v>
      </c>
      <c r="S26" s="84">
        <f t="shared" si="6"/>
        <v>2.1180745778029614E-2</v>
      </c>
      <c r="T26" s="85">
        <f>分析係数表!F29</f>
        <v>0.4576271186440678</v>
      </c>
      <c r="U26" s="86">
        <f t="shared" si="7"/>
        <v>9.692883661132197E-3</v>
      </c>
      <c r="V26" s="87">
        <f>分析係数表!D29</f>
        <v>0.38983050847457629</v>
      </c>
      <c r="W26" s="167">
        <f t="shared" si="8"/>
        <v>0</v>
      </c>
      <c r="X26" s="76">
        <f>分析係数表!E29</f>
        <v>0.16101694915254236</v>
      </c>
      <c r="Y26" s="166">
        <f t="shared" si="9"/>
        <v>0</v>
      </c>
    </row>
    <row r="27" spans="1:25" x14ac:dyDescent="0.2">
      <c r="A27" s="6" t="s">
        <v>15</v>
      </c>
      <c r="B27" s="5" t="s">
        <v>36</v>
      </c>
      <c r="C27" s="90"/>
      <c r="D27" s="76">
        <f>投入係数表!U27</f>
        <v>1.4478764478764478E-3</v>
      </c>
      <c r="E27" s="77">
        <f t="shared" si="0"/>
        <v>0.14478764478764478</v>
      </c>
      <c r="F27" s="76">
        <f>分析係数表!C30</f>
        <v>1</v>
      </c>
      <c r="G27" s="77">
        <f t="shared" si="1"/>
        <v>0.14478764478764478</v>
      </c>
      <c r="H27" s="77">
        <v>0.18353837483774507</v>
      </c>
      <c r="I27" s="77">
        <f t="shared" si="2"/>
        <v>0.18353837483774507</v>
      </c>
      <c r="J27" s="76">
        <f>分析係数表!G30</f>
        <v>0.3445689235265465</v>
      </c>
      <c r="K27" s="78">
        <f t="shared" si="3"/>
        <v>6.324162024365361E-2</v>
      </c>
      <c r="L27" s="79"/>
      <c r="M27" s="80"/>
      <c r="N27" s="81">
        <f>分析係数表!H30</f>
        <v>0</v>
      </c>
      <c r="O27" s="82">
        <f t="shared" si="4"/>
        <v>0</v>
      </c>
      <c r="P27" s="76">
        <f>分析係数表!C30</f>
        <v>1</v>
      </c>
      <c r="Q27" s="82">
        <f t="shared" si="5"/>
        <v>0</v>
      </c>
      <c r="R27" s="83">
        <v>1.9482248386379415E-2</v>
      </c>
      <c r="S27" s="84">
        <f t="shared" si="6"/>
        <v>0.20302062322412448</v>
      </c>
      <c r="T27" s="85">
        <f>分析係数表!F30</f>
        <v>0.44101315148563081</v>
      </c>
      <c r="U27" s="86">
        <f t="shared" si="7"/>
        <v>8.9534764864647981E-2</v>
      </c>
      <c r="V27" s="87">
        <f>分析係数表!D30</f>
        <v>8.7579152459814902E-2</v>
      </c>
      <c r="W27" s="167">
        <f t="shared" si="8"/>
        <v>0</v>
      </c>
      <c r="X27" s="76">
        <f>分析係数表!E30</f>
        <v>6.0009741841207991E-2</v>
      </c>
      <c r="Y27" s="166">
        <f t="shared" si="9"/>
        <v>0</v>
      </c>
    </row>
    <row r="28" spans="1:25" x14ac:dyDescent="0.2">
      <c r="A28" s="6" t="s">
        <v>16</v>
      </c>
      <c r="B28" s="5" t="s">
        <v>192</v>
      </c>
      <c r="C28" s="90"/>
      <c r="D28" s="76">
        <f>投入係数表!U28</f>
        <v>9.1698841698841706E-3</v>
      </c>
      <c r="E28" s="77">
        <f t="shared" si="0"/>
        <v>0.91698841698841704</v>
      </c>
      <c r="F28" s="76">
        <f>分析係数表!C31</f>
        <v>3.5033259423503327E-2</v>
      </c>
      <c r="G28" s="77">
        <f t="shared" si="1"/>
        <v>3.2125093100702856E-2</v>
      </c>
      <c r="H28" s="77">
        <v>4.3524166301126863E-2</v>
      </c>
      <c r="I28" s="77">
        <f t="shared" si="2"/>
        <v>4.3524166301126863E-2</v>
      </c>
      <c r="J28" s="76">
        <f>分析係数表!G31</f>
        <v>6.3291139240506333E-2</v>
      </c>
      <c r="K28" s="78">
        <f t="shared" si="3"/>
        <v>2.7546940696915739E-3</v>
      </c>
      <c r="L28" s="79"/>
      <c r="M28" s="80"/>
      <c r="N28" s="81">
        <f>分析係数表!H31</f>
        <v>2.636879124965141E-2</v>
      </c>
      <c r="O28" s="82">
        <f t="shared" si="4"/>
        <v>0.37671706871686594</v>
      </c>
      <c r="P28" s="76">
        <f>分析係数表!C31</f>
        <v>3.5033259423503327E-2</v>
      </c>
      <c r="Q28" s="82">
        <f t="shared" si="5"/>
        <v>1.3197626797619695E-2</v>
      </c>
      <c r="R28" s="83">
        <v>1.6037910467361499E-2</v>
      </c>
      <c r="S28" s="84">
        <f t="shared" si="6"/>
        <v>5.9562076768488362E-2</v>
      </c>
      <c r="T28" s="85">
        <f>分析係数表!F31</f>
        <v>0.34177215189873417</v>
      </c>
      <c r="U28" s="86">
        <f t="shared" si="7"/>
        <v>2.0356659148723869E-2</v>
      </c>
      <c r="V28" s="87">
        <f>分析係数表!D31</f>
        <v>0</v>
      </c>
      <c r="W28" s="167">
        <f t="shared" si="8"/>
        <v>0</v>
      </c>
      <c r="X28" s="76">
        <f>分析係数表!E31</f>
        <v>0</v>
      </c>
      <c r="Y28" s="166">
        <f t="shared" si="9"/>
        <v>0</v>
      </c>
    </row>
    <row r="29" spans="1:25" x14ac:dyDescent="0.2">
      <c r="A29" s="6" t="s">
        <v>17</v>
      </c>
      <c r="B29" s="5" t="s">
        <v>272</v>
      </c>
      <c r="C29" s="90"/>
      <c r="D29" s="76">
        <f>投入係数表!U29</f>
        <v>4.8262548262548264E-4</v>
      </c>
      <c r="E29" s="77">
        <f t="shared" si="0"/>
        <v>4.8262548262548263E-2</v>
      </c>
      <c r="F29" s="76">
        <f>分析係数表!C32</f>
        <v>1</v>
      </c>
      <c r="G29" s="77">
        <f t="shared" si="1"/>
        <v>4.8262548262548263E-2</v>
      </c>
      <c r="H29" s="77">
        <v>7.0411314185506099E-2</v>
      </c>
      <c r="I29" s="77">
        <f t="shared" si="2"/>
        <v>7.0411314185506099E-2</v>
      </c>
      <c r="J29" s="76">
        <f>分析係数表!G32</f>
        <v>0.13994910941475827</v>
      </c>
      <c r="K29" s="78">
        <f t="shared" si="3"/>
        <v>9.8540007129843139E-3</v>
      </c>
      <c r="L29" s="79"/>
      <c r="M29" s="80"/>
      <c r="N29" s="81">
        <f>分析係数表!H32</f>
        <v>7.5295138350943511E-3</v>
      </c>
      <c r="O29" s="82">
        <f t="shared" si="4"/>
        <v>0.10757020881104398</v>
      </c>
      <c r="P29" s="76">
        <f>分析係数表!C32</f>
        <v>1</v>
      </c>
      <c r="Q29" s="82">
        <f t="shared" si="5"/>
        <v>0.10757020881104398</v>
      </c>
      <c r="R29" s="83">
        <v>0.13773404736720268</v>
      </c>
      <c r="S29" s="84">
        <f t="shared" si="6"/>
        <v>0.2081453615527088</v>
      </c>
      <c r="T29" s="85">
        <f>分析係数表!F32</f>
        <v>0.48346055979643765</v>
      </c>
      <c r="U29" s="86">
        <f t="shared" si="7"/>
        <v>0.10063007301530451</v>
      </c>
      <c r="V29" s="87">
        <f>分析係数表!D32</f>
        <v>1.0178117048346057E-2</v>
      </c>
      <c r="W29" s="167">
        <f t="shared" si="8"/>
        <v>0</v>
      </c>
      <c r="X29" s="76">
        <f>分析係数表!E32</f>
        <v>1.5267175572519083E-2</v>
      </c>
      <c r="Y29" s="166">
        <f t="shared" si="9"/>
        <v>0</v>
      </c>
    </row>
    <row r="30" spans="1:25" x14ac:dyDescent="0.2">
      <c r="A30" s="6" t="s">
        <v>18</v>
      </c>
      <c r="B30" s="5" t="s">
        <v>273</v>
      </c>
      <c r="C30" s="90"/>
      <c r="D30" s="76">
        <f>投入係数表!U30</f>
        <v>0</v>
      </c>
      <c r="E30" s="77">
        <f t="shared" si="0"/>
        <v>0</v>
      </c>
      <c r="F30" s="76">
        <f>分析係数表!C33</f>
        <v>1</v>
      </c>
      <c r="G30" s="77">
        <f t="shared" si="1"/>
        <v>0</v>
      </c>
      <c r="H30" s="77">
        <v>8.8367163858414054E-3</v>
      </c>
      <c r="I30" s="77">
        <f t="shared" si="2"/>
        <v>8.8367163858414054E-3</v>
      </c>
      <c r="J30" s="76">
        <f>分析係数表!G33</f>
        <v>0.50525087514585765</v>
      </c>
      <c r="K30" s="78">
        <f t="shared" si="3"/>
        <v>4.46475868736211E-3</v>
      </c>
      <c r="L30" s="79"/>
      <c r="M30" s="80"/>
      <c r="N30" s="81">
        <f>分析係数表!H33</f>
        <v>1.0844978774827254E-3</v>
      </c>
      <c r="O30" s="82">
        <f t="shared" si="4"/>
        <v>1.5493651474841726E-2</v>
      </c>
      <c r="P30" s="76">
        <f>分析係数表!C33</f>
        <v>1</v>
      </c>
      <c r="Q30" s="82">
        <f t="shared" si="5"/>
        <v>1.5493651474841726E-2</v>
      </c>
      <c r="R30" s="83">
        <v>3.8368448747488328E-2</v>
      </c>
      <c r="S30" s="84">
        <f t="shared" si="6"/>
        <v>4.720516513332973E-2</v>
      </c>
      <c r="T30" s="85">
        <f>分析係数表!F33</f>
        <v>0.64410735122520424</v>
      </c>
      <c r="U30" s="86">
        <f t="shared" si="7"/>
        <v>3.0405193878177379E-2</v>
      </c>
      <c r="V30" s="87">
        <f>分析係数表!D33</f>
        <v>4.7841306884480746E-2</v>
      </c>
      <c r="W30" s="167">
        <f t="shared" si="8"/>
        <v>0</v>
      </c>
      <c r="X30" s="76">
        <f>分析係数表!E33</f>
        <v>4.3173862310385065E-2</v>
      </c>
      <c r="Y30" s="166">
        <f t="shared" si="9"/>
        <v>0</v>
      </c>
    </row>
    <row r="31" spans="1:25" x14ac:dyDescent="0.2">
      <c r="A31" s="6" t="s">
        <v>19</v>
      </c>
      <c r="B31" s="5" t="s">
        <v>274</v>
      </c>
      <c r="C31" s="90"/>
      <c r="D31" s="76">
        <f>投入係数表!U31</f>
        <v>5.2123552123552123E-2</v>
      </c>
      <c r="E31" s="77">
        <f t="shared" si="0"/>
        <v>5.2123552123552122</v>
      </c>
      <c r="F31" s="76">
        <f>分析係数表!C34</f>
        <v>0.19949759263135858</v>
      </c>
      <c r="G31" s="77">
        <f t="shared" si="1"/>
        <v>1.0398523168043787</v>
      </c>
      <c r="H31" s="77">
        <v>1.1473412722987602</v>
      </c>
      <c r="I31" s="77">
        <f t="shared" si="2"/>
        <v>1.1473412722987602</v>
      </c>
      <c r="J31" s="76">
        <f>分析係数表!G34</f>
        <v>0.4244650271478761</v>
      </c>
      <c r="K31" s="78">
        <f t="shared" si="3"/>
        <v>0.48700624429417194</v>
      </c>
      <c r="L31" s="79"/>
      <c r="M31" s="80"/>
      <c r="N31" s="81">
        <f>分析係数表!H34</f>
        <v>0.18489139528398352</v>
      </c>
      <c r="O31" s="82">
        <f t="shared" si="4"/>
        <v>2.6414462385823025</v>
      </c>
      <c r="P31" s="76">
        <f>分析係数表!C34</f>
        <v>0.19949759263135858</v>
      </c>
      <c r="Q31" s="82">
        <f t="shared" si="5"/>
        <v>0.52696216566232656</v>
      </c>
      <c r="R31" s="83">
        <v>0.56167381293617125</v>
      </c>
      <c r="S31" s="84">
        <f t="shared" si="6"/>
        <v>1.7090150852349315</v>
      </c>
      <c r="T31" s="85">
        <f>分析係数表!F34</f>
        <v>0.70105397636537847</v>
      </c>
      <c r="U31" s="86">
        <f t="shared" si="7"/>
        <v>1.1981118211723649</v>
      </c>
      <c r="V31" s="87">
        <f>分析係数表!D34</f>
        <v>0.39061002874480999</v>
      </c>
      <c r="W31" s="167">
        <f t="shared" si="8"/>
        <v>1</v>
      </c>
      <c r="X31" s="76">
        <f>分析係数表!E34</f>
        <v>0.23634621526668795</v>
      </c>
      <c r="Y31" s="166">
        <f t="shared" si="9"/>
        <v>0</v>
      </c>
    </row>
    <row r="32" spans="1:25" x14ac:dyDescent="0.2">
      <c r="A32" s="6" t="s">
        <v>20</v>
      </c>
      <c r="B32" s="5" t="s">
        <v>37</v>
      </c>
      <c r="C32" s="90"/>
      <c r="D32" s="76">
        <f>投入係数表!U32</f>
        <v>5.7915057915057912E-3</v>
      </c>
      <c r="E32" s="77">
        <f t="shared" si="0"/>
        <v>0.5791505791505791</v>
      </c>
      <c r="F32" s="76">
        <f>分析係数表!C35</f>
        <v>0.22275795564127288</v>
      </c>
      <c r="G32" s="77">
        <f t="shared" si="1"/>
        <v>0.12901039902004219</v>
      </c>
      <c r="H32" s="77">
        <v>0.15461862020427514</v>
      </c>
      <c r="I32" s="77">
        <f t="shared" si="2"/>
        <v>0.15461862020427514</v>
      </c>
      <c r="J32" s="76">
        <f>分析係数表!G35</f>
        <v>0.31756756756756754</v>
      </c>
      <c r="K32" s="78">
        <f t="shared" si="3"/>
        <v>4.9101859118925208E-2</v>
      </c>
      <c r="L32" s="79"/>
      <c r="M32" s="80"/>
      <c r="N32" s="81">
        <f>分析係数表!H35</f>
        <v>6.990363461717225E-2</v>
      </c>
      <c r="O32" s="82">
        <f t="shared" si="4"/>
        <v>0.99867650649265527</v>
      </c>
      <c r="P32" s="76">
        <f>分析係数表!C35</f>
        <v>0.22275795564127288</v>
      </c>
      <c r="Q32" s="82">
        <f t="shared" si="5"/>
        <v>0.22246313693327227</v>
      </c>
      <c r="R32" s="83">
        <v>0.24290784459401277</v>
      </c>
      <c r="S32" s="84">
        <f t="shared" si="6"/>
        <v>0.3975264647982879</v>
      </c>
      <c r="T32" s="85">
        <f>分析係数表!F35</f>
        <v>0.6527027027027027</v>
      </c>
      <c r="U32" s="86">
        <f t="shared" si="7"/>
        <v>0.25946659796969335</v>
      </c>
      <c r="V32" s="87">
        <f>分析係数表!D35</f>
        <v>0.11351351351351352</v>
      </c>
      <c r="W32" s="167">
        <f t="shared" si="8"/>
        <v>0</v>
      </c>
      <c r="X32" s="76">
        <f>分析係数表!E35</f>
        <v>8.9189189189189194E-2</v>
      </c>
      <c r="Y32" s="166">
        <f t="shared" si="9"/>
        <v>0</v>
      </c>
    </row>
    <row r="33" spans="1:25" x14ac:dyDescent="0.2">
      <c r="A33" s="6" t="s">
        <v>21</v>
      </c>
      <c r="B33" s="5" t="s">
        <v>38</v>
      </c>
      <c r="C33" s="90"/>
      <c r="D33" s="76">
        <f>投入係数表!U33</f>
        <v>1.9305019305019305E-3</v>
      </c>
      <c r="E33" s="77">
        <f t="shared" si="0"/>
        <v>0.19305019305019305</v>
      </c>
      <c r="F33" s="76">
        <f>分析係数表!C36</f>
        <v>0.43622860833064259</v>
      </c>
      <c r="G33" s="77">
        <f t="shared" si="1"/>
        <v>8.4214017052247611E-2</v>
      </c>
      <c r="H33" s="77">
        <v>0.11071961025765902</v>
      </c>
      <c r="I33" s="77">
        <f t="shared" si="2"/>
        <v>0.11071961025765902</v>
      </c>
      <c r="J33" s="76">
        <f>分析係数表!G36</f>
        <v>3.6982248520710057E-3</v>
      </c>
      <c r="K33" s="78">
        <f t="shared" si="3"/>
        <v>4.0946601426649043E-4</v>
      </c>
      <c r="L33" s="79"/>
      <c r="M33" s="80"/>
      <c r="N33" s="81">
        <f>分析係数表!H36</f>
        <v>7.7743004988690231E-2</v>
      </c>
      <c r="O33" s="82">
        <f t="shared" si="4"/>
        <v>1.1106734728679397</v>
      </c>
      <c r="P33" s="76">
        <f>分析係数表!C36</f>
        <v>0.43622860833064259</v>
      </c>
      <c r="Q33" s="82">
        <f t="shared" si="5"/>
        <v>0.48450754337894308</v>
      </c>
      <c r="R33" s="83">
        <v>0.50761186952006088</v>
      </c>
      <c r="S33" s="84">
        <f t="shared" si="6"/>
        <v>0.61833147977771985</v>
      </c>
      <c r="T33" s="85">
        <f>分析係数表!F36</f>
        <v>0.90162721893491127</v>
      </c>
      <c r="U33" s="86">
        <f t="shared" si="7"/>
        <v>0.55750449249189382</v>
      </c>
      <c r="V33" s="87">
        <f>分析係数表!D36</f>
        <v>2.1449704142011833E-2</v>
      </c>
      <c r="W33" s="167">
        <f t="shared" si="8"/>
        <v>0</v>
      </c>
      <c r="X33" s="76">
        <f>分析係数表!E36</f>
        <v>1.4792899408284023E-3</v>
      </c>
      <c r="Y33" s="166">
        <f t="shared" si="9"/>
        <v>0</v>
      </c>
    </row>
    <row r="34" spans="1:25" x14ac:dyDescent="0.2">
      <c r="A34" s="6" t="s">
        <v>22</v>
      </c>
      <c r="B34" s="5" t="s">
        <v>377</v>
      </c>
      <c r="C34" s="90"/>
      <c r="D34" s="76">
        <f>投入係数表!U34</f>
        <v>1.7374517374517374E-2</v>
      </c>
      <c r="E34" s="77">
        <f t="shared" si="0"/>
        <v>1.7374517374517375</v>
      </c>
      <c r="F34" s="76">
        <f>分析係数表!C37</f>
        <v>0.12537048014226437</v>
      </c>
      <c r="G34" s="77">
        <f t="shared" si="1"/>
        <v>0.21782515854833578</v>
      </c>
      <c r="H34" s="77">
        <v>0.2527242394475176</v>
      </c>
      <c r="I34" s="77">
        <f t="shared" si="2"/>
        <v>0.2527242394475176</v>
      </c>
      <c r="J34" s="76">
        <f>分析係数表!G37</f>
        <v>0.54441260744985676</v>
      </c>
      <c r="K34" s="78">
        <f t="shared" si="3"/>
        <v>0.137586262163405</v>
      </c>
      <c r="L34" s="79"/>
      <c r="M34" s="80"/>
      <c r="N34" s="81">
        <f>分析係数表!H37</f>
        <v>5.4441793449632819E-2</v>
      </c>
      <c r="O34" s="82">
        <f t="shared" si="4"/>
        <v>0.7777813040370547</v>
      </c>
      <c r="P34" s="76">
        <f>分析係数表!C37</f>
        <v>0.12537048014226437</v>
      </c>
      <c r="Q34" s="82">
        <f t="shared" si="5"/>
        <v>9.7510815532802053E-2</v>
      </c>
      <c r="R34" s="83">
        <v>0.10865519131111354</v>
      </c>
      <c r="S34" s="84">
        <f t="shared" si="6"/>
        <v>0.3613794307586311</v>
      </c>
      <c r="T34" s="85">
        <f>分析係数表!F37</f>
        <v>0.7435530085959885</v>
      </c>
      <c r="U34" s="86">
        <f t="shared" si="7"/>
        <v>0.26870476298528584</v>
      </c>
      <c r="V34" s="87">
        <f>分析係数表!D37</f>
        <v>0.23782234957020057</v>
      </c>
      <c r="W34" s="167">
        <f t="shared" si="8"/>
        <v>0</v>
      </c>
      <c r="X34" s="76">
        <f>分析係数表!E37</f>
        <v>0.19484240687679083</v>
      </c>
      <c r="Y34" s="166">
        <f t="shared" si="9"/>
        <v>0</v>
      </c>
    </row>
    <row r="35" spans="1:25" x14ac:dyDescent="0.2">
      <c r="A35" s="6" t="s">
        <v>23</v>
      </c>
      <c r="B35" s="5" t="s">
        <v>193</v>
      </c>
      <c r="C35" s="90"/>
      <c r="D35" s="76">
        <f>投入係数表!U35</f>
        <v>1.2065637065637066E-2</v>
      </c>
      <c r="E35" s="77">
        <f t="shared" si="0"/>
        <v>1.2065637065637065</v>
      </c>
      <c r="F35" s="76">
        <f>分析係数表!C38</f>
        <v>2.2876841115637703E-2</v>
      </c>
      <c r="G35" s="77">
        <f t="shared" si="1"/>
        <v>2.7602366210952824E-2</v>
      </c>
      <c r="H35" s="77">
        <v>3.1553573490662443E-2</v>
      </c>
      <c r="I35" s="77">
        <f t="shared" si="2"/>
        <v>3.1553573490662443E-2</v>
      </c>
      <c r="J35" s="76">
        <f>分析係数表!G38</f>
        <v>0.33663366336633666</v>
      </c>
      <c r="K35" s="78">
        <f t="shared" si="3"/>
        <v>1.0621995036460625E-2</v>
      </c>
      <c r="L35" s="79"/>
      <c r="M35" s="80"/>
      <c r="N35" s="81">
        <f>分析係数表!H38</f>
        <v>4.7129179190035016E-2</v>
      </c>
      <c r="O35" s="82">
        <f t="shared" si="4"/>
        <v>0.67330982552097907</v>
      </c>
      <c r="P35" s="76">
        <f>分析係数表!C38</f>
        <v>2.2876841115637703E-2</v>
      </c>
      <c r="Q35" s="82">
        <f t="shared" si="5"/>
        <v>1.5403201900041182E-2</v>
      </c>
      <c r="R35" s="83">
        <v>1.7766316035145238E-2</v>
      </c>
      <c r="S35" s="84">
        <f t="shared" si="6"/>
        <v>4.9319889525807681E-2</v>
      </c>
      <c r="T35" s="85">
        <f>分析係数表!F38</f>
        <v>0.54455445544554459</v>
      </c>
      <c r="U35" s="86">
        <f t="shared" si="7"/>
        <v>2.6857365583360621E-2</v>
      </c>
      <c r="V35" s="87">
        <f>分析係数表!D38</f>
        <v>0.17821782178217821</v>
      </c>
      <c r="W35" s="167">
        <f t="shared" si="8"/>
        <v>0</v>
      </c>
      <c r="X35" s="76">
        <f>分析係数表!E38</f>
        <v>0.21782178217821782</v>
      </c>
      <c r="Y35" s="166">
        <f t="shared" si="9"/>
        <v>0</v>
      </c>
    </row>
    <row r="36" spans="1:25" x14ac:dyDescent="0.2">
      <c r="A36" s="6" t="s">
        <v>24</v>
      </c>
      <c r="B36" s="5" t="s">
        <v>39</v>
      </c>
      <c r="C36" s="90"/>
      <c r="D36" s="76">
        <f>投入係数表!U36</f>
        <v>0</v>
      </c>
      <c r="E36" s="77">
        <f t="shared" si="0"/>
        <v>0</v>
      </c>
      <c r="F36" s="76">
        <f>分析係数表!C39</f>
        <v>1</v>
      </c>
      <c r="G36" s="77">
        <f t="shared" si="1"/>
        <v>0</v>
      </c>
      <c r="H36" s="77">
        <v>5.4074561466569276E-3</v>
      </c>
      <c r="I36" s="77">
        <f t="shared" si="2"/>
        <v>5.4074561466569276E-3</v>
      </c>
      <c r="J36" s="76">
        <f>分析係数表!G39</f>
        <v>0.3546086320409656</v>
      </c>
      <c r="K36" s="78">
        <f t="shared" si="3"/>
        <v>1.9175306269875242E-3</v>
      </c>
      <c r="L36" s="79"/>
      <c r="M36" s="80"/>
      <c r="N36" s="81">
        <f>分析係数表!H39</f>
        <v>4.3379915099309016E-3</v>
      </c>
      <c r="O36" s="82">
        <f t="shared" si="4"/>
        <v>6.1974605899366902E-2</v>
      </c>
      <c r="P36" s="76">
        <f>分析係数表!C39</f>
        <v>1</v>
      </c>
      <c r="Q36" s="82">
        <f t="shared" si="5"/>
        <v>6.1974605899366902E-2</v>
      </c>
      <c r="R36" s="83">
        <v>6.7262419509272725E-2</v>
      </c>
      <c r="S36" s="84">
        <f t="shared" si="6"/>
        <v>7.2669875655929653E-2</v>
      </c>
      <c r="T36" s="85">
        <f>分析係数表!F39</f>
        <v>0.70537673738112661</v>
      </c>
      <c r="U36" s="86">
        <f t="shared" si="7"/>
        <v>5.1259639796071815E-2</v>
      </c>
      <c r="V36" s="87">
        <f>分析係数表!D39</f>
        <v>5.5779078273591805E-2</v>
      </c>
      <c r="W36" s="167">
        <f t="shared" si="8"/>
        <v>0</v>
      </c>
      <c r="X36" s="76">
        <f>分析係数表!E39</f>
        <v>7.0592538405267011E-2</v>
      </c>
      <c r="Y36" s="166">
        <f t="shared" si="9"/>
        <v>0</v>
      </c>
    </row>
    <row r="37" spans="1:25" x14ac:dyDescent="0.2">
      <c r="A37" s="6" t="s">
        <v>25</v>
      </c>
      <c r="B37" s="5" t="s">
        <v>40</v>
      </c>
      <c r="C37" s="90"/>
      <c r="D37" s="76">
        <f>投入係数表!U37</f>
        <v>9.6525096525096527E-4</v>
      </c>
      <c r="E37" s="77">
        <f t="shared" si="0"/>
        <v>9.6525096525096526E-2</v>
      </c>
      <c r="F37" s="76">
        <f>分析係数表!C40</f>
        <v>1</v>
      </c>
      <c r="G37" s="77">
        <f t="shared" si="1"/>
        <v>9.6525096525096526E-2</v>
      </c>
      <c r="H37" s="77">
        <v>0.10284379093108276</v>
      </c>
      <c r="I37" s="77">
        <f t="shared" si="2"/>
        <v>0.10284379093108276</v>
      </c>
      <c r="J37" s="76">
        <f>分析係数表!G40</f>
        <v>0.56581344070558914</v>
      </c>
      <c r="K37" s="78">
        <f t="shared" si="3"/>
        <v>5.8190399201922198E-2</v>
      </c>
      <c r="L37" s="79"/>
      <c r="M37" s="80"/>
      <c r="N37" s="81">
        <f>分析係数表!H40</f>
        <v>2.8909614848325226E-2</v>
      </c>
      <c r="O37" s="82">
        <f t="shared" si="4"/>
        <v>0.41301648074363806</v>
      </c>
      <c r="P37" s="76">
        <f>分析係数表!C40</f>
        <v>1</v>
      </c>
      <c r="Q37" s="82">
        <f t="shared" si="5"/>
        <v>0.41301648074363806</v>
      </c>
      <c r="R37" s="83">
        <v>0.41317637274022512</v>
      </c>
      <c r="S37" s="84">
        <f t="shared" si="6"/>
        <v>0.51602016367130787</v>
      </c>
      <c r="T37" s="85">
        <f>分析係数表!F40</f>
        <v>0.76416450963474258</v>
      </c>
      <c r="U37" s="86">
        <f t="shared" si="7"/>
        <v>0.39432429533352459</v>
      </c>
      <c r="V37" s="87">
        <f>分析係数表!D40</f>
        <v>3.8155498034704249E-2</v>
      </c>
      <c r="W37" s="167">
        <f t="shared" si="8"/>
        <v>0</v>
      </c>
      <c r="X37" s="76">
        <f>分析係数表!E40</f>
        <v>2.4733966062697729E-2</v>
      </c>
      <c r="Y37" s="166">
        <f t="shared" si="9"/>
        <v>0</v>
      </c>
    </row>
    <row r="38" spans="1:25" x14ac:dyDescent="0.2">
      <c r="A38" s="6" t="s">
        <v>26</v>
      </c>
      <c r="B38" s="5" t="s">
        <v>276</v>
      </c>
      <c r="C38" s="90"/>
      <c r="D38" s="76">
        <f>投入係数表!U38</f>
        <v>0</v>
      </c>
      <c r="E38" s="77">
        <f t="shared" si="0"/>
        <v>0</v>
      </c>
      <c r="F38" s="76">
        <f>分析係数表!C41</f>
        <v>0.80737001514386675</v>
      </c>
      <c r="G38" s="77">
        <f t="shared" si="1"/>
        <v>0</v>
      </c>
      <c r="H38" s="77">
        <v>3.2664783205898854E-7</v>
      </c>
      <c r="I38" s="77">
        <f t="shared" si="2"/>
        <v>3.2664783205898854E-7</v>
      </c>
      <c r="J38" s="76">
        <f>分析係数表!G41</f>
        <v>0.46438676343953744</v>
      </c>
      <c r="K38" s="78">
        <f t="shared" si="3"/>
        <v>1.5169092951441527E-7</v>
      </c>
      <c r="L38" s="79"/>
      <c r="M38" s="80"/>
      <c r="N38" s="81">
        <f>分析係数表!H41</f>
        <v>5.5247420444334276E-2</v>
      </c>
      <c r="O38" s="82">
        <f t="shared" si="4"/>
        <v>0.78929087370408002</v>
      </c>
      <c r="P38" s="76">
        <f>分析係数表!C41</f>
        <v>0.80737001514386675</v>
      </c>
      <c r="Q38" s="82">
        <f t="shared" si="5"/>
        <v>0.63724978465537885</v>
      </c>
      <c r="R38" s="83">
        <v>0.64767788684674055</v>
      </c>
      <c r="S38" s="84">
        <f t="shared" si="6"/>
        <v>0.64767821349457255</v>
      </c>
      <c r="T38" s="85">
        <f>分析係数表!F41</f>
        <v>0.56759749046623198</v>
      </c>
      <c r="U38" s="86">
        <f t="shared" si="7"/>
        <v>0.36762052860917183</v>
      </c>
      <c r="V38" s="87">
        <f>分析係数表!D41</f>
        <v>0.17788165826054866</v>
      </c>
      <c r="W38" s="167">
        <f t="shared" si="8"/>
        <v>0</v>
      </c>
      <c r="X38" s="76">
        <f>分析係数表!E41</f>
        <v>0.18021896912289334</v>
      </c>
      <c r="Y38" s="166">
        <f t="shared" si="9"/>
        <v>0</v>
      </c>
    </row>
    <row r="39" spans="1:25" x14ac:dyDescent="0.2">
      <c r="A39" s="6" t="s">
        <v>51</v>
      </c>
      <c r="B39" s="5" t="s">
        <v>367</v>
      </c>
      <c r="C39" s="90"/>
      <c r="D39" s="76">
        <f>投入係数表!U39</f>
        <v>4.8262548262548264E-4</v>
      </c>
      <c r="E39" s="77">
        <f>$C$23*D39</f>
        <v>4.8262548262548263E-2</v>
      </c>
      <c r="F39" s="76">
        <f>分析係数表!C42</f>
        <v>0.96683250414593702</v>
      </c>
      <c r="G39" s="77">
        <f>E39*F39</f>
        <v>4.6661800393143681E-2</v>
      </c>
      <c r="H39" s="77">
        <v>5.4970349806632651E-2</v>
      </c>
      <c r="I39" s="77">
        <f>C39+H39</f>
        <v>5.4970349806632651E-2</v>
      </c>
      <c r="J39" s="76">
        <f>分析係数表!G42</f>
        <v>0.48211243611584326</v>
      </c>
      <c r="K39" s="78">
        <f>I39*J39</f>
        <v>2.650188925941574E-2</v>
      </c>
      <c r="L39" s="79"/>
      <c r="M39" s="80"/>
      <c r="N39" s="81">
        <f>分析係数表!H42</f>
        <v>1.6732252966876335E-2</v>
      </c>
      <c r="O39" s="82">
        <f t="shared" si="4"/>
        <v>0.23904490846898663</v>
      </c>
      <c r="P39" s="76">
        <f>分析係数表!C42</f>
        <v>0.96683250414593702</v>
      </c>
      <c r="Q39" s="82">
        <f>O39*P39</f>
        <v>0.23111638745840665</v>
      </c>
      <c r="R39" s="83">
        <v>0.23671032582092053</v>
      </c>
      <c r="S39" s="84">
        <f>I39+R39</f>
        <v>0.29168067562755318</v>
      </c>
      <c r="T39" s="85">
        <f>分析係数表!F42</f>
        <v>0.55877342419080067</v>
      </c>
      <c r="U39" s="86">
        <f>S39*T39</f>
        <v>0.1629834098906941</v>
      </c>
      <c r="V39" s="87">
        <f>分析係数表!D42</f>
        <v>0.25383304940374785</v>
      </c>
      <c r="W39" s="167">
        <f>ROUND(S39*V39,0)</f>
        <v>0</v>
      </c>
      <c r="X39" s="76">
        <f>分析係数表!E42</f>
        <v>0.17717206132879046</v>
      </c>
      <c r="Y39" s="166">
        <f>ROUND(S39*X39,0)</f>
        <v>0</v>
      </c>
    </row>
    <row r="40" spans="1:25" x14ac:dyDescent="0.2">
      <c r="A40" s="6" t="s">
        <v>194</v>
      </c>
      <c r="B40" s="5" t="s">
        <v>41</v>
      </c>
      <c r="C40" s="90"/>
      <c r="D40" s="76">
        <f>投入係数表!U40</f>
        <v>3.6679536679536683E-2</v>
      </c>
      <c r="E40" s="77">
        <f>$C$23*D40</f>
        <v>3.6679536679536682</v>
      </c>
      <c r="F40" s="76">
        <f>分析係数表!C43</f>
        <v>0.23747353563867324</v>
      </c>
      <c r="G40" s="77">
        <f>E40*F40</f>
        <v>0.87104192608779762</v>
      </c>
      <c r="H40" s="77">
        <v>1.0288692944697644</v>
      </c>
      <c r="I40" s="77">
        <f>C40+H40</f>
        <v>1.0288692944697644</v>
      </c>
      <c r="J40" s="76">
        <f>分析係数表!G43</f>
        <v>0.3947923997185081</v>
      </c>
      <c r="K40" s="78">
        <f>I40*J40</f>
        <v>0.40618977776040666</v>
      </c>
      <c r="L40" s="79"/>
      <c r="M40" s="80"/>
      <c r="N40" s="81">
        <f>分析係数表!H43</f>
        <v>4.4340470362222294E-2</v>
      </c>
      <c r="O40" s="82">
        <f t="shared" si="4"/>
        <v>0.63346900744281465</v>
      </c>
      <c r="P40" s="76">
        <f>分析係数表!C43</f>
        <v>0.23747353563867324</v>
      </c>
      <c r="Q40" s="82">
        <f>O40*P40</f>
        <v>0.15043212491496621</v>
      </c>
      <c r="R40" s="83">
        <v>0.21195401873958047</v>
      </c>
      <c r="S40" s="84">
        <f>I40+R40</f>
        <v>1.2408233132093449</v>
      </c>
      <c r="T40" s="85">
        <f>分析係数表!F43</f>
        <v>0.64109781843771996</v>
      </c>
      <c r="U40" s="86">
        <f>S40*T40</f>
        <v>0.79548911916517473</v>
      </c>
      <c r="V40" s="87">
        <f>分析係数表!D43</f>
        <v>1.4700914848698099</v>
      </c>
      <c r="W40" s="167">
        <f>ROUND(S40*V40,0)</f>
        <v>2</v>
      </c>
      <c r="X40" s="76">
        <f>分析係数表!E43</f>
        <v>1.0415200562983815</v>
      </c>
      <c r="Y40" s="166">
        <f>ROUND(S40*X40,0)</f>
        <v>1</v>
      </c>
    </row>
    <row r="41" spans="1:25" x14ac:dyDescent="0.2">
      <c r="A41" s="6" t="s">
        <v>340</v>
      </c>
      <c r="B41" s="5" t="s">
        <v>42</v>
      </c>
      <c r="C41" s="90"/>
      <c r="D41" s="76">
        <f>投入係数表!U41</f>
        <v>0</v>
      </c>
      <c r="E41" s="77">
        <f>$C$23*D41</f>
        <v>0</v>
      </c>
      <c r="F41" s="76">
        <f>分析係数表!C44</f>
        <v>0.41273100616016423</v>
      </c>
      <c r="G41" s="77">
        <f>E41*F41</f>
        <v>0</v>
      </c>
      <c r="H41" s="77">
        <v>8.3900531655698351E-4</v>
      </c>
      <c r="I41" s="77">
        <f>C41+H41</f>
        <v>8.3900531655698351E-4</v>
      </c>
      <c r="J41" s="76">
        <f>分析係数表!G44</f>
        <v>0.27032077234506385</v>
      </c>
      <c r="K41" s="78">
        <f>I41*J41</f>
        <v>2.2680056517329858E-4</v>
      </c>
      <c r="L41" s="79"/>
      <c r="M41" s="80"/>
      <c r="N41" s="81">
        <f>分析係数表!H44</f>
        <v>0.12437641372044743</v>
      </c>
      <c r="O41" s="82">
        <f t="shared" si="4"/>
        <v>1.776900486286134</v>
      </c>
      <c r="P41" s="76">
        <f>分析係数表!C44</f>
        <v>0.41273100616016423</v>
      </c>
      <c r="Q41" s="82">
        <f>O41*P41</f>
        <v>0.73338192555136117</v>
      </c>
      <c r="R41" s="83">
        <v>0.74326712890036561</v>
      </c>
      <c r="S41" s="84">
        <f>I41+R41</f>
        <v>0.74410613421692262</v>
      </c>
      <c r="T41" s="85">
        <f>分析係数表!F44</f>
        <v>0.52382435378386794</v>
      </c>
      <c r="U41" s="86">
        <f>S41*T41</f>
        <v>0.3897809149027916</v>
      </c>
      <c r="V41" s="87">
        <f>分析係数表!D44</f>
        <v>0.30302086577390219</v>
      </c>
      <c r="W41" s="167">
        <f>ROUND(S41*V41,0)</f>
        <v>0</v>
      </c>
      <c r="X41" s="76">
        <f>分析係数表!E44</f>
        <v>0.1999377141077546</v>
      </c>
      <c r="Y41" s="166">
        <f>ROUND(S41*X41,0)</f>
        <v>0</v>
      </c>
    </row>
    <row r="42" spans="1:25" x14ac:dyDescent="0.2">
      <c r="A42" s="6" t="s">
        <v>341</v>
      </c>
      <c r="B42" s="5" t="s">
        <v>278</v>
      </c>
      <c r="C42" s="90"/>
      <c r="D42" s="76">
        <f>投入係数表!U42</f>
        <v>4.8262548262548264E-4</v>
      </c>
      <c r="E42" s="77">
        <f>$C$23*D42</f>
        <v>4.8262548262548263E-2</v>
      </c>
      <c r="F42" s="76">
        <f>分析係数表!C45</f>
        <v>1</v>
      </c>
      <c r="G42" s="77">
        <f>E42*F42</f>
        <v>4.8262548262548263E-2</v>
      </c>
      <c r="H42" s="77">
        <v>5.4028176609694258E-2</v>
      </c>
      <c r="I42" s="77">
        <f>C42+H42</f>
        <v>5.4028176609694258E-2</v>
      </c>
      <c r="J42" s="76">
        <f>分析係数表!G45</f>
        <v>0</v>
      </c>
      <c r="K42" s="78">
        <f>I42*J42</f>
        <v>0</v>
      </c>
      <c r="L42" s="79"/>
      <c r="M42" s="80"/>
      <c r="N42" s="81">
        <f>分析係数表!H45</f>
        <v>0</v>
      </c>
      <c r="O42" s="82">
        <f t="shared" si="4"/>
        <v>0</v>
      </c>
      <c r="P42" s="76">
        <f>分析係数表!C45</f>
        <v>1</v>
      </c>
      <c r="Q42" s="82">
        <f>O42*P42</f>
        <v>0</v>
      </c>
      <c r="R42" s="83">
        <v>3.1045169173179329E-3</v>
      </c>
      <c r="S42" s="84">
        <f>I42+R42</f>
        <v>5.7132693527012189E-2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投入係数表!U43</f>
        <v>3.3783783783783786E-3</v>
      </c>
      <c r="E43" s="77">
        <f>$C$23*D43</f>
        <v>0.33783783783783783</v>
      </c>
      <c r="F43" s="76">
        <f>分析係数表!C46</f>
        <v>7.03125E-2</v>
      </c>
      <c r="G43" s="77">
        <f>E43*F43</f>
        <v>2.3754222972972971E-2</v>
      </c>
      <c r="H43" s="77">
        <v>2.8175692553633468E-2</v>
      </c>
      <c r="I43" s="77">
        <f>C43+H43</f>
        <v>2.8175692553633468E-2</v>
      </c>
      <c r="J43" s="76">
        <f>分析係数表!G46</f>
        <v>1.0101010101010102E-2</v>
      </c>
      <c r="K43" s="78">
        <f>I43*J43</f>
        <v>2.8460295508720676E-4</v>
      </c>
      <c r="L43" s="79"/>
      <c r="M43" s="80"/>
      <c r="N43" s="81">
        <f>分析係数表!H46</f>
        <v>2.5315279025811051E-2</v>
      </c>
      <c r="O43" s="82">
        <f t="shared" si="4"/>
        <v>0.36166609299844832</v>
      </c>
      <c r="P43" s="76">
        <f>分析係数表!C46</f>
        <v>7.03125E-2</v>
      </c>
      <c r="Q43" s="82">
        <f>O43*P43</f>
        <v>2.5429647163953399E-2</v>
      </c>
      <c r="R43" s="83">
        <v>2.7552291967404056E-2</v>
      </c>
      <c r="S43" s="84">
        <f>I43+R43</f>
        <v>5.5727984521037527E-2</v>
      </c>
      <c r="T43" s="85">
        <f>分析係数表!F46</f>
        <v>0.30303030303030304</v>
      </c>
      <c r="U43" s="86">
        <f>S43*T43</f>
        <v>1.6887268036678039E-2</v>
      </c>
      <c r="V43" s="87">
        <f>分析係数表!D46</f>
        <v>1.0101010101010102E-2</v>
      </c>
      <c r="W43" s="167">
        <f>ROUND(S43*V43,0)</f>
        <v>0</v>
      </c>
      <c r="X43" s="76">
        <f>分析係数表!E46</f>
        <v>3.0303030303030304E-2</v>
      </c>
      <c r="Y43" s="166">
        <f>ROUND(S43*X43,0)</f>
        <v>0</v>
      </c>
    </row>
    <row r="44" spans="1:25" x14ac:dyDescent="0.2">
      <c r="A44" s="192">
        <v>40</v>
      </c>
      <c r="B44" s="14" t="s">
        <v>150</v>
      </c>
      <c r="C44" s="197">
        <f>SUM(C5:C43)</f>
        <v>100</v>
      </c>
      <c r="D44" s="92">
        <f>投入係数表!U44</f>
        <v>0.64816602316602312</v>
      </c>
      <c r="E44" s="91">
        <f>SUM(E5:E43)</f>
        <v>64.816602316602314</v>
      </c>
      <c r="F44" s="92">
        <f>分析係数表!C47</f>
        <v>0.45593014645384233</v>
      </c>
      <c r="G44" s="91">
        <f>SUM(G5:G43)</f>
        <v>12.350886724803942</v>
      </c>
      <c r="H44" s="91">
        <f>SUM(H5:H43)</f>
        <v>13.896112636845984</v>
      </c>
      <c r="I44" s="91">
        <f>SUM(I5:I43)</f>
        <v>113.896112636846</v>
      </c>
      <c r="J44" s="92">
        <f>分析係数表!G47</f>
        <v>0.32612291818538663</v>
      </c>
      <c r="K44" s="93">
        <f>SUM(K5:K43)</f>
        <v>22.785446071887311</v>
      </c>
      <c r="L44" s="94">
        <f>最終需要_まとめ!$L$33</f>
        <v>0.627</v>
      </c>
      <c r="M44" s="91">
        <f>K44*L44</f>
        <v>14.286474687073344</v>
      </c>
      <c r="N44" s="95">
        <f>分析係数表!H47</f>
        <v>1</v>
      </c>
      <c r="O44" s="96">
        <f>SUM(O5:O43)</f>
        <v>14.286474687073342</v>
      </c>
      <c r="P44" s="92">
        <f>分析係数表!C47</f>
        <v>0.45593014645384233</v>
      </c>
      <c r="Q44" s="96">
        <f>SUM(Q5:Q43)</f>
        <v>4.154329550798427</v>
      </c>
      <c r="R44" s="91">
        <f>SUM(R5:R43)</f>
        <v>4.5555602209195509</v>
      </c>
      <c r="S44" s="97">
        <f>SUM(S5:S43)</f>
        <v>118.45167285776554</v>
      </c>
      <c r="T44" s="98">
        <f>分析係数表!F47</f>
        <v>0.53227163124544385</v>
      </c>
      <c r="U44" s="99">
        <f>SUM(U5:U43)</f>
        <v>42.129185487935331</v>
      </c>
      <c r="V44" s="100">
        <f>分析係数表!D47</f>
        <v>0.14068019962989961</v>
      </c>
      <c r="W44" s="164">
        <f>SUM(W5:W43)</f>
        <v>12</v>
      </c>
      <c r="X44" s="92">
        <f>分析係数表!E47</f>
        <v>0.11066561991812932</v>
      </c>
      <c r="Y44" s="165">
        <f>SUM(Y5:Y43)</f>
        <v>11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2015年佐用町産業連関表</v>
      </c>
      <c r="H1" s="401"/>
      <c r="I1" s="401"/>
    </row>
    <row r="2" spans="1:25" x14ac:dyDescent="0.2">
      <c r="B2" s="3" t="s">
        <v>383</v>
      </c>
      <c r="S2" s="3" t="s">
        <v>152</v>
      </c>
      <c r="U2" s="64" t="s">
        <v>209</v>
      </c>
      <c r="W2" s="3" t="s">
        <v>130</v>
      </c>
      <c r="Y2" s="3" t="s">
        <v>153</v>
      </c>
    </row>
    <row r="3" spans="1:25" ht="44" x14ac:dyDescent="0.2">
      <c r="B3" s="65"/>
      <c r="C3" s="66" t="s">
        <v>227</v>
      </c>
      <c r="D3" s="66" t="s">
        <v>379</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投入係数表!V5</f>
        <v>0</v>
      </c>
      <c r="E5" s="77">
        <f t="shared" ref="E5:E38" si="0">$C$24*D5</f>
        <v>0</v>
      </c>
      <c r="F5" s="76">
        <f>分析係数表!C8</f>
        <v>1</v>
      </c>
      <c r="G5" s="77">
        <f t="shared" ref="G5:G38" si="1">E5*F5</f>
        <v>0</v>
      </c>
      <c r="H5" s="77">
        <f t="array" ref="H5:H43">MMULT(逆行列係数!C5:AO43,'20'!G5:G43)</f>
        <v>8.0596121604911632E-5</v>
      </c>
      <c r="I5" s="77">
        <f t="shared" ref="I5:I38" si="2">C5+H5</f>
        <v>8.0596121604911632E-5</v>
      </c>
      <c r="J5" s="76">
        <f>分析係数表!G8</f>
        <v>0.11979935084095604</v>
      </c>
      <c r="K5" s="78">
        <f t="shared" ref="K5:K43" si="3">I5*J5</f>
        <v>9.6553630485671662E-6</v>
      </c>
      <c r="L5" s="79" t="s">
        <v>183</v>
      </c>
      <c r="M5" s="80" t="s">
        <v>183</v>
      </c>
      <c r="N5" s="81">
        <f>分析係数表!H8</f>
        <v>1.4191429368202522E-2</v>
      </c>
      <c r="O5" s="82">
        <f t="shared" ref="O5:O43" si="4">$M$44*N5</f>
        <v>0.18573541820359346</v>
      </c>
      <c r="P5" s="76">
        <f>分析係数表!C8</f>
        <v>1</v>
      </c>
      <c r="Q5" s="82">
        <f t="shared" ref="Q5:Q38" si="5">O5*P5</f>
        <v>0.18573541820359346</v>
      </c>
      <c r="R5" s="83">
        <f t="array" ref="R5:R43">MMULT(逆行列係数!C5:AO43,'20'!Q5:Q43)</f>
        <v>0.26101137584871364</v>
      </c>
      <c r="S5" s="84">
        <f t="shared" ref="S5:S38" si="6">I5+R5</f>
        <v>0.26109197197031858</v>
      </c>
      <c r="T5" s="85">
        <f>分析係数表!F8</f>
        <v>0.45234582472705814</v>
      </c>
      <c r="U5" s="86">
        <f t="shared" ref="U5:U38" si="7">S5*T5</f>
        <v>0.11810386339052771</v>
      </c>
      <c r="V5" s="87">
        <f>分析係数表!D8</f>
        <v>0.25140159339038065</v>
      </c>
      <c r="W5" s="88">
        <f t="shared" ref="W5:W38" si="8">ROUND(S5*V5,0)</f>
        <v>0</v>
      </c>
      <c r="X5" s="76">
        <f>分析係数表!E8</f>
        <v>0.19799350840956034</v>
      </c>
      <c r="Y5" s="89">
        <f t="shared" ref="Y5:Y38" si="9">ROUND(S5*X5,0)</f>
        <v>0</v>
      </c>
    </row>
    <row r="6" spans="1:25" x14ac:dyDescent="0.2">
      <c r="A6" s="6" t="s">
        <v>219</v>
      </c>
      <c r="B6" s="5" t="s">
        <v>265</v>
      </c>
      <c r="C6" s="90"/>
      <c r="D6" s="76">
        <f>投入係数表!V6</f>
        <v>0</v>
      </c>
      <c r="E6" s="77">
        <f t="shared" si="0"/>
        <v>0</v>
      </c>
      <c r="F6" s="76">
        <f>分析係数表!C9</f>
        <v>1</v>
      </c>
      <c r="G6" s="77">
        <f t="shared" si="1"/>
        <v>0</v>
      </c>
      <c r="H6" s="77">
        <v>1.2485579553063086E-3</v>
      </c>
      <c r="I6" s="77">
        <f t="shared" si="2"/>
        <v>1.2485579553063086E-3</v>
      </c>
      <c r="J6" s="76">
        <f>分析係数表!G9</f>
        <v>0.2441860465116279</v>
      </c>
      <c r="K6" s="78">
        <f t="shared" si="3"/>
        <v>3.0488043094688928E-4</v>
      </c>
      <c r="L6" s="79"/>
      <c r="M6" s="80"/>
      <c r="N6" s="81">
        <f>分析係数表!H9</f>
        <v>7.4365568741672605E-4</v>
      </c>
      <c r="O6" s="82">
        <f t="shared" si="4"/>
        <v>9.7328603425463813E-3</v>
      </c>
      <c r="P6" s="76">
        <f>分析係数表!C9</f>
        <v>1</v>
      </c>
      <c r="Q6" s="82">
        <f t="shared" si="5"/>
        <v>9.7328603425463813E-3</v>
      </c>
      <c r="R6" s="83">
        <v>1.2994951489352233E-2</v>
      </c>
      <c r="S6" s="84">
        <f t="shared" si="6"/>
        <v>1.4243509444658542E-2</v>
      </c>
      <c r="T6" s="85">
        <f>分析係数表!F9</f>
        <v>0.66860465116279066</v>
      </c>
      <c r="U6" s="86">
        <f t="shared" si="7"/>
        <v>9.5232766635798393E-3</v>
      </c>
      <c r="V6" s="87">
        <f>分析係数表!D9</f>
        <v>0.14534883720930233</v>
      </c>
      <c r="W6" s="88">
        <f t="shared" si="8"/>
        <v>0</v>
      </c>
      <c r="X6" s="76">
        <f>分析係数表!E9</f>
        <v>4.0697674418604654E-2</v>
      </c>
      <c r="Y6" s="89">
        <f t="shared" si="9"/>
        <v>0</v>
      </c>
    </row>
    <row r="7" spans="1:25" x14ac:dyDescent="0.2">
      <c r="A7" s="6" t="s">
        <v>220</v>
      </c>
      <c r="B7" s="5" t="s">
        <v>266</v>
      </c>
      <c r="C7" s="90"/>
      <c r="D7" s="76">
        <f>投入係数表!V7</f>
        <v>0</v>
      </c>
      <c r="E7" s="77">
        <f t="shared" si="0"/>
        <v>0</v>
      </c>
      <c r="F7" s="76">
        <f>分析係数表!C10</f>
        <v>0</v>
      </c>
      <c r="G7" s="77">
        <f t="shared" si="1"/>
        <v>0</v>
      </c>
      <c r="H7" s="77">
        <v>0</v>
      </c>
      <c r="I7" s="77">
        <f t="shared" si="2"/>
        <v>0</v>
      </c>
      <c r="J7" s="76">
        <f>分析係数表!G10</f>
        <v>0</v>
      </c>
      <c r="K7" s="78">
        <f t="shared" si="3"/>
        <v>0</v>
      </c>
      <c r="L7" s="79"/>
      <c r="M7" s="80"/>
      <c r="N7" s="81">
        <f>分析係数表!H10</f>
        <v>1.4563257211910885E-3</v>
      </c>
      <c r="O7" s="82">
        <f t="shared" si="4"/>
        <v>1.9060184837486664E-2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投入係数表!V8</f>
        <v>0</v>
      </c>
      <c r="E8" s="77">
        <f t="shared" si="0"/>
        <v>0</v>
      </c>
      <c r="F8" s="76">
        <f>分析係数表!C11</f>
        <v>1.4950166112956853E-2</v>
      </c>
      <c r="G8" s="77">
        <f t="shared" si="1"/>
        <v>0</v>
      </c>
      <c r="H8" s="77">
        <v>1.4225770483832386E-3</v>
      </c>
      <c r="I8" s="77">
        <f t="shared" si="2"/>
        <v>1.4225770483832386E-3</v>
      </c>
      <c r="J8" s="76">
        <f>分析係数表!G11</f>
        <v>0.5</v>
      </c>
      <c r="K8" s="78">
        <f t="shared" si="3"/>
        <v>7.1128852419161928E-4</v>
      </c>
      <c r="L8" s="79"/>
      <c r="M8" s="80"/>
      <c r="N8" s="81">
        <f>分析係数表!H11</f>
        <v>-3.0985653642363585E-5</v>
      </c>
      <c r="O8" s="82">
        <f t="shared" si="4"/>
        <v>-4.0553584760609924E-4</v>
      </c>
      <c r="P8" s="76">
        <f>分析係数表!C11</f>
        <v>1.4950166112956853E-2</v>
      </c>
      <c r="Q8" s="82">
        <f t="shared" si="5"/>
        <v>-6.0628282864699391E-6</v>
      </c>
      <c r="R8" s="83">
        <v>1.121478997277584E-4</v>
      </c>
      <c r="S8" s="84">
        <f t="shared" si="6"/>
        <v>1.5347249481109969E-3</v>
      </c>
      <c r="T8" s="85">
        <f>分析係数表!F11</f>
        <v>0.8125</v>
      </c>
      <c r="U8" s="86">
        <f t="shared" si="7"/>
        <v>1.246964020340185E-3</v>
      </c>
      <c r="V8" s="87">
        <f>分析係数表!D11</f>
        <v>0.3125</v>
      </c>
      <c r="W8" s="88">
        <f t="shared" si="8"/>
        <v>0</v>
      </c>
      <c r="X8" s="76">
        <f>分析係数表!E11</f>
        <v>0</v>
      </c>
      <c r="Y8" s="89">
        <f t="shared" si="9"/>
        <v>0</v>
      </c>
    </row>
    <row r="9" spans="1:25" x14ac:dyDescent="0.2">
      <c r="A9" s="6" t="s">
        <v>222</v>
      </c>
      <c r="B9" s="5" t="s">
        <v>190</v>
      </c>
      <c r="C9" s="90"/>
      <c r="D9" s="76">
        <f>投入係数表!V9</f>
        <v>0</v>
      </c>
      <c r="E9" s="77">
        <f t="shared" si="0"/>
        <v>0</v>
      </c>
      <c r="F9" s="76">
        <f>分析係数表!C12</f>
        <v>7.6050169221580699E-2</v>
      </c>
      <c r="G9" s="77">
        <f t="shared" si="1"/>
        <v>0</v>
      </c>
      <c r="H9" s="77">
        <v>1.7941474486634726E-5</v>
      </c>
      <c r="I9" s="77">
        <f t="shared" si="2"/>
        <v>1.7941474486634726E-5</v>
      </c>
      <c r="J9" s="76">
        <f>分析係数表!G12</f>
        <v>0.1430260047281324</v>
      </c>
      <c r="K9" s="78">
        <f t="shared" si="3"/>
        <v>2.566097414755085E-6</v>
      </c>
      <c r="L9" s="79"/>
      <c r="M9" s="80"/>
      <c r="N9" s="81">
        <f>分析係数表!H12</f>
        <v>0.10532023673039383</v>
      </c>
      <c r="O9" s="82">
        <f t="shared" si="4"/>
        <v>1.3784163460131313</v>
      </c>
      <c r="P9" s="76">
        <f>分析係数表!C12</f>
        <v>7.6050169221580699E-2</v>
      </c>
      <c r="Q9" s="82">
        <f t="shared" si="5"/>
        <v>0.10482879637209157</v>
      </c>
      <c r="R9" s="83">
        <v>0.11693320544282214</v>
      </c>
      <c r="S9" s="84">
        <f t="shared" si="6"/>
        <v>0.11695114691730878</v>
      </c>
      <c r="T9" s="85">
        <f>分析係数表!F12</f>
        <v>0.29432624113475175</v>
      </c>
      <c r="U9" s="86">
        <f t="shared" si="7"/>
        <v>3.44217914685696E-2</v>
      </c>
      <c r="V9" s="87">
        <f>分析係数表!D12</f>
        <v>7.407407407407407E-2</v>
      </c>
      <c r="W9" s="88">
        <f t="shared" si="8"/>
        <v>0</v>
      </c>
      <c r="X9" s="76">
        <f>分析係数表!E12</f>
        <v>6.6587864460204885E-2</v>
      </c>
      <c r="Y9" s="89">
        <f t="shared" si="9"/>
        <v>0</v>
      </c>
    </row>
    <row r="10" spans="1:25" x14ac:dyDescent="0.2">
      <c r="A10" s="6" t="s">
        <v>223</v>
      </c>
      <c r="B10" s="5" t="s">
        <v>28</v>
      </c>
      <c r="C10" s="90"/>
      <c r="D10" s="76">
        <f>投入係数表!V10</f>
        <v>0</v>
      </c>
      <c r="E10" s="77">
        <f t="shared" si="0"/>
        <v>0</v>
      </c>
      <c r="F10" s="76">
        <f>分析係数表!C13</f>
        <v>0</v>
      </c>
      <c r="G10" s="77">
        <f t="shared" si="1"/>
        <v>0</v>
      </c>
      <c r="H10" s="77">
        <v>0</v>
      </c>
      <c r="I10" s="77">
        <f t="shared" si="2"/>
        <v>0</v>
      </c>
      <c r="J10" s="76">
        <f>分析係数表!G13</f>
        <v>0.24390243902439024</v>
      </c>
      <c r="K10" s="78">
        <f t="shared" si="3"/>
        <v>0</v>
      </c>
      <c r="L10" s="79"/>
      <c r="M10" s="80"/>
      <c r="N10" s="81">
        <f>分析係数表!H13</f>
        <v>1.555479812846652E-2</v>
      </c>
      <c r="O10" s="82">
        <f t="shared" si="4"/>
        <v>0.20357899549826183</v>
      </c>
      <c r="P10" s="76">
        <f>分析係数表!C13</f>
        <v>0</v>
      </c>
      <c r="Q10" s="82">
        <f t="shared" si="5"/>
        <v>0</v>
      </c>
      <c r="R10" s="83">
        <v>0</v>
      </c>
      <c r="S10" s="84">
        <f t="shared" si="6"/>
        <v>0</v>
      </c>
      <c r="T10" s="85">
        <f>分析係数表!F13</f>
        <v>0.37804878048780488</v>
      </c>
      <c r="U10" s="86">
        <f t="shared" si="7"/>
        <v>0</v>
      </c>
      <c r="V10" s="87">
        <f>分析係数表!D13</f>
        <v>0.4451219512195122</v>
      </c>
      <c r="W10" s="88">
        <f t="shared" si="8"/>
        <v>0</v>
      </c>
      <c r="X10" s="76">
        <f>分析係数表!E13</f>
        <v>0.39634146341463417</v>
      </c>
      <c r="Y10" s="89">
        <f t="shared" si="9"/>
        <v>0</v>
      </c>
    </row>
    <row r="11" spans="1:25" x14ac:dyDescent="0.2">
      <c r="A11" s="6" t="s">
        <v>224</v>
      </c>
      <c r="B11" s="5" t="s">
        <v>267</v>
      </c>
      <c r="C11" s="90"/>
      <c r="D11" s="76">
        <f>投入係数表!V11</f>
        <v>0</v>
      </c>
      <c r="E11" s="77">
        <f t="shared" si="0"/>
        <v>0</v>
      </c>
      <c r="F11" s="76">
        <f>分析係数表!C14</f>
        <v>0.12118408880666054</v>
      </c>
      <c r="G11" s="77">
        <f t="shared" si="1"/>
        <v>0</v>
      </c>
      <c r="H11" s="77">
        <v>8.3554557561427104E-3</v>
      </c>
      <c r="I11" s="77">
        <f t="shared" si="2"/>
        <v>8.3554557561427104E-3</v>
      </c>
      <c r="J11" s="76">
        <f>分析係数表!G14</f>
        <v>0.17455621301775148</v>
      </c>
      <c r="K11" s="78">
        <f t="shared" si="3"/>
        <v>1.4584967148296448E-3</v>
      </c>
      <c r="L11" s="79"/>
      <c r="M11" s="80"/>
      <c r="N11" s="81">
        <f>分析係数表!H14</f>
        <v>1.3013974529792706E-3</v>
      </c>
      <c r="O11" s="82">
        <f t="shared" si="4"/>
        <v>1.7032505599456169E-2</v>
      </c>
      <c r="P11" s="76">
        <f>分析係数表!C14</f>
        <v>0.12118408880666054</v>
      </c>
      <c r="Q11" s="82">
        <f t="shared" si="5"/>
        <v>2.0640686711644392E-3</v>
      </c>
      <c r="R11" s="83">
        <v>6.1792882540358841E-3</v>
      </c>
      <c r="S11" s="84">
        <f t="shared" si="6"/>
        <v>1.4534744010178595E-2</v>
      </c>
      <c r="T11" s="85">
        <f>分析係数表!F14</f>
        <v>0.39349112426035504</v>
      </c>
      <c r="U11" s="86">
        <f t="shared" si="7"/>
        <v>5.7192927614016361E-3</v>
      </c>
      <c r="V11" s="87">
        <f>分析係数表!D14</f>
        <v>0.13905325443786981</v>
      </c>
      <c r="W11" s="88">
        <f t="shared" si="8"/>
        <v>0</v>
      </c>
      <c r="X11" s="76">
        <f>分析係数表!E14</f>
        <v>0.10650887573964497</v>
      </c>
      <c r="Y11" s="89">
        <f t="shared" si="9"/>
        <v>0</v>
      </c>
    </row>
    <row r="12" spans="1:25" x14ac:dyDescent="0.2">
      <c r="A12" s="6" t="s">
        <v>225</v>
      </c>
      <c r="B12" s="5" t="s">
        <v>29</v>
      </c>
      <c r="C12" s="90"/>
      <c r="D12" s="76">
        <f>投入係数表!V12</f>
        <v>0</v>
      </c>
      <c r="E12" s="77">
        <f t="shared" si="0"/>
        <v>0</v>
      </c>
      <c r="F12" s="76">
        <f>分析係数表!C15</f>
        <v>0</v>
      </c>
      <c r="G12" s="77">
        <f t="shared" si="1"/>
        <v>0</v>
      </c>
      <c r="H12" s="77">
        <v>0</v>
      </c>
      <c r="I12" s="77">
        <f t="shared" si="2"/>
        <v>0</v>
      </c>
      <c r="J12" s="76">
        <f>分析係数表!G15</f>
        <v>0.1</v>
      </c>
      <c r="K12" s="78">
        <f t="shared" si="3"/>
        <v>0</v>
      </c>
      <c r="L12" s="79"/>
      <c r="M12" s="80"/>
      <c r="N12" s="81">
        <f>分析係数表!H15</f>
        <v>9.7914665509868937E-3</v>
      </c>
      <c r="O12" s="82">
        <f t="shared" si="4"/>
        <v>0.12814932784352737</v>
      </c>
      <c r="P12" s="76">
        <f>分析係数表!C15</f>
        <v>0</v>
      </c>
      <c r="Q12" s="82">
        <f t="shared" si="5"/>
        <v>0</v>
      </c>
      <c r="R12" s="83">
        <v>0</v>
      </c>
      <c r="S12" s="84">
        <f t="shared" si="6"/>
        <v>0</v>
      </c>
      <c r="T12" s="85">
        <f>分析係数表!F15</f>
        <v>0.30833333333333335</v>
      </c>
      <c r="U12" s="86">
        <f t="shared" si="7"/>
        <v>0</v>
      </c>
      <c r="V12" s="87">
        <f>分析係数表!D15</f>
        <v>8.3333333333333332E-3</v>
      </c>
      <c r="W12" s="88">
        <f t="shared" si="8"/>
        <v>0</v>
      </c>
      <c r="X12" s="76">
        <f>分析係数表!E15</f>
        <v>0</v>
      </c>
      <c r="Y12" s="89">
        <f t="shared" si="9"/>
        <v>0</v>
      </c>
    </row>
    <row r="13" spans="1:25" x14ac:dyDescent="0.2">
      <c r="A13" s="6" t="s">
        <v>226</v>
      </c>
      <c r="B13" s="5" t="s">
        <v>30</v>
      </c>
      <c r="C13" s="90"/>
      <c r="D13" s="76">
        <f>投入係数表!V13</f>
        <v>0</v>
      </c>
      <c r="E13" s="77">
        <f t="shared" si="0"/>
        <v>0</v>
      </c>
      <c r="F13" s="76">
        <f>分析係数表!C16</f>
        <v>1.8867924528301883E-2</v>
      </c>
      <c r="G13" s="77">
        <f t="shared" si="1"/>
        <v>0</v>
      </c>
      <c r="H13" s="77">
        <v>4.4488908812283169E-4</v>
      </c>
      <c r="I13" s="77">
        <f t="shared" si="2"/>
        <v>4.4488908812283169E-4</v>
      </c>
      <c r="J13" s="76">
        <f>分析係数表!G16</f>
        <v>4.4444444444444446E-2</v>
      </c>
      <c r="K13" s="78">
        <f t="shared" si="3"/>
        <v>1.9772848361014742E-5</v>
      </c>
      <c r="L13" s="79"/>
      <c r="M13" s="80"/>
      <c r="N13" s="81">
        <f>分析係数表!H16</f>
        <v>1.8622377839060514E-2</v>
      </c>
      <c r="O13" s="82">
        <f t="shared" si="4"/>
        <v>0.24372704441126564</v>
      </c>
      <c r="P13" s="76">
        <f>分析係数表!C16</f>
        <v>1.8867924528301883E-2</v>
      </c>
      <c r="Q13" s="82">
        <f t="shared" si="5"/>
        <v>4.5986234794578411E-3</v>
      </c>
      <c r="R13" s="83">
        <v>4.9812334727783727E-3</v>
      </c>
      <c r="S13" s="84">
        <f t="shared" si="6"/>
        <v>5.4261225609012042E-3</v>
      </c>
      <c r="T13" s="85">
        <f>分析係数表!F16</f>
        <v>0.28888888888888886</v>
      </c>
      <c r="U13" s="86">
        <f t="shared" si="7"/>
        <v>1.567546517593681E-3</v>
      </c>
      <c r="V13" s="87">
        <f>分析係数表!D16</f>
        <v>0</v>
      </c>
      <c r="W13" s="88">
        <f t="shared" si="8"/>
        <v>0</v>
      </c>
      <c r="X13" s="76">
        <f>分析係数表!E16</f>
        <v>0</v>
      </c>
      <c r="Y13" s="89">
        <f t="shared" si="9"/>
        <v>0</v>
      </c>
    </row>
    <row r="14" spans="1:25" x14ac:dyDescent="0.2">
      <c r="A14" s="6" t="s">
        <v>2</v>
      </c>
      <c r="B14" s="5" t="s">
        <v>364</v>
      </c>
      <c r="C14" s="90"/>
      <c r="D14" s="76">
        <f>投入係数表!V14</f>
        <v>3.3333333333333333E-2</v>
      </c>
      <c r="E14" s="77">
        <f t="shared" si="0"/>
        <v>3.3333333333333335</v>
      </c>
      <c r="F14" s="76">
        <f>分析係数表!C17</f>
        <v>0.10356731875719216</v>
      </c>
      <c r="G14" s="77">
        <f t="shared" si="1"/>
        <v>0.34522439585730724</v>
      </c>
      <c r="H14" s="77">
        <v>0.37450019759404668</v>
      </c>
      <c r="I14" s="77">
        <f t="shared" si="2"/>
        <v>0.37450019759404668</v>
      </c>
      <c r="J14" s="76">
        <f>分析係数表!G17</f>
        <v>0.21292775665399238</v>
      </c>
      <c r="K14" s="78">
        <f t="shared" si="3"/>
        <v>7.9741486940177242E-2</v>
      </c>
      <c r="L14" s="79"/>
      <c r="M14" s="80"/>
      <c r="N14" s="81">
        <f>分析係数表!H17</f>
        <v>3.0056084033092678E-3</v>
      </c>
      <c r="O14" s="82">
        <f t="shared" si="4"/>
        <v>3.9336977217791627E-2</v>
      </c>
      <c r="P14" s="76">
        <f>分析係数表!C17</f>
        <v>0.10356731875719216</v>
      </c>
      <c r="Q14" s="82">
        <f t="shared" si="5"/>
        <v>4.0740252584594312E-3</v>
      </c>
      <c r="R14" s="83">
        <v>7.038521931905517E-3</v>
      </c>
      <c r="S14" s="84">
        <f t="shared" si="6"/>
        <v>0.3815387195259522</v>
      </c>
      <c r="T14" s="85">
        <f>分析係数表!F17</f>
        <v>0.32509505703422054</v>
      </c>
      <c r="U14" s="86">
        <f t="shared" si="7"/>
        <v>0.1240363517850529</v>
      </c>
      <c r="V14" s="87">
        <f>分析係数表!D17</f>
        <v>7.2243346007604556E-2</v>
      </c>
      <c r="W14" s="88">
        <f t="shared" si="8"/>
        <v>0</v>
      </c>
      <c r="X14" s="76">
        <f>分析係数表!E17</f>
        <v>6.8441064638783272E-2</v>
      </c>
      <c r="Y14" s="89">
        <f t="shared" si="9"/>
        <v>0</v>
      </c>
    </row>
    <row r="15" spans="1:25" x14ac:dyDescent="0.2">
      <c r="A15" s="6" t="s">
        <v>3</v>
      </c>
      <c r="B15" s="5" t="s">
        <v>31</v>
      </c>
      <c r="C15" s="90"/>
      <c r="D15" s="76">
        <f>投入係数表!V15</f>
        <v>0</v>
      </c>
      <c r="E15" s="77">
        <f t="shared" si="0"/>
        <v>0</v>
      </c>
      <c r="F15" s="76">
        <f>分析係数表!C18</f>
        <v>0.44289970208540219</v>
      </c>
      <c r="G15" s="77">
        <f t="shared" si="1"/>
        <v>0</v>
      </c>
      <c r="H15" s="77">
        <v>0.10218607895657929</v>
      </c>
      <c r="I15" s="77">
        <f t="shared" si="2"/>
        <v>0.10218607895657929</v>
      </c>
      <c r="J15" s="76">
        <f>分析係数表!G18</f>
        <v>0.21558441558441557</v>
      </c>
      <c r="K15" s="78">
        <f t="shared" si="3"/>
        <v>2.2029726112717092E-2</v>
      </c>
      <c r="L15" s="79"/>
      <c r="M15" s="80"/>
      <c r="N15" s="81">
        <f>分析係数表!H18</f>
        <v>4.9577045827781737E-4</v>
      </c>
      <c r="O15" s="82">
        <f t="shared" si="4"/>
        <v>6.4885735616975878E-3</v>
      </c>
      <c r="P15" s="76">
        <f>分析係数表!C18</f>
        <v>0.44289970208540219</v>
      </c>
      <c r="Q15" s="82">
        <f t="shared" si="5"/>
        <v>2.8737872974350788E-3</v>
      </c>
      <c r="R15" s="83">
        <v>6.0578651726523793E-3</v>
      </c>
      <c r="S15" s="84">
        <f t="shared" si="6"/>
        <v>0.10824394412923166</v>
      </c>
      <c r="T15" s="85">
        <f>分析係数表!F18</f>
        <v>0.45974025974025973</v>
      </c>
      <c r="U15" s="86">
        <f t="shared" si="7"/>
        <v>4.9764098989283127E-2</v>
      </c>
      <c r="V15" s="87">
        <f>分析係数表!D18</f>
        <v>4.0445269016697587E-2</v>
      </c>
      <c r="W15" s="88">
        <f t="shared" si="8"/>
        <v>0</v>
      </c>
      <c r="X15" s="76">
        <f>分析係数表!E18</f>
        <v>3.896103896103896E-2</v>
      </c>
      <c r="Y15" s="89">
        <f t="shared" si="9"/>
        <v>0</v>
      </c>
    </row>
    <row r="16" spans="1:25" x14ac:dyDescent="0.2">
      <c r="A16" s="6" t="s">
        <v>4</v>
      </c>
      <c r="B16" s="5" t="s">
        <v>32</v>
      </c>
      <c r="C16" s="90"/>
      <c r="D16" s="76">
        <f>投入係数表!V16</f>
        <v>0</v>
      </c>
      <c r="E16" s="77">
        <f t="shared" si="0"/>
        <v>0</v>
      </c>
      <c r="F16" s="76">
        <f>分析係数表!C19</f>
        <v>0.30545876887340306</v>
      </c>
      <c r="G16" s="77">
        <f t="shared" si="1"/>
        <v>0</v>
      </c>
      <c r="H16" s="77">
        <v>8.3965208821576917E-2</v>
      </c>
      <c r="I16" s="77">
        <f t="shared" si="2"/>
        <v>8.3965208821576917E-2</v>
      </c>
      <c r="J16" s="76">
        <f>分析係数表!G19</f>
        <v>5.7468790357296601E-2</v>
      </c>
      <c r="K16" s="78">
        <f t="shared" si="3"/>
        <v>4.825378983073835E-3</v>
      </c>
      <c r="L16" s="79"/>
      <c r="M16" s="80"/>
      <c r="N16" s="81">
        <f>分析係数表!H19</f>
        <v>-1.2394261456945434E-4</v>
      </c>
      <c r="O16" s="82">
        <f t="shared" si="4"/>
        <v>-1.622143390424397E-3</v>
      </c>
      <c r="P16" s="76">
        <f>分析係数表!C19</f>
        <v>0.30545876887340306</v>
      </c>
      <c r="Q16" s="82">
        <f t="shared" si="5"/>
        <v>-4.954979229751643E-4</v>
      </c>
      <c r="R16" s="83">
        <v>1.1684440055612492E-3</v>
      </c>
      <c r="S16" s="84">
        <f t="shared" si="6"/>
        <v>8.5133652827138168E-2</v>
      </c>
      <c r="T16" s="85">
        <f>分析係数表!F19</f>
        <v>0.23999139044339216</v>
      </c>
      <c r="U16" s="86">
        <f t="shared" si="7"/>
        <v>2.0431343715509913E-2</v>
      </c>
      <c r="V16" s="87">
        <f>分析係数表!D19</f>
        <v>1.8941024537236333E-2</v>
      </c>
      <c r="W16" s="88">
        <f t="shared" si="8"/>
        <v>0</v>
      </c>
      <c r="X16" s="76">
        <f>分析係数表!E19</f>
        <v>1.9156263452432199E-2</v>
      </c>
      <c r="Y16" s="89">
        <f t="shared" si="9"/>
        <v>0</v>
      </c>
    </row>
    <row r="17" spans="1:25" x14ac:dyDescent="0.2">
      <c r="A17" s="6" t="s">
        <v>5</v>
      </c>
      <c r="B17" s="5" t="s">
        <v>33</v>
      </c>
      <c r="C17" s="90"/>
      <c r="D17" s="76">
        <f>投入係数表!V17</f>
        <v>0.05</v>
      </c>
      <c r="E17" s="77">
        <f t="shared" si="0"/>
        <v>5</v>
      </c>
      <c r="F17" s="76">
        <f>分析係数表!C20</f>
        <v>9.5808383233532912E-2</v>
      </c>
      <c r="G17" s="77">
        <f t="shared" si="1"/>
        <v>0.47904191616766456</v>
      </c>
      <c r="H17" s="77">
        <v>0.53771318129051004</v>
      </c>
      <c r="I17" s="77">
        <f t="shared" si="2"/>
        <v>0.53771318129051004</v>
      </c>
      <c r="J17" s="76">
        <f>分析係数表!G20</f>
        <v>0.10049019607843138</v>
      </c>
      <c r="K17" s="78">
        <f t="shared" si="3"/>
        <v>5.4034903021840469E-2</v>
      </c>
      <c r="L17" s="79"/>
      <c r="M17" s="80"/>
      <c r="N17" s="81">
        <f>分析係数表!H20</f>
        <v>6.1971307284727176E-4</v>
      </c>
      <c r="O17" s="82">
        <f t="shared" si="4"/>
        <v>8.1107169521219859E-3</v>
      </c>
      <c r="P17" s="76">
        <f>分析係数表!C20</f>
        <v>9.5808383233532912E-2</v>
      </c>
      <c r="Q17" s="82">
        <f t="shared" si="5"/>
        <v>7.7707467804761523E-4</v>
      </c>
      <c r="R17" s="83">
        <v>1.4691392121781385E-3</v>
      </c>
      <c r="S17" s="84">
        <f t="shared" si="6"/>
        <v>0.53918232050268822</v>
      </c>
      <c r="T17" s="85">
        <f>分析係数表!F20</f>
        <v>0.22303921568627452</v>
      </c>
      <c r="U17" s="86">
        <f t="shared" si="7"/>
        <v>0.12025880187682507</v>
      </c>
      <c r="V17" s="87">
        <f>分析係数表!D20</f>
        <v>8.5784313725490197E-2</v>
      </c>
      <c r="W17" s="88">
        <f t="shared" si="8"/>
        <v>0</v>
      </c>
      <c r="X17" s="76">
        <f>分析係数表!E20</f>
        <v>9.3137254901960786E-2</v>
      </c>
      <c r="Y17" s="89">
        <f t="shared" si="9"/>
        <v>0</v>
      </c>
    </row>
    <row r="18" spans="1:25" x14ac:dyDescent="0.2">
      <c r="A18" s="6" t="s">
        <v>6</v>
      </c>
      <c r="B18" s="5" t="s">
        <v>34</v>
      </c>
      <c r="C18" s="90"/>
      <c r="D18" s="76">
        <f>投入係数表!V18</f>
        <v>3.3333333333333333E-2</v>
      </c>
      <c r="E18" s="77">
        <f t="shared" si="0"/>
        <v>3.3333333333333335</v>
      </c>
      <c r="F18" s="76">
        <f>分析係数表!C21</f>
        <v>0.17321313586606568</v>
      </c>
      <c r="G18" s="77">
        <f t="shared" si="1"/>
        <v>0.57737711955355231</v>
      </c>
      <c r="H18" s="77">
        <v>0.61304409949027672</v>
      </c>
      <c r="I18" s="77">
        <f t="shared" si="2"/>
        <v>0.61304409949027672</v>
      </c>
      <c r="J18" s="76">
        <f>分析係数表!G21</f>
        <v>0.28424304840370751</v>
      </c>
      <c r="K18" s="78">
        <f t="shared" si="3"/>
        <v>0.174253523645022</v>
      </c>
      <c r="L18" s="79"/>
      <c r="M18" s="80"/>
      <c r="N18" s="81">
        <f>分析係数表!H21</f>
        <v>1.0225265701979984E-3</v>
      </c>
      <c r="O18" s="82">
        <f t="shared" si="4"/>
        <v>1.3382682971001276E-2</v>
      </c>
      <c r="P18" s="76">
        <f>分析係数表!C21</f>
        <v>0.17321313586606568</v>
      </c>
      <c r="Q18" s="82">
        <f t="shared" si="5"/>
        <v>2.3180564837085274E-3</v>
      </c>
      <c r="R18" s="83">
        <v>4.2804372331109296E-3</v>
      </c>
      <c r="S18" s="84">
        <f t="shared" si="6"/>
        <v>0.61732453672338761</v>
      </c>
      <c r="T18" s="85">
        <f>分析係数表!F21</f>
        <v>0.42481977342945415</v>
      </c>
      <c r="U18" s="86">
        <f t="shared" si="7"/>
        <v>0.26225166982327225</v>
      </c>
      <c r="V18" s="87">
        <f>分析係数表!D21</f>
        <v>8.2389289392378995E-2</v>
      </c>
      <c r="W18" s="88">
        <f t="shared" si="8"/>
        <v>0</v>
      </c>
      <c r="X18" s="76">
        <f>分析係数表!E21</f>
        <v>7.7239958805355308E-2</v>
      </c>
      <c r="Y18" s="89">
        <f t="shared" si="9"/>
        <v>0</v>
      </c>
    </row>
    <row r="19" spans="1:25" x14ac:dyDescent="0.2">
      <c r="A19" s="6" t="s">
        <v>7</v>
      </c>
      <c r="B19" s="5" t="s">
        <v>268</v>
      </c>
      <c r="C19" s="90"/>
      <c r="D19" s="76">
        <f>投入係数表!V19</f>
        <v>0</v>
      </c>
      <c r="E19" s="77">
        <f t="shared" si="0"/>
        <v>0</v>
      </c>
      <c r="F19" s="76">
        <f>分析係数表!C22</f>
        <v>5.7692307692307709E-2</v>
      </c>
      <c r="G19" s="77">
        <f t="shared" si="1"/>
        <v>0</v>
      </c>
      <c r="H19" s="77">
        <v>2.1556742523039332E-3</v>
      </c>
      <c r="I19" s="77">
        <f t="shared" si="2"/>
        <v>2.1556742523039332E-3</v>
      </c>
      <c r="J19" s="76">
        <f>分析係数表!G22</f>
        <v>0.19427890345649582</v>
      </c>
      <c r="K19" s="78">
        <f t="shared" si="3"/>
        <v>4.1880202994700963E-4</v>
      </c>
      <c r="L19" s="79"/>
      <c r="M19" s="80"/>
      <c r="N19" s="81">
        <f>分析係数表!H22</f>
        <v>6.1971307284727171E-5</v>
      </c>
      <c r="O19" s="82">
        <f t="shared" si="4"/>
        <v>8.1107169521219848E-4</v>
      </c>
      <c r="P19" s="76">
        <f>分析係数表!C22</f>
        <v>5.7692307692307709E-2</v>
      </c>
      <c r="Q19" s="82">
        <f t="shared" si="5"/>
        <v>4.679259780070377E-5</v>
      </c>
      <c r="R19" s="83">
        <v>3.1157724332433529E-4</v>
      </c>
      <c r="S19" s="84">
        <f t="shared" si="6"/>
        <v>2.4672514956282686E-3</v>
      </c>
      <c r="T19" s="85">
        <f>分析係数表!F22</f>
        <v>0.41239570917759238</v>
      </c>
      <c r="U19" s="86">
        <f t="shared" si="7"/>
        <v>1.0174839302590952E-3</v>
      </c>
      <c r="V19" s="87">
        <f>分析係数表!D22</f>
        <v>9.5351609058402856E-3</v>
      </c>
      <c r="W19" s="88">
        <f t="shared" si="8"/>
        <v>0</v>
      </c>
      <c r="X19" s="76">
        <f>分析係数表!E22</f>
        <v>8.3432657926102508E-3</v>
      </c>
      <c r="Y19" s="89">
        <f t="shared" si="9"/>
        <v>0</v>
      </c>
    </row>
    <row r="20" spans="1:25" x14ac:dyDescent="0.2">
      <c r="A20" s="6" t="s">
        <v>8</v>
      </c>
      <c r="B20" s="5" t="s">
        <v>269</v>
      </c>
      <c r="C20" s="90"/>
      <c r="D20" s="76">
        <f>投入係数表!V20</f>
        <v>0</v>
      </c>
      <c r="E20" s="77">
        <f t="shared" si="0"/>
        <v>0</v>
      </c>
      <c r="F20" s="76">
        <f>分析係数表!C23</f>
        <v>0</v>
      </c>
      <c r="G20" s="77">
        <f t="shared" si="1"/>
        <v>0</v>
      </c>
      <c r="H20" s="77">
        <v>0</v>
      </c>
      <c r="I20" s="77">
        <f t="shared" si="2"/>
        <v>0</v>
      </c>
      <c r="J20" s="76">
        <f>分析係数表!G23</f>
        <v>0.21608040201005024</v>
      </c>
      <c r="K20" s="78">
        <f t="shared" si="3"/>
        <v>0</v>
      </c>
      <c r="L20" s="79"/>
      <c r="M20" s="80"/>
      <c r="N20" s="81">
        <f>分析係数表!H23</f>
        <v>3.0985653642363585E-5</v>
      </c>
      <c r="O20" s="82">
        <f t="shared" si="4"/>
        <v>4.0553584760609924E-4</v>
      </c>
      <c r="P20" s="76">
        <f>分析係数表!C23</f>
        <v>0</v>
      </c>
      <c r="Q20" s="82">
        <f t="shared" si="5"/>
        <v>0</v>
      </c>
      <c r="R20" s="83">
        <v>0</v>
      </c>
      <c r="S20" s="84">
        <f t="shared" si="6"/>
        <v>0</v>
      </c>
      <c r="T20" s="85">
        <f>分析係数表!F23</f>
        <v>0.44723618090452261</v>
      </c>
      <c r="U20" s="86">
        <f t="shared" si="7"/>
        <v>0</v>
      </c>
      <c r="V20" s="87">
        <f>分析係数表!D23</f>
        <v>5.0251256281407038E-2</v>
      </c>
      <c r="W20" s="88">
        <f t="shared" si="8"/>
        <v>0</v>
      </c>
      <c r="X20" s="76">
        <f>分析係数表!E23</f>
        <v>3.5175879396984924E-2</v>
      </c>
      <c r="Y20" s="89">
        <f t="shared" si="9"/>
        <v>0</v>
      </c>
    </row>
    <row r="21" spans="1:25" x14ac:dyDescent="0.2">
      <c r="A21" s="6" t="s">
        <v>9</v>
      </c>
      <c r="B21" s="5" t="s">
        <v>270</v>
      </c>
      <c r="C21" s="90"/>
      <c r="D21" s="76">
        <f>投入係数表!V21</f>
        <v>0</v>
      </c>
      <c r="E21" s="77">
        <f t="shared" si="0"/>
        <v>0</v>
      </c>
      <c r="F21" s="76">
        <f>分析係数表!C24</f>
        <v>1</v>
      </c>
      <c r="G21" s="77">
        <f t="shared" si="1"/>
        <v>0</v>
      </c>
      <c r="H21" s="77">
        <v>7.4252294207861093E-3</v>
      </c>
      <c r="I21" s="77">
        <f t="shared" si="2"/>
        <v>7.4252294207861093E-3</v>
      </c>
      <c r="J21" s="76">
        <f>分析係数表!G24</f>
        <v>0.20751761942051683</v>
      </c>
      <c r="K21" s="78">
        <f t="shared" si="3"/>
        <v>1.5408659330527165E-3</v>
      </c>
      <c r="L21" s="79"/>
      <c r="M21" s="80"/>
      <c r="N21" s="81">
        <f>分析係数表!H24</f>
        <v>4.3379915099309022E-4</v>
      </c>
      <c r="O21" s="82">
        <f t="shared" si="4"/>
        <v>5.6775018664853901E-3</v>
      </c>
      <c r="P21" s="76">
        <f>分析係数表!C24</f>
        <v>1</v>
      </c>
      <c r="Q21" s="82">
        <f t="shared" si="5"/>
        <v>5.6775018664853901E-3</v>
      </c>
      <c r="R21" s="83">
        <v>1.773898633464099E-2</v>
      </c>
      <c r="S21" s="84">
        <f t="shared" si="6"/>
        <v>2.51642157554271E-2</v>
      </c>
      <c r="T21" s="85">
        <f>分析係数表!F24</f>
        <v>0.3923257635082224</v>
      </c>
      <c r="U21" s="86">
        <f t="shared" si="7"/>
        <v>9.8725701593335765E-3</v>
      </c>
      <c r="V21" s="87">
        <f>分析係数表!D24</f>
        <v>7.9874706342991389E-2</v>
      </c>
      <c r="W21" s="88">
        <f t="shared" si="8"/>
        <v>0</v>
      </c>
      <c r="X21" s="76">
        <f>分析係数表!E24</f>
        <v>8.1440877055599062E-2</v>
      </c>
      <c r="Y21" s="89">
        <f t="shared" si="9"/>
        <v>0</v>
      </c>
    </row>
    <row r="22" spans="1:25" x14ac:dyDescent="0.2">
      <c r="A22" s="6" t="s">
        <v>10</v>
      </c>
      <c r="B22" s="5" t="s">
        <v>271</v>
      </c>
      <c r="C22" s="90"/>
      <c r="D22" s="76">
        <f>投入係数表!V22</f>
        <v>0.33333333333333331</v>
      </c>
      <c r="E22" s="77">
        <f t="shared" si="0"/>
        <v>33.333333333333329</v>
      </c>
      <c r="F22" s="76">
        <f>分析係数表!C25</f>
        <v>0.15636042402826855</v>
      </c>
      <c r="G22" s="77">
        <f t="shared" si="1"/>
        <v>5.2120141342756172</v>
      </c>
      <c r="H22" s="77">
        <v>5.4932264310597381</v>
      </c>
      <c r="I22" s="77">
        <f t="shared" si="2"/>
        <v>5.4932264310597381</v>
      </c>
      <c r="J22" s="76">
        <f>分析係数表!G25</f>
        <v>0.19674295774647887</v>
      </c>
      <c r="K22" s="78">
        <f t="shared" si="3"/>
        <v>1.080753615617827</v>
      </c>
      <c r="L22" s="79"/>
      <c r="M22" s="80"/>
      <c r="N22" s="81">
        <f>分析係数表!H25</f>
        <v>5.8872741920490813E-4</v>
      </c>
      <c r="O22" s="82">
        <f t="shared" si="4"/>
        <v>7.7051811045158857E-3</v>
      </c>
      <c r="P22" s="76">
        <f>分析係数表!C25</f>
        <v>0.15636042402826855</v>
      </c>
      <c r="Q22" s="82">
        <f t="shared" si="5"/>
        <v>1.2047853847167065E-3</v>
      </c>
      <c r="R22" s="83">
        <v>3.9233896174496949E-3</v>
      </c>
      <c r="S22" s="84">
        <f t="shared" si="6"/>
        <v>5.4971498206771878</v>
      </c>
      <c r="T22" s="85">
        <f>分析係数表!F25</f>
        <v>0.35079225352112675</v>
      </c>
      <c r="U22" s="86">
        <f t="shared" si="7"/>
        <v>1.9283575735386085</v>
      </c>
      <c r="V22" s="87">
        <f>分析係数表!D25</f>
        <v>7.2183098591549297E-2</v>
      </c>
      <c r="W22" s="88">
        <f t="shared" si="8"/>
        <v>0</v>
      </c>
      <c r="X22" s="76">
        <f>分析係数表!E25</f>
        <v>6.8661971830985921E-2</v>
      </c>
      <c r="Y22" s="89">
        <f t="shared" si="9"/>
        <v>0</v>
      </c>
    </row>
    <row r="23" spans="1:25" x14ac:dyDescent="0.2">
      <c r="A23" s="6" t="s">
        <v>11</v>
      </c>
      <c r="B23" s="5" t="s">
        <v>35</v>
      </c>
      <c r="C23" s="90"/>
      <c r="D23" s="76">
        <f>投入係数表!V23</f>
        <v>3.3333333333333333E-2</v>
      </c>
      <c r="E23" s="77">
        <f t="shared" si="0"/>
        <v>3.3333333333333335</v>
      </c>
      <c r="F23" s="76">
        <f>分析係数表!C26</f>
        <v>0.2968369829683698</v>
      </c>
      <c r="G23" s="77">
        <f t="shared" si="1"/>
        <v>0.98945660989456607</v>
      </c>
      <c r="H23" s="77">
        <v>1.0650480680629772</v>
      </c>
      <c r="I23" s="77">
        <f t="shared" si="2"/>
        <v>1.0650480680629772</v>
      </c>
      <c r="J23" s="76">
        <f>分析係数表!G26</f>
        <v>0.19691119691119691</v>
      </c>
      <c r="K23" s="78">
        <f t="shared" si="3"/>
        <v>0.20971988985023876</v>
      </c>
      <c r="L23" s="79"/>
      <c r="M23" s="80"/>
      <c r="N23" s="81">
        <f>分析係数表!H26</f>
        <v>1.2859046261580888E-2</v>
      </c>
      <c r="O23" s="82">
        <f t="shared" si="4"/>
        <v>0.1682973767565312</v>
      </c>
      <c r="P23" s="76">
        <f>分析係数表!C26</f>
        <v>0.2968369829683698</v>
      </c>
      <c r="Q23" s="82">
        <f t="shared" si="5"/>
        <v>4.9956885557899768E-2</v>
      </c>
      <c r="R23" s="83">
        <v>5.2664882278404629E-2</v>
      </c>
      <c r="S23" s="84">
        <f t="shared" si="6"/>
        <v>1.1177129503413819</v>
      </c>
      <c r="T23" s="85">
        <f>分析係数表!F26</f>
        <v>0.33687258687258687</v>
      </c>
      <c r="U23" s="86">
        <f t="shared" si="7"/>
        <v>0.37652685296249255</v>
      </c>
      <c r="V23" s="87">
        <f>分析係数表!D26</f>
        <v>8.7355212355212361E-2</v>
      </c>
      <c r="W23" s="88">
        <f t="shared" si="8"/>
        <v>0</v>
      </c>
      <c r="X23" s="76">
        <f>分析係数表!E26</f>
        <v>9.2664092664092659E-2</v>
      </c>
      <c r="Y23" s="89">
        <f t="shared" si="9"/>
        <v>0</v>
      </c>
    </row>
    <row r="24" spans="1:25" x14ac:dyDescent="0.2">
      <c r="A24" s="6" t="s">
        <v>12</v>
      </c>
      <c r="B24" s="5" t="s">
        <v>365</v>
      </c>
      <c r="C24" s="75">
        <f>最終需要_まとめ!C25</f>
        <v>100</v>
      </c>
      <c r="D24" s="76">
        <f>投入係数表!V24</f>
        <v>3.3333333333333333E-2</v>
      </c>
      <c r="E24" s="77">
        <f t="shared" si="0"/>
        <v>3.3333333333333335</v>
      </c>
      <c r="F24" s="76">
        <f>分析係数表!C27</f>
        <v>2.7090694935217874E-2</v>
      </c>
      <c r="G24" s="77">
        <f t="shared" si="1"/>
        <v>9.0302316450726255E-2</v>
      </c>
      <c r="H24" s="77">
        <v>9.0447996827192581E-2</v>
      </c>
      <c r="I24" s="77">
        <f t="shared" si="2"/>
        <v>100.09044799682719</v>
      </c>
      <c r="J24" s="76">
        <f>分析係数表!G27</f>
        <v>0.18333333333333332</v>
      </c>
      <c r="K24" s="78">
        <f t="shared" si="3"/>
        <v>18.349915466084983</v>
      </c>
      <c r="L24" s="79"/>
      <c r="M24" s="80"/>
      <c r="N24" s="81">
        <f>分析係数表!H27</f>
        <v>1.2053419266879434E-2</v>
      </c>
      <c r="O24" s="82">
        <f t="shared" si="4"/>
        <v>0.15775344471877262</v>
      </c>
      <c r="P24" s="76">
        <f>分析係数表!C27</f>
        <v>2.7090694935217874E-2</v>
      </c>
      <c r="Q24" s="82">
        <f t="shared" si="5"/>
        <v>4.2736504458560261E-3</v>
      </c>
      <c r="R24" s="83">
        <v>4.2982298456664342E-3</v>
      </c>
      <c r="S24" s="84">
        <f t="shared" si="6"/>
        <v>100.09474622667287</v>
      </c>
      <c r="T24" s="85">
        <f>分析係数表!F27</f>
        <v>0.33333333333333331</v>
      </c>
      <c r="U24" s="86">
        <f t="shared" si="7"/>
        <v>33.364915408890951</v>
      </c>
      <c r="V24" s="87">
        <f>分析係数表!D27</f>
        <v>0</v>
      </c>
      <c r="W24" s="88">
        <f t="shared" si="8"/>
        <v>0</v>
      </c>
      <c r="X24" s="76">
        <f>分析係数表!E27</f>
        <v>0</v>
      </c>
      <c r="Y24" s="89">
        <f t="shared" si="9"/>
        <v>0</v>
      </c>
    </row>
    <row r="25" spans="1:25" x14ac:dyDescent="0.2">
      <c r="A25" s="6" t="s">
        <v>13</v>
      </c>
      <c r="B25" s="5" t="s">
        <v>191</v>
      </c>
      <c r="C25" s="90"/>
      <c r="D25" s="76">
        <f>投入係数表!V25</f>
        <v>0</v>
      </c>
      <c r="E25" s="77">
        <f t="shared" si="0"/>
        <v>0</v>
      </c>
      <c r="F25" s="76">
        <f>分析係数表!C28</f>
        <v>5.9347181008901906E-3</v>
      </c>
      <c r="G25" s="77">
        <f t="shared" si="1"/>
        <v>0</v>
      </c>
      <c r="H25" s="77">
        <v>1.9437619331117876E-4</v>
      </c>
      <c r="I25" s="77">
        <f t="shared" si="2"/>
        <v>1.9437619331117876E-4</v>
      </c>
      <c r="J25" s="76">
        <f>分析係数表!G28</f>
        <v>0.12222222222222222</v>
      </c>
      <c r="K25" s="78">
        <f t="shared" si="3"/>
        <v>2.3757090293588514E-5</v>
      </c>
      <c r="L25" s="79"/>
      <c r="M25" s="80"/>
      <c r="N25" s="81">
        <f>分析係数表!H28</f>
        <v>2.299135500263378E-2</v>
      </c>
      <c r="O25" s="82">
        <f t="shared" si="4"/>
        <v>0.30090759892372565</v>
      </c>
      <c r="P25" s="76">
        <f>分析係数表!C28</f>
        <v>5.9347181008901906E-3</v>
      </c>
      <c r="Q25" s="82">
        <f t="shared" si="5"/>
        <v>1.7858017740280403E-3</v>
      </c>
      <c r="R25" s="83">
        <v>1.8338916034710698E-3</v>
      </c>
      <c r="S25" s="84">
        <f t="shared" si="6"/>
        <v>2.0282677967822485E-3</v>
      </c>
      <c r="T25" s="85">
        <f>分析係数表!F28</f>
        <v>0.21111111111111111</v>
      </c>
      <c r="U25" s="86">
        <f t="shared" si="7"/>
        <v>4.2818986820958581E-4</v>
      </c>
      <c r="V25" s="87">
        <f>分析係数表!D28</f>
        <v>0.82222222222222219</v>
      </c>
      <c r="W25" s="88">
        <f t="shared" si="8"/>
        <v>0</v>
      </c>
      <c r="X25" s="76">
        <f>分析係数表!E28</f>
        <v>0.82222222222222219</v>
      </c>
      <c r="Y25" s="89">
        <f t="shared" si="9"/>
        <v>0</v>
      </c>
    </row>
    <row r="26" spans="1:25" x14ac:dyDescent="0.2">
      <c r="A26" s="6" t="s">
        <v>14</v>
      </c>
      <c r="B26" s="5" t="s">
        <v>50</v>
      </c>
      <c r="C26" s="90"/>
      <c r="D26" s="76">
        <f>投入係数表!V26</f>
        <v>0</v>
      </c>
      <c r="E26" s="77">
        <f t="shared" si="0"/>
        <v>0</v>
      </c>
      <c r="F26" s="76">
        <f>分析係数表!C29</f>
        <v>2.9045643153526979E-2</v>
      </c>
      <c r="G26" s="77">
        <f t="shared" si="1"/>
        <v>0</v>
      </c>
      <c r="H26" s="77">
        <v>2.1111354398021362E-3</v>
      </c>
      <c r="I26" s="77">
        <f t="shared" si="2"/>
        <v>2.1111354398021362E-3</v>
      </c>
      <c r="J26" s="76">
        <f>分析係数表!G29</f>
        <v>0.27966101694915252</v>
      </c>
      <c r="K26" s="78">
        <f t="shared" si="3"/>
        <v>5.9040228401246173E-4</v>
      </c>
      <c r="L26" s="79"/>
      <c r="M26" s="80"/>
      <c r="N26" s="81">
        <f>分析係数表!H29</f>
        <v>1.0659064852973073E-2</v>
      </c>
      <c r="O26" s="82">
        <f t="shared" si="4"/>
        <v>0.13950433157649814</v>
      </c>
      <c r="P26" s="76">
        <f>分析係数表!C29</f>
        <v>2.9045643153526979E-2</v>
      </c>
      <c r="Q26" s="82">
        <f t="shared" si="5"/>
        <v>4.0519930333422702E-3</v>
      </c>
      <c r="R26" s="83">
        <v>5.088324715350972E-3</v>
      </c>
      <c r="S26" s="84">
        <f t="shared" si="6"/>
        <v>7.1994601551531087E-3</v>
      </c>
      <c r="T26" s="85">
        <f>分析係数表!F29</f>
        <v>0.4576271186440678</v>
      </c>
      <c r="U26" s="86">
        <f t="shared" si="7"/>
        <v>3.2946682065954904E-3</v>
      </c>
      <c r="V26" s="87">
        <f>分析係数表!D29</f>
        <v>0.38983050847457629</v>
      </c>
      <c r="W26" s="88">
        <f t="shared" si="8"/>
        <v>0</v>
      </c>
      <c r="X26" s="76">
        <f>分析係数表!E29</f>
        <v>0.16101694915254236</v>
      </c>
      <c r="Y26" s="89">
        <f t="shared" si="9"/>
        <v>0</v>
      </c>
    </row>
    <row r="27" spans="1:25" x14ac:dyDescent="0.2">
      <c r="A27" s="6" t="s">
        <v>15</v>
      </c>
      <c r="B27" s="5" t="s">
        <v>36</v>
      </c>
      <c r="C27" s="90"/>
      <c r="D27" s="76">
        <f>投入係数表!V27</f>
        <v>0</v>
      </c>
      <c r="E27" s="77">
        <f t="shared" si="0"/>
        <v>0</v>
      </c>
      <c r="F27" s="76">
        <f>分析係数表!C30</f>
        <v>1</v>
      </c>
      <c r="G27" s="77">
        <f t="shared" si="1"/>
        <v>0</v>
      </c>
      <c r="H27" s="77">
        <v>2.9699434048610376E-2</v>
      </c>
      <c r="I27" s="77">
        <f t="shared" si="2"/>
        <v>2.9699434048610376E-2</v>
      </c>
      <c r="J27" s="76">
        <f>分析係数表!G30</f>
        <v>0.3445689235265465</v>
      </c>
      <c r="K27" s="78">
        <f t="shared" si="3"/>
        <v>1.023350201947734E-2</v>
      </c>
      <c r="L27" s="79"/>
      <c r="M27" s="80"/>
      <c r="N27" s="81">
        <f>分析係数表!H30</f>
        <v>0</v>
      </c>
      <c r="O27" s="82">
        <f t="shared" si="4"/>
        <v>0</v>
      </c>
      <c r="P27" s="76">
        <f>分析係数表!C30</f>
        <v>1</v>
      </c>
      <c r="Q27" s="82">
        <f t="shared" si="5"/>
        <v>0</v>
      </c>
      <c r="R27" s="83">
        <v>1.7847713587176038E-2</v>
      </c>
      <c r="S27" s="84">
        <f t="shared" si="6"/>
        <v>4.7547147635786415E-2</v>
      </c>
      <c r="T27" s="85">
        <f>分析係数表!F30</f>
        <v>0.44101315148563081</v>
      </c>
      <c r="U27" s="86">
        <f t="shared" si="7"/>
        <v>2.0968917423010727E-2</v>
      </c>
      <c r="V27" s="87">
        <f>分析係数表!D30</f>
        <v>8.7579152459814902E-2</v>
      </c>
      <c r="W27" s="88">
        <f t="shared" si="8"/>
        <v>0</v>
      </c>
      <c r="X27" s="76">
        <f>分析係数表!E30</f>
        <v>6.0009741841207991E-2</v>
      </c>
      <c r="Y27" s="89">
        <f t="shared" si="9"/>
        <v>0</v>
      </c>
    </row>
    <row r="28" spans="1:25" x14ac:dyDescent="0.2">
      <c r="A28" s="6" t="s">
        <v>16</v>
      </c>
      <c r="B28" s="5" t="s">
        <v>192</v>
      </c>
      <c r="C28" s="90"/>
      <c r="D28" s="76">
        <f>投入係数表!V28</f>
        <v>0</v>
      </c>
      <c r="E28" s="77">
        <f t="shared" si="0"/>
        <v>0</v>
      </c>
      <c r="F28" s="76">
        <f>分析係数表!C31</f>
        <v>3.5033259423503327E-2</v>
      </c>
      <c r="G28" s="77">
        <f t="shared" si="1"/>
        <v>0</v>
      </c>
      <c r="H28" s="77">
        <v>9.1627754132611785E-3</v>
      </c>
      <c r="I28" s="77">
        <f t="shared" si="2"/>
        <v>9.1627754132611785E-3</v>
      </c>
      <c r="J28" s="76">
        <f>分析係数表!G31</f>
        <v>6.3291139240506333E-2</v>
      </c>
      <c r="K28" s="78">
        <f t="shared" si="3"/>
        <v>5.799224945102012E-4</v>
      </c>
      <c r="L28" s="79"/>
      <c r="M28" s="80"/>
      <c r="N28" s="81">
        <f>分析係数表!H31</f>
        <v>2.636879124965141E-2</v>
      </c>
      <c r="O28" s="82">
        <f t="shared" si="4"/>
        <v>0.34511100631279046</v>
      </c>
      <c r="P28" s="76">
        <f>分析係数表!C31</f>
        <v>3.5033259423503327E-2</v>
      </c>
      <c r="Q28" s="82">
        <f t="shared" si="5"/>
        <v>1.2090363414062283E-2</v>
      </c>
      <c r="R28" s="83">
        <v>1.4692351051142482E-2</v>
      </c>
      <c r="S28" s="84">
        <f t="shared" si="6"/>
        <v>2.3855126464403659E-2</v>
      </c>
      <c r="T28" s="85">
        <f>分析係数表!F31</f>
        <v>0.34177215189873417</v>
      </c>
      <c r="U28" s="86">
        <f t="shared" si="7"/>
        <v>8.153017905555681E-3</v>
      </c>
      <c r="V28" s="87">
        <f>分析係数表!D31</f>
        <v>0</v>
      </c>
      <c r="W28" s="88">
        <f t="shared" si="8"/>
        <v>0</v>
      </c>
      <c r="X28" s="76">
        <f>分析係数表!E31</f>
        <v>0</v>
      </c>
      <c r="Y28" s="89">
        <f t="shared" si="9"/>
        <v>0</v>
      </c>
    </row>
    <row r="29" spans="1:25" x14ac:dyDescent="0.2">
      <c r="A29" s="6" t="s">
        <v>17</v>
      </c>
      <c r="B29" s="5" t="s">
        <v>272</v>
      </c>
      <c r="C29" s="90"/>
      <c r="D29" s="76">
        <f>投入係数表!V29</f>
        <v>0</v>
      </c>
      <c r="E29" s="77">
        <f t="shared" si="0"/>
        <v>0</v>
      </c>
      <c r="F29" s="76">
        <f>分析係数表!C32</f>
        <v>1</v>
      </c>
      <c r="G29" s="77">
        <f t="shared" si="1"/>
        <v>0</v>
      </c>
      <c r="H29" s="77">
        <v>1.6618459283824882E-2</v>
      </c>
      <c r="I29" s="77">
        <f t="shared" si="2"/>
        <v>1.6618459283824882E-2</v>
      </c>
      <c r="J29" s="76">
        <f>分析係数表!G32</f>
        <v>0.13994910941475827</v>
      </c>
      <c r="K29" s="78">
        <f t="shared" si="3"/>
        <v>2.3257385766167139E-3</v>
      </c>
      <c r="L29" s="79"/>
      <c r="M29" s="80"/>
      <c r="N29" s="81">
        <f>分析係数表!H32</f>
        <v>7.5295138350943511E-3</v>
      </c>
      <c r="O29" s="82">
        <f t="shared" si="4"/>
        <v>9.8545210968282115E-2</v>
      </c>
      <c r="P29" s="76">
        <f>分析係数表!C32</f>
        <v>1</v>
      </c>
      <c r="Q29" s="82">
        <f t="shared" si="5"/>
        <v>9.8545210968282115E-2</v>
      </c>
      <c r="R29" s="83">
        <v>0.12617834347759341</v>
      </c>
      <c r="S29" s="84">
        <f t="shared" si="6"/>
        <v>0.14279680276141829</v>
      </c>
      <c r="T29" s="85">
        <f>分析係数表!F32</f>
        <v>0.48346055979643765</v>
      </c>
      <c r="U29" s="86">
        <f t="shared" si="7"/>
        <v>6.9036622200176784E-2</v>
      </c>
      <c r="V29" s="87">
        <f>分析係数表!D32</f>
        <v>1.0178117048346057E-2</v>
      </c>
      <c r="W29" s="88">
        <f t="shared" si="8"/>
        <v>0</v>
      </c>
      <c r="X29" s="76">
        <f>分析係数表!E32</f>
        <v>1.5267175572519083E-2</v>
      </c>
      <c r="Y29" s="89">
        <f t="shared" si="9"/>
        <v>0</v>
      </c>
    </row>
    <row r="30" spans="1:25" x14ac:dyDescent="0.2">
      <c r="A30" s="6" t="s">
        <v>18</v>
      </c>
      <c r="B30" s="5" t="s">
        <v>273</v>
      </c>
      <c r="C30" s="90"/>
      <c r="D30" s="76">
        <f>投入係数表!V30</f>
        <v>0</v>
      </c>
      <c r="E30" s="77">
        <f t="shared" si="0"/>
        <v>0</v>
      </c>
      <c r="F30" s="76">
        <f>分析係数表!C33</f>
        <v>1</v>
      </c>
      <c r="G30" s="77">
        <f t="shared" si="1"/>
        <v>0</v>
      </c>
      <c r="H30" s="77">
        <v>7.2182055412651934E-3</v>
      </c>
      <c r="I30" s="77">
        <f t="shared" si="2"/>
        <v>7.2182055412651934E-3</v>
      </c>
      <c r="J30" s="76">
        <f>分析係数表!G33</f>
        <v>0.50525087514585765</v>
      </c>
      <c r="K30" s="78">
        <f t="shared" si="3"/>
        <v>3.6470046667069181E-3</v>
      </c>
      <c r="L30" s="79"/>
      <c r="M30" s="80"/>
      <c r="N30" s="81">
        <f>分析係数表!H33</f>
        <v>1.0844978774827254E-3</v>
      </c>
      <c r="O30" s="82">
        <f t="shared" si="4"/>
        <v>1.4193754666213473E-2</v>
      </c>
      <c r="P30" s="76">
        <f>分析係数表!C33</f>
        <v>1</v>
      </c>
      <c r="Q30" s="82">
        <f t="shared" si="5"/>
        <v>1.4193754666213473E-2</v>
      </c>
      <c r="R30" s="83">
        <v>3.5149386787829376E-2</v>
      </c>
      <c r="S30" s="84">
        <f t="shared" si="6"/>
        <v>4.2367592329094567E-2</v>
      </c>
      <c r="T30" s="85">
        <f>分析係数表!F33</f>
        <v>0.64410735122520424</v>
      </c>
      <c r="U30" s="86">
        <f t="shared" si="7"/>
        <v>2.7289277672882382E-2</v>
      </c>
      <c r="V30" s="87">
        <f>分析係数表!D33</f>
        <v>4.7841306884480746E-2</v>
      </c>
      <c r="W30" s="88">
        <f t="shared" si="8"/>
        <v>0</v>
      </c>
      <c r="X30" s="76">
        <f>分析係数表!E33</f>
        <v>4.3173862310385065E-2</v>
      </c>
      <c r="Y30" s="89">
        <f t="shared" si="9"/>
        <v>0</v>
      </c>
    </row>
    <row r="31" spans="1:25" x14ac:dyDescent="0.2">
      <c r="A31" s="6" t="s">
        <v>19</v>
      </c>
      <c r="B31" s="5" t="s">
        <v>274</v>
      </c>
      <c r="C31" s="90"/>
      <c r="D31" s="76">
        <f>投入係数表!V31</f>
        <v>0.05</v>
      </c>
      <c r="E31" s="77">
        <f t="shared" si="0"/>
        <v>5</v>
      </c>
      <c r="F31" s="76">
        <f>分析係数表!C34</f>
        <v>0.19949759263135858</v>
      </c>
      <c r="G31" s="77">
        <f t="shared" si="1"/>
        <v>0.99748796315679289</v>
      </c>
      <c r="H31" s="77">
        <v>1.0805519987623209</v>
      </c>
      <c r="I31" s="77">
        <f t="shared" si="2"/>
        <v>1.0805519987623209</v>
      </c>
      <c r="J31" s="76">
        <f>分析係数表!G34</f>
        <v>0.4244650271478761</v>
      </c>
      <c r="K31" s="78">
        <f t="shared" si="3"/>
        <v>0.45865653348934032</v>
      </c>
      <c r="L31" s="79"/>
      <c r="M31" s="80"/>
      <c r="N31" s="81">
        <f>分析係数表!H34</f>
        <v>0.18489139528398352</v>
      </c>
      <c r="O31" s="82">
        <f t="shared" si="4"/>
        <v>2.4198324026655942</v>
      </c>
      <c r="P31" s="76">
        <f>分析係数表!C34</f>
        <v>0.19949759263135858</v>
      </c>
      <c r="Q31" s="82">
        <f t="shared" si="5"/>
        <v>0.48275073890314235</v>
      </c>
      <c r="R31" s="83">
        <v>0.51455012501074304</v>
      </c>
      <c r="S31" s="84">
        <f t="shared" si="6"/>
        <v>1.595102123773064</v>
      </c>
      <c r="T31" s="85">
        <f>分析係数表!F34</f>
        <v>0.70105397636537847</v>
      </c>
      <c r="U31" s="86">
        <f t="shared" si="7"/>
        <v>1.1182526865799667</v>
      </c>
      <c r="V31" s="87">
        <f>分析係数表!D34</f>
        <v>0.39061002874480999</v>
      </c>
      <c r="W31" s="88">
        <f t="shared" si="8"/>
        <v>1</v>
      </c>
      <c r="X31" s="76">
        <f>分析係数表!E34</f>
        <v>0.23634621526668795</v>
      </c>
      <c r="Y31" s="89">
        <f t="shared" si="9"/>
        <v>0</v>
      </c>
    </row>
    <row r="32" spans="1:25" x14ac:dyDescent="0.2">
      <c r="A32" s="6" t="s">
        <v>20</v>
      </c>
      <c r="B32" s="5" t="s">
        <v>37</v>
      </c>
      <c r="C32" s="90"/>
      <c r="D32" s="76">
        <f>投入係数表!V32</f>
        <v>0</v>
      </c>
      <c r="E32" s="77">
        <f t="shared" si="0"/>
        <v>0</v>
      </c>
      <c r="F32" s="76">
        <f>分析係数表!C35</f>
        <v>0.22275795564127288</v>
      </c>
      <c r="G32" s="77">
        <f t="shared" si="1"/>
        <v>0</v>
      </c>
      <c r="H32" s="77">
        <v>1.7460866866527616E-2</v>
      </c>
      <c r="I32" s="77">
        <f t="shared" si="2"/>
        <v>1.7460866866527616E-2</v>
      </c>
      <c r="J32" s="76">
        <f>分析係数表!G35</f>
        <v>0.31756756756756754</v>
      </c>
      <c r="K32" s="78">
        <f t="shared" si="3"/>
        <v>5.5450050184243102E-3</v>
      </c>
      <c r="L32" s="79"/>
      <c r="M32" s="80"/>
      <c r="N32" s="81">
        <f>分析係数表!H35</f>
        <v>6.990363461717225E-2</v>
      </c>
      <c r="O32" s="82">
        <f t="shared" si="4"/>
        <v>0.91488887219935988</v>
      </c>
      <c r="P32" s="76">
        <f>分析係数表!C35</f>
        <v>0.22275795564127288</v>
      </c>
      <c r="Q32" s="82">
        <f t="shared" si="5"/>
        <v>0.20379877481007919</v>
      </c>
      <c r="R32" s="83">
        <v>0.22252819861506187</v>
      </c>
      <c r="S32" s="84">
        <f t="shared" si="6"/>
        <v>0.23998906548158949</v>
      </c>
      <c r="T32" s="85">
        <f>分析係数表!F35</f>
        <v>0.6527027027027027</v>
      </c>
      <c r="U32" s="86">
        <f t="shared" si="7"/>
        <v>0.15664151165892937</v>
      </c>
      <c r="V32" s="87">
        <f>分析係数表!D35</f>
        <v>0.11351351351351352</v>
      </c>
      <c r="W32" s="88">
        <f t="shared" si="8"/>
        <v>0</v>
      </c>
      <c r="X32" s="76">
        <f>分析係数表!E35</f>
        <v>8.9189189189189194E-2</v>
      </c>
      <c r="Y32" s="89">
        <f t="shared" si="9"/>
        <v>0</v>
      </c>
    </row>
    <row r="33" spans="1:25" x14ac:dyDescent="0.2">
      <c r="A33" s="6" t="s">
        <v>21</v>
      </c>
      <c r="B33" s="5" t="s">
        <v>38</v>
      </c>
      <c r="C33" s="90"/>
      <c r="D33" s="76">
        <f>投入係数表!V33</f>
        <v>0</v>
      </c>
      <c r="E33" s="77">
        <f t="shared" si="0"/>
        <v>0</v>
      </c>
      <c r="F33" s="76">
        <f>分析係数表!C36</f>
        <v>0.43622860833064259</v>
      </c>
      <c r="G33" s="77">
        <f t="shared" si="1"/>
        <v>0</v>
      </c>
      <c r="H33" s="77">
        <v>1.96967585877726E-2</v>
      </c>
      <c r="I33" s="77">
        <f t="shared" si="2"/>
        <v>1.96967585877726E-2</v>
      </c>
      <c r="J33" s="76">
        <f>分析係数表!G36</f>
        <v>3.6982248520710057E-3</v>
      </c>
      <c r="K33" s="78">
        <f t="shared" si="3"/>
        <v>7.284304211454363E-5</v>
      </c>
      <c r="L33" s="79"/>
      <c r="M33" s="80"/>
      <c r="N33" s="81">
        <f>分析係数表!H36</f>
        <v>7.7743004988690231E-2</v>
      </c>
      <c r="O33" s="82">
        <f t="shared" si="4"/>
        <v>1.017489441643703</v>
      </c>
      <c r="P33" s="76">
        <f>分析係数表!C36</f>
        <v>0.43622860833064259</v>
      </c>
      <c r="Q33" s="82">
        <f t="shared" si="5"/>
        <v>0.44385800311935514</v>
      </c>
      <c r="R33" s="83">
        <v>0.46502390694181478</v>
      </c>
      <c r="S33" s="84">
        <f t="shared" si="6"/>
        <v>0.48472066552958737</v>
      </c>
      <c r="T33" s="85">
        <f>分析係数表!F36</f>
        <v>0.90162721893491127</v>
      </c>
      <c r="U33" s="86">
        <f t="shared" si="7"/>
        <v>0.43703734562172114</v>
      </c>
      <c r="V33" s="87">
        <f>分析係数表!D36</f>
        <v>2.1449704142011833E-2</v>
      </c>
      <c r="W33" s="88">
        <f t="shared" si="8"/>
        <v>0</v>
      </c>
      <c r="X33" s="76">
        <f>分析係数表!E36</f>
        <v>1.4792899408284023E-3</v>
      </c>
      <c r="Y33" s="89">
        <f t="shared" si="9"/>
        <v>0</v>
      </c>
    </row>
    <row r="34" spans="1:25" x14ac:dyDescent="0.2">
      <c r="A34" s="6" t="s">
        <v>22</v>
      </c>
      <c r="B34" s="5" t="s">
        <v>377</v>
      </c>
      <c r="C34" s="90"/>
      <c r="D34" s="76">
        <f>投入係数表!V34</f>
        <v>0</v>
      </c>
      <c r="E34" s="77">
        <f t="shared" si="0"/>
        <v>0</v>
      </c>
      <c r="F34" s="76">
        <f>分析係数表!C37</f>
        <v>0.12537048014226437</v>
      </c>
      <c r="G34" s="77">
        <f t="shared" si="1"/>
        <v>0</v>
      </c>
      <c r="H34" s="77">
        <v>2.3720487167803065E-2</v>
      </c>
      <c r="I34" s="77">
        <f t="shared" si="2"/>
        <v>2.3720487167803065E-2</v>
      </c>
      <c r="J34" s="76">
        <f>分析係数表!G37</f>
        <v>0.54441260744985676</v>
      </c>
      <c r="K34" s="78">
        <f t="shared" si="3"/>
        <v>1.2913732269004535E-2</v>
      </c>
      <c r="L34" s="79"/>
      <c r="M34" s="80"/>
      <c r="N34" s="81">
        <f>分析係数表!H37</f>
        <v>5.4441793449632819E-2</v>
      </c>
      <c r="O34" s="82">
        <f t="shared" si="4"/>
        <v>0.7125264842439164</v>
      </c>
      <c r="P34" s="76">
        <f>分析係数表!C37</f>
        <v>0.12537048014226437</v>
      </c>
      <c r="Q34" s="82">
        <f t="shared" si="5"/>
        <v>8.9329787443739372E-2</v>
      </c>
      <c r="R34" s="83">
        <v>9.9539164875669855E-2</v>
      </c>
      <c r="S34" s="84">
        <f t="shared" si="6"/>
        <v>0.12325965204347292</v>
      </c>
      <c r="T34" s="85">
        <f>分析係数表!F37</f>
        <v>0.7435530085959885</v>
      </c>
      <c r="U34" s="86">
        <f t="shared" si="7"/>
        <v>9.1650085115418972E-2</v>
      </c>
      <c r="V34" s="87">
        <f>分析係数表!D37</f>
        <v>0.23782234957020057</v>
      </c>
      <c r="W34" s="88">
        <f t="shared" si="8"/>
        <v>0</v>
      </c>
      <c r="X34" s="76">
        <f>分析係数表!E37</f>
        <v>0.19484240687679083</v>
      </c>
      <c r="Y34" s="89">
        <f t="shared" si="9"/>
        <v>0</v>
      </c>
    </row>
    <row r="35" spans="1:25" x14ac:dyDescent="0.2">
      <c r="A35" s="6" t="s">
        <v>23</v>
      </c>
      <c r="B35" s="5" t="s">
        <v>193</v>
      </c>
      <c r="C35" s="90"/>
      <c r="D35" s="76">
        <f>投入係数表!V35</f>
        <v>3.3333333333333333E-2</v>
      </c>
      <c r="E35" s="77">
        <f t="shared" si="0"/>
        <v>3.3333333333333335</v>
      </c>
      <c r="F35" s="76">
        <f>分析係数表!C38</f>
        <v>2.2876841115637703E-2</v>
      </c>
      <c r="G35" s="77">
        <f t="shared" si="1"/>
        <v>7.625613705212568E-2</v>
      </c>
      <c r="H35" s="77">
        <v>7.9370989758522498E-2</v>
      </c>
      <c r="I35" s="77">
        <f t="shared" si="2"/>
        <v>7.9370989758522498E-2</v>
      </c>
      <c r="J35" s="76">
        <f>分析係数表!G38</f>
        <v>0.33663366336633666</v>
      </c>
      <c r="K35" s="78">
        <f t="shared" si="3"/>
        <v>2.6718947047423416E-2</v>
      </c>
      <c r="L35" s="79"/>
      <c r="M35" s="80"/>
      <c r="N35" s="81">
        <f>分析係数表!H38</f>
        <v>4.7129179190035016E-2</v>
      </c>
      <c r="O35" s="82">
        <f t="shared" si="4"/>
        <v>0.61682002420887694</v>
      </c>
      <c r="P35" s="76">
        <f>分析係数表!C38</f>
        <v>2.2876841115637703E-2</v>
      </c>
      <c r="Q35" s="82">
        <f t="shared" si="5"/>
        <v>1.4110893690770279E-2</v>
      </c>
      <c r="R35" s="83">
        <v>1.6275745684271758E-2</v>
      </c>
      <c r="S35" s="84">
        <f t="shared" si="6"/>
        <v>9.5646735442794256E-2</v>
      </c>
      <c r="T35" s="85">
        <f>分析係数表!F38</f>
        <v>0.54455445544554459</v>
      </c>
      <c r="U35" s="86">
        <f t="shared" si="7"/>
        <v>5.2084855934194894E-2</v>
      </c>
      <c r="V35" s="87">
        <f>分析係数表!D38</f>
        <v>0.17821782178217821</v>
      </c>
      <c r="W35" s="88">
        <f t="shared" si="8"/>
        <v>0</v>
      </c>
      <c r="X35" s="76">
        <f>分析係数表!E38</f>
        <v>0.21782178217821782</v>
      </c>
      <c r="Y35" s="89">
        <f t="shared" si="9"/>
        <v>0</v>
      </c>
    </row>
    <row r="36" spans="1:25" x14ac:dyDescent="0.2">
      <c r="A36" s="6" t="s">
        <v>24</v>
      </c>
      <c r="B36" s="5" t="s">
        <v>39</v>
      </c>
      <c r="C36" s="90"/>
      <c r="D36" s="76">
        <f>投入係数表!V36</f>
        <v>0</v>
      </c>
      <c r="E36" s="77">
        <f t="shared" si="0"/>
        <v>0</v>
      </c>
      <c r="F36" s="76">
        <f>分析係数表!C39</f>
        <v>1</v>
      </c>
      <c r="G36" s="77">
        <f t="shared" si="1"/>
        <v>0</v>
      </c>
      <c r="H36" s="77">
        <v>4.9245811781315537E-4</v>
      </c>
      <c r="I36" s="77">
        <f t="shared" si="2"/>
        <v>4.9245811781315537E-4</v>
      </c>
      <c r="J36" s="76">
        <f>分析係数表!G39</f>
        <v>0.3546086320409656</v>
      </c>
      <c r="K36" s="78">
        <f t="shared" si="3"/>
        <v>1.7462989949519169E-4</v>
      </c>
      <c r="L36" s="79"/>
      <c r="M36" s="80"/>
      <c r="N36" s="81">
        <f>分析係数表!H39</f>
        <v>4.3379915099309016E-3</v>
      </c>
      <c r="O36" s="82">
        <f t="shared" si="4"/>
        <v>5.6775018664853891E-2</v>
      </c>
      <c r="P36" s="76">
        <f>分析係数表!C39</f>
        <v>1</v>
      </c>
      <c r="Q36" s="82">
        <f t="shared" si="5"/>
        <v>5.6775018664853891E-2</v>
      </c>
      <c r="R36" s="83">
        <v>6.1619191726416493E-2</v>
      </c>
      <c r="S36" s="84">
        <f t="shared" si="6"/>
        <v>6.2111649844229649E-2</v>
      </c>
      <c r="T36" s="85">
        <f>分析係数表!F39</f>
        <v>0.70537673738112661</v>
      </c>
      <c r="U36" s="86">
        <f t="shared" si="7"/>
        <v>4.381211292048167E-2</v>
      </c>
      <c r="V36" s="87">
        <f>分析係数表!D39</f>
        <v>5.5779078273591805E-2</v>
      </c>
      <c r="W36" s="88">
        <f t="shared" si="8"/>
        <v>0</v>
      </c>
      <c r="X36" s="76">
        <f>分析係数表!E39</f>
        <v>7.0592538405267011E-2</v>
      </c>
      <c r="Y36" s="89">
        <f t="shared" si="9"/>
        <v>0</v>
      </c>
    </row>
    <row r="37" spans="1:25" x14ac:dyDescent="0.2">
      <c r="A37" s="6" t="s">
        <v>25</v>
      </c>
      <c r="B37" s="5" t="s">
        <v>40</v>
      </c>
      <c r="C37" s="90"/>
      <c r="D37" s="76">
        <f>投入係数表!V37</f>
        <v>0</v>
      </c>
      <c r="E37" s="77">
        <f t="shared" si="0"/>
        <v>0</v>
      </c>
      <c r="F37" s="76">
        <f>分析係数表!C40</f>
        <v>1</v>
      </c>
      <c r="G37" s="77">
        <f t="shared" si="1"/>
        <v>0</v>
      </c>
      <c r="H37" s="77">
        <v>6.2230955185257507E-3</v>
      </c>
      <c r="I37" s="77">
        <f t="shared" si="2"/>
        <v>6.2230955185257507E-3</v>
      </c>
      <c r="J37" s="76">
        <f>分析係数表!G40</f>
        <v>0.56581344070558914</v>
      </c>
      <c r="K37" s="78">
        <f t="shared" si="3"/>
        <v>3.5211110871765875E-3</v>
      </c>
      <c r="L37" s="79"/>
      <c r="M37" s="80"/>
      <c r="N37" s="81">
        <f>分析係数表!H40</f>
        <v>2.8909614848325226E-2</v>
      </c>
      <c r="O37" s="82">
        <f t="shared" si="4"/>
        <v>0.37836494581649061</v>
      </c>
      <c r="P37" s="76">
        <f>分析係数表!C40</f>
        <v>1</v>
      </c>
      <c r="Q37" s="82">
        <f t="shared" si="5"/>
        <v>0.37836494581649061</v>
      </c>
      <c r="R37" s="83">
        <v>0.37851142308663788</v>
      </c>
      <c r="S37" s="84">
        <f t="shared" si="6"/>
        <v>0.38473451860516361</v>
      </c>
      <c r="T37" s="85">
        <f>分析係数表!F40</f>
        <v>0.76416450963474258</v>
      </c>
      <c r="U37" s="86">
        <f t="shared" si="7"/>
        <v>0.29400046474947361</v>
      </c>
      <c r="V37" s="87">
        <f>分析係数表!D40</f>
        <v>3.8155498034704249E-2</v>
      </c>
      <c r="W37" s="88">
        <f t="shared" si="8"/>
        <v>0</v>
      </c>
      <c r="X37" s="76">
        <f>分析係数表!E40</f>
        <v>2.4733966062697729E-2</v>
      </c>
      <c r="Y37" s="89">
        <f t="shared" si="9"/>
        <v>0</v>
      </c>
    </row>
    <row r="38" spans="1:25" x14ac:dyDescent="0.2">
      <c r="A38" s="6" t="s">
        <v>26</v>
      </c>
      <c r="B38" s="5" t="s">
        <v>276</v>
      </c>
      <c r="C38" s="90"/>
      <c r="D38" s="76">
        <f>投入係数表!V38</f>
        <v>0</v>
      </c>
      <c r="E38" s="77">
        <f t="shared" si="0"/>
        <v>0</v>
      </c>
      <c r="F38" s="76">
        <f>分析係数表!C41</f>
        <v>0.80737001514386675</v>
      </c>
      <c r="G38" s="77">
        <f t="shared" si="1"/>
        <v>0</v>
      </c>
      <c r="H38" s="77">
        <v>3.9021328532136446E-8</v>
      </c>
      <c r="I38" s="77">
        <f t="shared" si="2"/>
        <v>3.9021328532136446E-8</v>
      </c>
      <c r="J38" s="76">
        <f>分析係数表!G41</f>
        <v>0.46438676343953744</v>
      </c>
      <c r="K38" s="78">
        <f t="shared" si="3"/>
        <v>1.8120988462149719E-8</v>
      </c>
      <c r="L38" s="79"/>
      <c r="M38" s="80"/>
      <c r="N38" s="81">
        <f>分析係数表!H41</f>
        <v>5.5247420444334276E-2</v>
      </c>
      <c r="O38" s="82">
        <f t="shared" si="4"/>
        <v>0.72307041628167501</v>
      </c>
      <c r="P38" s="76">
        <f>分析係数表!C41</f>
        <v>0.80737001514386675</v>
      </c>
      <c r="Q38" s="82">
        <f t="shared" si="5"/>
        <v>0.58378537294341803</v>
      </c>
      <c r="R38" s="83">
        <v>0.59333857119230937</v>
      </c>
      <c r="S38" s="84">
        <f t="shared" si="6"/>
        <v>0.59333861021363787</v>
      </c>
      <c r="T38" s="85">
        <f>分析係数表!F41</f>
        <v>0.56759749046623198</v>
      </c>
      <c r="U38" s="86">
        <f t="shared" si="7"/>
        <v>0.33677750615398266</v>
      </c>
      <c r="V38" s="87">
        <f>分析係数表!D41</f>
        <v>0.17788165826054866</v>
      </c>
      <c r="W38" s="88">
        <f t="shared" si="8"/>
        <v>0</v>
      </c>
      <c r="X38" s="76">
        <f>分析係数表!E41</f>
        <v>0.18021896912289334</v>
      </c>
      <c r="Y38" s="89">
        <f t="shared" si="9"/>
        <v>0</v>
      </c>
    </row>
    <row r="39" spans="1:25" x14ac:dyDescent="0.2">
      <c r="A39" s="6" t="s">
        <v>51</v>
      </c>
      <c r="B39" s="5" t="s">
        <v>367</v>
      </c>
      <c r="C39" s="90"/>
      <c r="D39" s="76">
        <f>投入係数表!V39</f>
        <v>0</v>
      </c>
      <c r="E39" s="77">
        <f>$C$24*D39</f>
        <v>0</v>
      </c>
      <c r="F39" s="76">
        <f>分析係数表!C42</f>
        <v>0.96683250414593702</v>
      </c>
      <c r="G39" s="77">
        <f>E39*F39</f>
        <v>0</v>
      </c>
      <c r="H39" s="77">
        <v>5.1306019110734765E-3</v>
      </c>
      <c r="I39" s="77">
        <f>C39+H39</f>
        <v>5.1306019110734765E-3</v>
      </c>
      <c r="J39" s="76">
        <f>分析係数表!G42</f>
        <v>0.48211243611584326</v>
      </c>
      <c r="K39" s="78">
        <f t="shared" si="3"/>
        <v>2.4735269860882347E-3</v>
      </c>
      <c r="L39" s="79"/>
      <c r="M39" s="80"/>
      <c r="N39" s="81">
        <f>分析係数表!H42</f>
        <v>1.6732252966876335E-2</v>
      </c>
      <c r="O39" s="82">
        <f t="shared" si="4"/>
        <v>0.21898935770729358</v>
      </c>
      <c r="P39" s="76">
        <f>分析係数表!C42</f>
        <v>0.96683250414593702</v>
      </c>
      <c r="Q39" s="82">
        <f>O39*P39</f>
        <v>0.21172602909345301</v>
      </c>
      <c r="R39" s="83">
        <v>0.21685064344691049</v>
      </c>
      <c r="S39" s="84">
        <f>I39+R39</f>
        <v>0.22198124535798397</v>
      </c>
      <c r="T39" s="85">
        <f>分析係数表!F42</f>
        <v>0.55877342419080067</v>
      </c>
      <c r="U39" s="86">
        <f>S39*T39</f>
        <v>0.12403722057481897</v>
      </c>
      <c r="V39" s="87">
        <f>分析係数表!D42</f>
        <v>0.25383304940374785</v>
      </c>
      <c r="W39" s="88">
        <f>ROUND(S39*V39,0)</f>
        <v>0</v>
      </c>
      <c r="X39" s="76">
        <f>分析係数表!E42</f>
        <v>0.17717206132879046</v>
      </c>
      <c r="Y39" s="89">
        <f>ROUND(S39*X39,0)</f>
        <v>0</v>
      </c>
    </row>
    <row r="40" spans="1:25" x14ac:dyDescent="0.2">
      <c r="A40" s="6" t="s">
        <v>194</v>
      </c>
      <c r="B40" s="5" t="s">
        <v>41</v>
      </c>
      <c r="C40" s="90"/>
      <c r="D40" s="76">
        <f>投入係数表!V40</f>
        <v>3.3333333333333333E-2</v>
      </c>
      <c r="E40" s="77">
        <f>$C$24*D40</f>
        <v>3.3333333333333335</v>
      </c>
      <c r="F40" s="76">
        <f>分析係数表!C43</f>
        <v>0.23747353563867324</v>
      </c>
      <c r="G40" s="77">
        <f>E40*F40</f>
        <v>0.79157845212891087</v>
      </c>
      <c r="H40" s="77">
        <v>0.92802843523153122</v>
      </c>
      <c r="I40" s="77">
        <f>C40+H40</f>
        <v>0.92802843523153122</v>
      </c>
      <c r="J40" s="76">
        <f>分析係数表!G43</f>
        <v>0.3947923997185081</v>
      </c>
      <c r="K40" s="78">
        <f t="shared" si="3"/>
        <v>0.36637857295206827</v>
      </c>
      <c r="L40" s="79"/>
      <c r="M40" s="80"/>
      <c r="N40" s="81">
        <f>分析係数表!H43</f>
        <v>4.4340470362222294E-2</v>
      </c>
      <c r="O40" s="82">
        <f t="shared" si="4"/>
        <v>0.58032179792432803</v>
      </c>
      <c r="P40" s="76">
        <f>分析係数表!C43</f>
        <v>0.23747353563867324</v>
      </c>
      <c r="Q40" s="82">
        <f>O40*P40</f>
        <v>0.13781106916128183</v>
      </c>
      <c r="R40" s="83">
        <v>0.19417135769399707</v>
      </c>
      <c r="S40" s="84">
        <f>I40+R40</f>
        <v>1.1221997929255283</v>
      </c>
      <c r="T40" s="85">
        <f>分析係数表!F43</f>
        <v>0.64109781843771996</v>
      </c>
      <c r="U40" s="86">
        <f>S40*T40</f>
        <v>0.71943983909581732</v>
      </c>
      <c r="V40" s="87">
        <f>分析係数表!D43</f>
        <v>1.4700914848698099</v>
      </c>
      <c r="W40" s="88">
        <f>ROUND(S40*V40,0)</f>
        <v>2</v>
      </c>
      <c r="X40" s="76">
        <f>分析係数表!E43</f>
        <v>1.0415200562983815</v>
      </c>
      <c r="Y40" s="89">
        <f>ROUND(S40*X40,0)</f>
        <v>1</v>
      </c>
    </row>
    <row r="41" spans="1:25" x14ac:dyDescent="0.2">
      <c r="A41" s="6" t="s">
        <v>340</v>
      </c>
      <c r="B41" s="5" t="s">
        <v>42</v>
      </c>
      <c r="C41" s="90"/>
      <c r="D41" s="76">
        <f>投入係数表!V41</f>
        <v>0</v>
      </c>
      <c r="E41" s="77">
        <f>$C$24*D41</f>
        <v>0</v>
      </c>
      <c r="F41" s="76">
        <f>分析係数表!C44</f>
        <v>0.41273100616016423</v>
      </c>
      <c r="G41" s="77">
        <f>E41*F41</f>
        <v>0</v>
      </c>
      <c r="H41" s="77">
        <v>5.766630424817533E-4</v>
      </c>
      <c r="I41" s="77">
        <f>C41+H41</f>
        <v>5.766630424817533E-4</v>
      </c>
      <c r="J41" s="76">
        <f>分析係数表!G44</f>
        <v>0.27032077234506385</v>
      </c>
      <c r="K41" s="78">
        <f t="shared" si="3"/>
        <v>1.5588399902652191E-4</v>
      </c>
      <c r="L41" s="79"/>
      <c r="M41" s="80"/>
      <c r="N41" s="81">
        <f>分析係数表!H44</f>
        <v>0.12437641372044743</v>
      </c>
      <c r="O41" s="82">
        <f t="shared" si="4"/>
        <v>1.6278208922908823</v>
      </c>
      <c r="P41" s="76">
        <f>分析係数表!C44</f>
        <v>0.41273100616016423</v>
      </c>
      <c r="Q41" s="82">
        <f>O41*P41</f>
        <v>0.67185215472375215</v>
      </c>
      <c r="R41" s="83">
        <v>0.68090800262308226</v>
      </c>
      <c r="S41" s="84">
        <f>I41+R41</f>
        <v>0.68148466566556398</v>
      </c>
      <c r="T41" s="85">
        <f>分析係数表!F44</f>
        <v>0.52382435378386794</v>
      </c>
      <c r="U41" s="86">
        <f>S41*T41</f>
        <v>0.35697826460587934</v>
      </c>
      <c r="V41" s="87">
        <f>分析係数表!D44</f>
        <v>0.30302086577390219</v>
      </c>
      <c r="W41" s="88">
        <f>ROUND(S41*V41,0)</f>
        <v>0</v>
      </c>
      <c r="X41" s="76">
        <f>分析係数表!E44</f>
        <v>0.1999377141077546</v>
      </c>
      <c r="Y41" s="89">
        <f>ROUND(S41*X41,0)</f>
        <v>0</v>
      </c>
    </row>
    <row r="42" spans="1:25" x14ac:dyDescent="0.2">
      <c r="A42" s="6" t="s">
        <v>341</v>
      </c>
      <c r="B42" s="5" t="s">
        <v>278</v>
      </c>
      <c r="C42" s="90"/>
      <c r="D42" s="76">
        <f>投入係数表!V42</f>
        <v>0</v>
      </c>
      <c r="E42" s="77">
        <f>$C$24*D42</f>
        <v>0</v>
      </c>
      <c r="F42" s="76">
        <f>分析係数表!C45</f>
        <v>1</v>
      </c>
      <c r="G42" s="77">
        <f>E42*F42</f>
        <v>0</v>
      </c>
      <c r="H42" s="77">
        <v>4.7645131751469054E-3</v>
      </c>
      <c r="I42" s="77">
        <f>C42+H42</f>
        <v>4.7645131751469054E-3</v>
      </c>
      <c r="J42" s="76">
        <f>分析係数表!G45</f>
        <v>0</v>
      </c>
      <c r="K42" s="78">
        <f t="shared" si="3"/>
        <v>0</v>
      </c>
      <c r="L42" s="79"/>
      <c r="M42" s="80"/>
      <c r="N42" s="81">
        <f>分析係数表!H45</f>
        <v>0</v>
      </c>
      <c r="O42" s="82">
        <f t="shared" si="4"/>
        <v>0</v>
      </c>
      <c r="P42" s="76">
        <f>分析係数表!C45</f>
        <v>1</v>
      </c>
      <c r="Q42" s="82">
        <f>O42*P42</f>
        <v>0</v>
      </c>
      <c r="R42" s="83">
        <v>2.8440520656522784E-3</v>
      </c>
      <c r="S42" s="84">
        <f>I42+R42</f>
        <v>7.6085652407991838E-3</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投入係数表!V43</f>
        <v>0</v>
      </c>
      <c r="E43" s="77">
        <f>$C$24*D43</f>
        <v>0</v>
      </c>
      <c r="F43" s="76">
        <f>分析係数表!C46</f>
        <v>7.03125E-2</v>
      </c>
      <c r="G43" s="77">
        <f>E43*F43</f>
        <v>0</v>
      </c>
      <c r="H43" s="77">
        <v>2.565965982289599E-3</v>
      </c>
      <c r="I43" s="77">
        <f>C43+H43</f>
        <v>2.565965982289599E-3</v>
      </c>
      <c r="J43" s="76">
        <f>分析係数表!G46</f>
        <v>1.0101010101010102E-2</v>
      </c>
      <c r="K43" s="78">
        <f t="shared" si="3"/>
        <v>2.5918848305955546E-5</v>
      </c>
      <c r="L43" s="79"/>
      <c r="M43" s="80"/>
      <c r="N43" s="81">
        <f>分析係数表!H46</f>
        <v>2.5315279025811051E-2</v>
      </c>
      <c r="O43" s="82">
        <f t="shared" si="4"/>
        <v>0.33132278749418309</v>
      </c>
      <c r="P43" s="76">
        <f>分析係数表!C46</f>
        <v>7.03125E-2</v>
      </c>
      <c r="Q43" s="82">
        <f>O43*P43</f>
        <v>2.3296133495684747E-2</v>
      </c>
      <c r="R43" s="83">
        <v>2.52406912155104E-2</v>
      </c>
      <c r="S43" s="84">
        <f>I43+R43</f>
        <v>2.7806657197800001E-2</v>
      </c>
      <c r="T43" s="85">
        <f>分析係数表!F46</f>
        <v>0.30303030303030304</v>
      </c>
      <c r="U43" s="86">
        <f>S43*T43</f>
        <v>8.4262597569090911E-3</v>
      </c>
      <c r="V43" s="87">
        <f>分析係数表!D46</f>
        <v>1.0101010101010102E-2</v>
      </c>
      <c r="W43" s="88">
        <f>ROUND(S43*V43,0)</f>
        <v>0</v>
      </c>
      <c r="X43" s="76">
        <f>分析係数表!E46</f>
        <v>3.0303030303030304E-2</v>
      </c>
      <c r="Y43" s="89">
        <f>ROUND(S43*X43,0)</f>
        <v>0</v>
      </c>
    </row>
    <row r="44" spans="1:25" x14ac:dyDescent="0.2">
      <c r="A44" s="3">
        <v>37</v>
      </c>
      <c r="B44" s="14" t="s">
        <v>150</v>
      </c>
      <c r="C44" s="197">
        <f>SUM(C5:C43)</f>
        <v>100</v>
      </c>
      <c r="D44" s="92">
        <f>投入係数表!V44</f>
        <v>0.6333333333333333</v>
      </c>
      <c r="E44" s="91">
        <f>SUM(E5:E43)</f>
        <v>63.333333333333343</v>
      </c>
      <c r="F44" s="92">
        <f>分析係数表!C47</f>
        <v>0.45593014645384233</v>
      </c>
      <c r="G44" s="91">
        <f>SUM(G5:G43)</f>
        <v>9.5587390445372638</v>
      </c>
      <c r="H44" s="91">
        <f>SUM(H5:H43)</f>
        <v>10.614869442283247</v>
      </c>
      <c r="I44" s="91">
        <f>SUM(I5:I43)</f>
        <v>110.61486944228322</v>
      </c>
      <c r="J44" s="92">
        <f>分析係数表!G47</f>
        <v>0.32612291818538663</v>
      </c>
      <c r="K44" s="93">
        <f>SUM(K5:K43)</f>
        <v>20.873777368088742</v>
      </c>
      <c r="L44" s="94">
        <f>最終需要_まとめ!$L$33</f>
        <v>0.627</v>
      </c>
      <c r="M44" s="91">
        <f>K44*L44</f>
        <v>13.087858409791641</v>
      </c>
      <c r="N44" s="95">
        <f>分析係数表!H47</f>
        <v>1</v>
      </c>
      <c r="O44" s="96">
        <f>SUM(O5:O43)</f>
        <v>13.087858409791645</v>
      </c>
      <c r="P44" s="92">
        <f>分析係数表!C47</f>
        <v>0.45593014645384233</v>
      </c>
      <c r="Q44" s="96">
        <f>SUM(Q5:Q43)</f>
        <v>3.8057868116099502</v>
      </c>
      <c r="R44" s="91">
        <f>SUM(R7:R43)</f>
        <v>3.8993484333448984</v>
      </c>
      <c r="S44" s="97">
        <f>SUM(S5:S43)</f>
        <v>114.78822420296622</v>
      </c>
      <c r="T44" s="98">
        <f>分析係数表!F47</f>
        <v>0.53227163124544385</v>
      </c>
      <c r="U44" s="99">
        <f>SUM(U5:U43)</f>
        <v>40.296323736537637</v>
      </c>
      <c r="V44" s="100">
        <f>分析係数表!D47</f>
        <v>0.14068019962989961</v>
      </c>
      <c r="W44" s="101">
        <f>SUM(W5:W43)</f>
        <v>3</v>
      </c>
      <c r="X44" s="92">
        <f>分析係数表!E47</f>
        <v>0.11066561991812932</v>
      </c>
      <c r="Y44" s="102">
        <f>SUM(Y5:Y43)</f>
        <v>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2015年佐用町産業連関表</v>
      </c>
      <c r="H1" s="401"/>
      <c r="I1" s="401"/>
    </row>
    <row r="2" spans="1:25" x14ac:dyDescent="0.2">
      <c r="B2" s="3" t="s">
        <v>206</v>
      </c>
      <c r="S2" s="3" t="s">
        <v>152</v>
      </c>
      <c r="U2" s="64" t="s">
        <v>209</v>
      </c>
      <c r="W2" s="3" t="s">
        <v>130</v>
      </c>
      <c r="Y2" s="3" t="s">
        <v>153</v>
      </c>
    </row>
    <row r="3" spans="1:25" ht="44" x14ac:dyDescent="0.2">
      <c r="B3" s="65"/>
      <c r="C3" s="66" t="s">
        <v>227</v>
      </c>
      <c r="D3" s="66" t="s">
        <v>236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投入係数表!W5</f>
        <v>0</v>
      </c>
      <c r="E5" s="77">
        <f t="shared" ref="E5:E38" si="0">$C$25*D5</f>
        <v>0</v>
      </c>
      <c r="F5" s="76">
        <f>分析係数表!C8</f>
        <v>1</v>
      </c>
      <c r="G5" s="77">
        <f t="shared" ref="G5:G38" si="1">E5*F5</f>
        <v>0</v>
      </c>
      <c r="H5" s="77">
        <f t="array" ref="H5:H43">MMULT(逆行列係数!C5:AO43,'21'!G5:G43)</f>
        <v>4.9375487949345575E-5</v>
      </c>
      <c r="I5" s="77">
        <f t="shared" ref="I5:I38" si="2">C5+H5</f>
        <v>4.9375487949345575E-5</v>
      </c>
      <c r="J5" s="76">
        <f>分析係数表!G8</f>
        <v>0.11979935084095604</v>
      </c>
      <c r="K5" s="78">
        <f t="shared" ref="K5:K38" si="3">I5*J5</f>
        <v>5.9151514037870475E-6</v>
      </c>
      <c r="L5" s="79" t="s">
        <v>183</v>
      </c>
      <c r="M5" s="80" t="s">
        <v>183</v>
      </c>
      <c r="N5" s="81">
        <f>分析係数表!H8</f>
        <v>1.4191429368202522E-2</v>
      </c>
      <c r="O5" s="82">
        <f t="shared" ref="O5:O43" si="4">$M$44*N5</f>
        <v>0.12053386968778233</v>
      </c>
      <c r="P5" s="76">
        <f>分析係数表!C8</f>
        <v>1</v>
      </c>
      <c r="Q5" s="82">
        <f t="shared" ref="Q5:Q38" si="5">O5*P5</f>
        <v>0.12053386968778233</v>
      </c>
      <c r="R5" s="83">
        <f t="array" ref="R5:R43">MMULT(逆行列係数!C5:AO43,'21'!Q5:Q43)</f>
        <v>0.16938455501842964</v>
      </c>
      <c r="S5" s="84">
        <f t="shared" ref="S5:S38" si="6">I5+R5</f>
        <v>0.16943393050637898</v>
      </c>
      <c r="T5" s="85">
        <f>分析係数表!F8</f>
        <v>0.45234582472705814</v>
      </c>
      <c r="U5" s="86">
        <f t="shared" ref="U5:U38" si="7">S5*T5</f>
        <v>7.6642731031655059E-2</v>
      </c>
      <c r="V5" s="87">
        <f>分析係数表!D8</f>
        <v>0.25140159339038065</v>
      </c>
      <c r="W5" s="167">
        <f t="shared" ref="W5:W38" si="8">ROUND(S5*V5,0)</f>
        <v>0</v>
      </c>
      <c r="X5" s="76">
        <f>分析係数表!E8</f>
        <v>0.19799350840956034</v>
      </c>
      <c r="Y5" s="166">
        <f t="shared" ref="Y5:Y38" si="9">ROUND(S5*X5,0)</f>
        <v>0</v>
      </c>
    </row>
    <row r="6" spans="1:25" x14ac:dyDescent="0.2">
      <c r="A6" s="6" t="s">
        <v>219</v>
      </c>
      <c r="B6" s="5" t="s">
        <v>265</v>
      </c>
      <c r="C6" s="90"/>
      <c r="D6" s="76">
        <f>投入係数表!W6</f>
        <v>0</v>
      </c>
      <c r="E6" s="77">
        <f t="shared" si="0"/>
        <v>0</v>
      </c>
      <c r="F6" s="76">
        <f>分析係数表!C9</f>
        <v>1</v>
      </c>
      <c r="G6" s="77">
        <f t="shared" si="1"/>
        <v>0</v>
      </c>
      <c r="H6" s="77">
        <v>6.416756906362141E-4</v>
      </c>
      <c r="I6" s="77">
        <f t="shared" si="2"/>
        <v>6.416756906362141E-4</v>
      </c>
      <c r="J6" s="76">
        <f>分析係数表!G9</f>
        <v>0.2441860465116279</v>
      </c>
      <c r="K6" s="78">
        <f t="shared" si="3"/>
        <v>1.5668825003907553E-4</v>
      </c>
      <c r="L6" s="79"/>
      <c r="M6" s="80"/>
      <c r="N6" s="81">
        <f>分析係数表!H9</f>
        <v>7.4365568741672605E-4</v>
      </c>
      <c r="O6" s="82">
        <f t="shared" si="4"/>
        <v>6.3161853111501657E-3</v>
      </c>
      <c r="P6" s="76">
        <f>分析係数表!C9</f>
        <v>1</v>
      </c>
      <c r="Q6" s="82">
        <f t="shared" si="5"/>
        <v>6.3161853111501657E-3</v>
      </c>
      <c r="R6" s="83">
        <v>8.4331346415561052E-3</v>
      </c>
      <c r="S6" s="84">
        <f t="shared" si="6"/>
        <v>9.0748103321923197E-3</v>
      </c>
      <c r="T6" s="85">
        <f>分析係数表!F9</f>
        <v>0.66860465116279066</v>
      </c>
      <c r="U6" s="86">
        <f t="shared" si="7"/>
        <v>6.0674603965239346E-3</v>
      </c>
      <c r="V6" s="87">
        <f>分析係数表!D9</f>
        <v>0.14534883720930233</v>
      </c>
      <c r="W6" s="167">
        <f t="shared" si="8"/>
        <v>0</v>
      </c>
      <c r="X6" s="76">
        <f>分析係数表!E9</f>
        <v>4.0697674418604654E-2</v>
      </c>
      <c r="Y6" s="166">
        <f t="shared" si="9"/>
        <v>0</v>
      </c>
    </row>
    <row r="7" spans="1:25" x14ac:dyDescent="0.2">
      <c r="A7" s="6" t="s">
        <v>220</v>
      </c>
      <c r="B7" s="5" t="s">
        <v>266</v>
      </c>
      <c r="C7" s="90"/>
      <c r="D7" s="76">
        <f>投入係数表!W7</f>
        <v>0</v>
      </c>
      <c r="E7" s="77">
        <f t="shared" si="0"/>
        <v>0</v>
      </c>
      <c r="F7" s="76">
        <f>分析係数表!C10</f>
        <v>0</v>
      </c>
      <c r="G7" s="77">
        <f t="shared" si="1"/>
        <v>0</v>
      </c>
      <c r="H7" s="77">
        <v>0</v>
      </c>
      <c r="I7" s="77">
        <f t="shared" si="2"/>
        <v>0</v>
      </c>
      <c r="J7" s="76">
        <f>分析係数表!G10</f>
        <v>0</v>
      </c>
      <c r="K7" s="78">
        <f t="shared" si="3"/>
        <v>0</v>
      </c>
      <c r="L7" s="79"/>
      <c r="M7" s="80"/>
      <c r="N7" s="81">
        <f>分析係数表!H10</f>
        <v>1.4563257211910885E-3</v>
      </c>
      <c r="O7" s="82">
        <f t="shared" si="4"/>
        <v>1.2369196234335741E-2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投入係数表!W8</f>
        <v>0</v>
      </c>
      <c r="E8" s="77">
        <f t="shared" si="0"/>
        <v>0</v>
      </c>
      <c r="F8" s="76">
        <f>分析係数表!C11</f>
        <v>1.4950166112956853E-2</v>
      </c>
      <c r="G8" s="77">
        <f t="shared" si="1"/>
        <v>0</v>
      </c>
      <c r="H8" s="77">
        <v>2.8800752273632417E-3</v>
      </c>
      <c r="I8" s="77">
        <f t="shared" si="2"/>
        <v>2.8800752273632417E-3</v>
      </c>
      <c r="J8" s="76">
        <f>分析係数表!G11</f>
        <v>0.5</v>
      </c>
      <c r="K8" s="78">
        <f t="shared" si="3"/>
        <v>1.4400376136816208E-3</v>
      </c>
      <c r="L8" s="79"/>
      <c r="M8" s="80"/>
      <c r="N8" s="81">
        <f>分析係数表!H11</f>
        <v>-3.0985653642363585E-5</v>
      </c>
      <c r="O8" s="82">
        <f t="shared" si="4"/>
        <v>-2.6317438796459022E-4</v>
      </c>
      <c r="P8" s="76">
        <f>分析係数表!C11</f>
        <v>1.4950166112956853E-2</v>
      </c>
      <c r="Q8" s="82">
        <f t="shared" si="5"/>
        <v>-3.9345008167463764E-6</v>
      </c>
      <c r="R8" s="83">
        <v>7.2778904865235787E-5</v>
      </c>
      <c r="S8" s="84">
        <f t="shared" si="6"/>
        <v>2.9528541322284773E-3</v>
      </c>
      <c r="T8" s="85">
        <f>分析係数表!F11</f>
        <v>0.8125</v>
      </c>
      <c r="U8" s="86">
        <f t="shared" si="7"/>
        <v>2.3991939824356376E-3</v>
      </c>
      <c r="V8" s="87">
        <f>分析係数表!D11</f>
        <v>0.3125</v>
      </c>
      <c r="W8" s="167">
        <f t="shared" si="8"/>
        <v>0</v>
      </c>
      <c r="X8" s="76">
        <f>分析係数表!E11</f>
        <v>0</v>
      </c>
      <c r="Y8" s="166">
        <f t="shared" si="9"/>
        <v>0</v>
      </c>
    </row>
    <row r="9" spans="1:25" x14ac:dyDescent="0.2">
      <c r="A9" s="6" t="s">
        <v>222</v>
      </c>
      <c r="B9" s="5" t="s">
        <v>190</v>
      </c>
      <c r="C9" s="90"/>
      <c r="D9" s="76">
        <f>投入係数表!W9</f>
        <v>0</v>
      </c>
      <c r="E9" s="77">
        <f t="shared" si="0"/>
        <v>0</v>
      </c>
      <c r="F9" s="76">
        <f>分析係数表!C12</f>
        <v>7.6050169221580699E-2</v>
      </c>
      <c r="G9" s="77">
        <f t="shared" si="1"/>
        <v>0</v>
      </c>
      <c r="H9" s="77">
        <v>2.2938272066219766E-5</v>
      </c>
      <c r="I9" s="77">
        <f t="shared" si="2"/>
        <v>2.2938272066219766E-5</v>
      </c>
      <c r="J9" s="76">
        <f>分析係数表!G12</f>
        <v>0.1430260047281324</v>
      </c>
      <c r="K9" s="78">
        <f t="shared" si="3"/>
        <v>3.2807694089983355E-6</v>
      </c>
      <c r="L9" s="79"/>
      <c r="M9" s="80"/>
      <c r="N9" s="81">
        <f>分析係数表!H12</f>
        <v>0.10532023673039383</v>
      </c>
      <c r="O9" s="82">
        <f t="shared" si="4"/>
        <v>0.89452974469164226</v>
      </c>
      <c r="P9" s="76">
        <f>分析係数表!C12</f>
        <v>7.6050169221580699E-2</v>
      </c>
      <c r="Q9" s="82">
        <f t="shared" si="5"/>
        <v>6.8029138457536775E-2</v>
      </c>
      <c r="R9" s="83">
        <v>7.5884351424940641E-2</v>
      </c>
      <c r="S9" s="84">
        <f t="shared" si="6"/>
        <v>7.5907289697006858E-2</v>
      </c>
      <c r="T9" s="85">
        <f>分析係数表!F12</f>
        <v>0.29432624113475175</v>
      </c>
      <c r="U9" s="86">
        <f t="shared" si="7"/>
        <v>2.2341507251246697E-2</v>
      </c>
      <c r="V9" s="87">
        <f>分析係数表!D12</f>
        <v>7.407407407407407E-2</v>
      </c>
      <c r="W9" s="167">
        <f t="shared" si="8"/>
        <v>0</v>
      </c>
      <c r="X9" s="76">
        <f>分析係数表!E12</f>
        <v>6.6587864460204885E-2</v>
      </c>
      <c r="Y9" s="166">
        <f t="shared" si="9"/>
        <v>0</v>
      </c>
    </row>
    <row r="10" spans="1:25" x14ac:dyDescent="0.2">
      <c r="A10" s="6" t="s">
        <v>223</v>
      </c>
      <c r="B10" s="5" t="s">
        <v>28</v>
      </c>
      <c r="C10" s="90"/>
      <c r="D10" s="76">
        <f>投入係数表!W10</f>
        <v>0</v>
      </c>
      <c r="E10" s="77">
        <f t="shared" si="0"/>
        <v>0</v>
      </c>
      <c r="F10" s="76">
        <f>分析係数表!C13</f>
        <v>0</v>
      </c>
      <c r="G10" s="77">
        <f t="shared" si="1"/>
        <v>0</v>
      </c>
      <c r="H10" s="77">
        <v>0</v>
      </c>
      <c r="I10" s="77">
        <f t="shared" si="2"/>
        <v>0</v>
      </c>
      <c r="J10" s="76">
        <f>分析係数表!G13</f>
        <v>0.24390243902439024</v>
      </c>
      <c r="K10" s="78">
        <f t="shared" si="3"/>
        <v>0</v>
      </c>
      <c r="L10" s="79"/>
      <c r="M10" s="80"/>
      <c r="N10" s="81">
        <f>分析係数表!H13</f>
        <v>1.555479812846652E-2</v>
      </c>
      <c r="O10" s="82">
        <f t="shared" si="4"/>
        <v>0.13211354275822432</v>
      </c>
      <c r="P10" s="76">
        <f>分析係数表!C13</f>
        <v>0</v>
      </c>
      <c r="Q10" s="82">
        <f t="shared" si="5"/>
        <v>0</v>
      </c>
      <c r="R10" s="83">
        <v>0</v>
      </c>
      <c r="S10" s="84">
        <f t="shared" si="6"/>
        <v>0</v>
      </c>
      <c r="T10" s="85">
        <f>分析係数表!F13</f>
        <v>0.37804878048780488</v>
      </c>
      <c r="U10" s="86">
        <f t="shared" si="7"/>
        <v>0</v>
      </c>
      <c r="V10" s="87">
        <f>分析係数表!D13</f>
        <v>0.4451219512195122</v>
      </c>
      <c r="W10" s="167">
        <f t="shared" si="8"/>
        <v>0</v>
      </c>
      <c r="X10" s="76">
        <f>分析係数表!E13</f>
        <v>0.39634146341463417</v>
      </c>
      <c r="Y10" s="166">
        <f t="shared" si="9"/>
        <v>0</v>
      </c>
    </row>
    <row r="11" spans="1:25" x14ac:dyDescent="0.2">
      <c r="A11" s="6" t="s">
        <v>224</v>
      </c>
      <c r="B11" s="5" t="s">
        <v>267</v>
      </c>
      <c r="C11" s="90"/>
      <c r="D11" s="76">
        <f>投入係数表!W11</f>
        <v>0</v>
      </c>
      <c r="E11" s="77">
        <f t="shared" si="0"/>
        <v>0</v>
      </c>
      <c r="F11" s="76">
        <f>分析係数表!C14</f>
        <v>0.12118408880666054</v>
      </c>
      <c r="G11" s="77">
        <f t="shared" si="1"/>
        <v>0</v>
      </c>
      <c r="H11" s="77">
        <v>4.2949551529726723E-3</v>
      </c>
      <c r="I11" s="77">
        <f t="shared" si="2"/>
        <v>4.2949551529726723E-3</v>
      </c>
      <c r="J11" s="76">
        <f>分析係数表!G14</f>
        <v>0.17455621301775148</v>
      </c>
      <c r="K11" s="78">
        <f t="shared" si="3"/>
        <v>7.4971110658398721E-4</v>
      </c>
      <c r="L11" s="79"/>
      <c r="M11" s="80"/>
      <c r="N11" s="81">
        <f>分析係数表!H14</f>
        <v>1.3013974529792706E-3</v>
      </c>
      <c r="O11" s="82">
        <f t="shared" si="4"/>
        <v>1.1053324294512791E-2</v>
      </c>
      <c r="P11" s="76">
        <f>分析係数表!C14</f>
        <v>0.12118408880666054</v>
      </c>
      <c r="Q11" s="82">
        <f t="shared" si="5"/>
        <v>1.3394870329150564E-3</v>
      </c>
      <c r="R11" s="83">
        <v>4.0100780582343195E-3</v>
      </c>
      <c r="S11" s="84">
        <f t="shared" si="6"/>
        <v>8.3050332112069927E-3</v>
      </c>
      <c r="T11" s="85">
        <f>分析係数表!F14</f>
        <v>0.39349112426035504</v>
      </c>
      <c r="U11" s="86">
        <f t="shared" si="7"/>
        <v>3.267956855297426E-3</v>
      </c>
      <c r="V11" s="87">
        <f>分析係数表!D14</f>
        <v>0.13905325443786981</v>
      </c>
      <c r="W11" s="167">
        <f t="shared" si="8"/>
        <v>0</v>
      </c>
      <c r="X11" s="76">
        <f>分析係数表!E14</f>
        <v>0.10650887573964497</v>
      </c>
      <c r="Y11" s="166">
        <f t="shared" si="9"/>
        <v>0</v>
      </c>
    </row>
    <row r="12" spans="1:25" x14ac:dyDescent="0.2">
      <c r="A12" s="6" t="s">
        <v>225</v>
      </c>
      <c r="B12" s="5" t="s">
        <v>29</v>
      </c>
      <c r="C12" s="90"/>
      <c r="D12" s="76">
        <f>投入係数表!W12</f>
        <v>1.1111111111111112E-2</v>
      </c>
      <c r="E12" s="77">
        <f t="shared" si="0"/>
        <v>1.1111111111111112</v>
      </c>
      <c r="F12" s="76">
        <f>分析係数表!C15</f>
        <v>0</v>
      </c>
      <c r="G12" s="77">
        <f t="shared" si="1"/>
        <v>0</v>
      </c>
      <c r="H12" s="77">
        <v>0</v>
      </c>
      <c r="I12" s="77">
        <f t="shared" si="2"/>
        <v>0</v>
      </c>
      <c r="J12" s="76">
        <f>分析係数表!G15</f>
        <v>0.1</v>
      </c>
      <c r="K12" s="78">
        <f t="shared" si="3"/>
        <v>0</v>
      </c>
      <c r="L12" s="79"/>
      <c r="M12" s="80"/>
      <c r="N12" s="81">
        <f>分析係数表!H15</f>
        <v>9.7914665509868937E-3</v>
      </c>
      <c r="O12" s="82">
        <f t="shared" si="4"/>
        <v>8.3163106596810518E-2</v>
      </c>
      <c r="P12" s="76">
        <f>分析係数表!C15</f>
        <v>0</v>
      </c>
      <c r="Q12" s="82">
        <f t="shared" si="5"/>
        <v>0</v>
      </c>
      <c r="R12" s="83">
        <v>0</v>
      </c>
      <c r="S12" s="84">
        <f t="shared" si="6"/>
        <v>0</v>
      </c>
      <c r="T12" s="85">
        <f>分析係数表!F15</f>
        <v>0.30833333333333335</v>
      </c>
      <c r="U12" s="86">
        <f t="shared" si="7"/>
        <v>0</v>
      </c>
      <c r="V12" s="87">
        <f>分析係数表!D15</f>
        <v>8.3333333333333332E-3</v>
      </c>
      <c r="W12" s="167">
        <f t="shared" si="8"/>
        <v>0</v>
      </c>
      <c r="X12" s="76">
        <f>分析係数表!E15</f>
        <v>0</v>
      </c>
      <c r="Y12" s="166">
        <f t="shared" si="9"/>
        <v>0</v>
      </c>
    </row>
    <row r="13" spans="1:25" x14ac:dyDescent="0.2">
      <c r="A13" s="6" t="s">
        <v>226</v>
      </c>
      <c r="B13" s="5" t="s">
        <v>30</v>
      </c>
      <c r="C13" s="90"/>
      <c r="D13" s="76">
        <f>投入係数表!W13</f>
        <v>0</v>
      </c>
      <c r="E13" s="77">
        <f t="shared" si="0"/>
        <v>0</v>
      </c>
      <c r="F13" s="76">
        <f>分析係数表!C16</f>
        <v>1.8867924528301883E-2</v>
      </c>
      <c r="G13" s="77">
        <f t="shared" si="1"/>
        <v>0</v>
      </c>
      <c r="H13" s="77">
        <v>1.4394418750118142E-3</v>
      </c>
      <c r="I13" s="77">
        <f t="shared" si="2"/>
        <v>1.4394418750118142E-3</v>
      </c>
      <c r="J13" s="76">
        <f>分析係数表!G16</f>
        <v>4.4444444444444446E-2</v>
      </c>
      <c r="K13" s="78">
        <f t="shared" si="3"/>
        <v>6.3975194444969522E-5</v>
      </c>
      <c r="L13" s="79"/>
      <c r="M13" s="80"/>
      <c r="N13" s="81">
        <f>分析係数表!H16</f>
        <v>1.8622377839060514E-2</v>
      </c>
      <c r="O13" s="82">
        <f t="shared" si="4"/>
        <v>0.15816780716671874</v>
      </c>
      <c r="P13" s="76">
        <f>分析係数表!C16</f>
        <v>1.8867924528301883E-2</v>
      </c>
      <c r="Q13" s="82">
        <f t="shared" si="5"/>
        <v>2.9842982484286551E-3</v>
      </c>
      <c r="R13" s="83">
        <v>3.2325947958625353E-3</v>
      </c>
      <c r="S13" s="84">
        <f t="shared" si="6"/>
        <v>4.6720366708743492E-3</v>
      </c>
      <c r="T13" s="85">
        <f>分析係数表!F16</f>
        <v>0.28888888888888886</v>
      </c>
      <c r="U13" s="86">
        <f t="shared" si="7"/>
        <v>1.349699482697034E-3</v>
      </c>
      <c r="V13" s="87">
        <f>分析係数表!D16</f>
        <v>0</v>
      </c>
      <c r="W13" s="167">
        <f t="shared" si="8"/>
        <v>0</v>
      </c>
      <c r="X13" s="76">
        <f>分析係数表!E16</f>
        <v>0</v>
      </c>
      <c r="Y13" s="166">
        <f t="shared" si="9"/>
        <v>0</v>
      </c>
    </row>
    <row r="14" spans="1:25" x14ac:dyDescent="0.2">
      <c r="A14" s="6" t="s">
        <v>2</v>
      </c>
      <c r="B14" s="5" t="s">
        <v>364</v>
      </c>
      <c r="C14" s="90"/>
      <c r="D14" s="76">
        <f>投入係数表!W14</f>
        <v>3.3333333333333333E-2</v>
      </c>
      <c r="E14" s="77">
        <f t="shared" si="0"/>
        <v>3.3333333333333335</v>
      </c>
      <c r="F14" s="76">
        <f>分析係数表!C17</f>
        <v>0.10356731875719216</v>
      </c>
      <c r="G14" s="77">
        <f t="shared" si="1"/>
        <v>0.34522439585730724</v>
      </c>
      <c r="H14" s="77">
        <v>0.36292127242517863</v>
      </c>
      <c r="I14" s="77">
        <f t="shared" si="2"/>
        <v>0.36292127242517863</v>
      </c>
      <c r="J14" s="76">
        <f>分析係数表!G17</f>
        <v>0.21292775665399238</v>
      </c>
      <c r="K14" s="78">
        <f t="shared" si="3"/>
        <v>7.727601237950571E-2</v>
      </c>
      <c r="L14" s="79"/>
      <c r="M14" s="80"/>
      <c r="N14" s="81">
        <f>分析係数表!H17</f>
        <v>3.0056084033092678E-3</v>
      </c>
      <c r="O14" s="82">
        <f t="shared" si="4"/>
        <v>2.5527915632565255E-2</v>
      </c>
      <c r="P14" s="76">
        <f>分析係数表!C17</f>
        <v>0.10356731875719216</v>
      </c>
      <c r="Q14" s="82">
        <f t="shared" si="5"/>
        <v>2.6438577755245945E-3</v>
      </c>
      <c r="R14" s="83">
        <v>4.5676817784152928E-3</v>
      </c>
      <c r="S14" s="84">
        <f t="shared" si="6"/>
        <v>0.3674889542035939</v>
      </c>
      <c r="T14" s="85">
        <f>分析係数表!F17</f>
        <v>0.32509505703422054</v>
      </c>
      <c r="U14" s="86">
        <f t="shared" si="7"/>
        <v>0.11946884252626341</v>
      </c>
      <c r="V14" s="87">
        <f>分析係数表!D17</f>
        <v>7.2243346007604556E-2</v>
      </c>
      <c r="W14" s="167">
        <f t="shared" si="8"/>
        <v>0</v>
      </c>
      <c r="X14" s="76">
        <f>分析係数表!E17</f>
        <v>6.8441064638783272E-2</v>
      </c>
      <c r="Y14" s="166">
        <f t="shared" si="9"/>
        <v>0</v>
      </c>
    </row>
    <row r="15" spans="1:25" x14ac:dyDescent="0.2">
      <c r="A15" s="6" t="s">
        <v>3</v>
      </c>
      <c r="B15" s="5" t="s">
        <v>31</v>
      </c>
      <c r="C15" s="90"/>
      <c r="D15" s="76">
        <f>投入係数表!W15</f>
        <v>1.1111111111111112E-2</v>
      </c>
      <c r="E15" s="77">
        <f t="shared" si="0"/>
        <v>1.1111111111111112</v>
      </c>
      <c r="F15" s="76">
        <f>分析係数表!C18</f>
        <v>0.44289970208540219</v>
      </c>
      <c r="G15" s="77">
        <f t="shared" si="1"/>
        <v>0.49211078009489134</v>
      </c>
      <c r="H15" s="77">
        <v>0.52948018702476785</v>
      </c>
      <c r="I15" s="77">
        <f t="shared" si="2"/>
        <v>0.52948018702476785</v>
      </c>
      <c r="J15" s="76">
        <f>分析係数表!G18</f>
        <v>0.21558441558441557</v>
      </c>
      <c r="K15" s="78">
        <f t="shared" si="3"/>
        <v>0.11414767668326163</v>
      </c>
      <c r="L15" s="79"/>
      <c r="M15" s="80"/>
      <c r="N15" s="81">
        <f>分析係数表!H18</f>
        <v>4.9577045827781737E-4</v>
      </c>
      <c r="O15" s="82">
        <f t="shared" si="4"/>
        <v>4.2107902074334435E-3</v>
      </c>
      <c r="P15" s="76">
        <f>分析係数表!C18</f>
        <v>0.44289970208540219</v>
      </c>
      <c r="Q15" s="82">
        <f t="shared" si="5"/>
        <v>1.864957728416401E-3</v>
      </c>
      <c r="R15" s="83">
        <v>3.9312799807856456E-3</v>
      </c>
      <c r="S15" s="84">
        <f t="shared" si="6"/>
        <v>0.53341146700555353</v>
      </c>
      <c r="T15" s="85">
        <f>分析係数表!F18</f>
        <v>0.45974025974025973</v>
      </c>
      <c r="U15" s="86">
        <f t="shared" si="7"/>
        <v>0.24523072638956617</v>
      </c>
      <c r="V15" s="87">
        <f>分析係数表!D18</f>
        <v>4.0445269016697587E-2</v>
      </c>
      <c r="W15" s="167">
        <f t="shared" si="8"/>
        <v>0</v>
      </c>
      <c r="X15" s="76">
        <f>分析係数表!E18</f>
        <v>3.896103896103896E-2</v>
      </c>
      <c r="Y15" s="166">
        <f t="shared" si="9"/>
        <v>0</v>
      </c>
    </row>
    <row r="16" spans="1:25" x14ac:dyDescent="0.2">
      <c r="A16" s="6" t="s">
        <v>4</v>
      </c>
      <c r="B16" s="5" t="s">
        <v>32</v>
      </c>
      <c r="C16" s="90"/>
      <c r="D16" s="76">
        <f>投入係数表!W16</f>
        <v>5.5555555555555552E-2</v>
      </c>
      <c r="E16" s="77">
        <f t="shared" si="0"/>
        <v>5.5555555555555554</v>
      </c>
      <c r="F16" s="76">
        <f>分析係数表!C19</f>
        <v>0.30545876887340306</v>
      </c>
      <c r="G16" s="77">
        <f t="shared" si="1"/>
        <v>1.6969931604077948</v>
      </c>
      <c r="H16" s="77">
        <v>2.0761209933064944</v>
      </c>
      <c r="I16" s="77">
        <f t="shared" si="2"/>
        <v>2.0761209933064944</v>
      </c>
      <c r="J16" s="76">
        <f>分析係数表!G19</f>
        <v>5.7468790357296601E-2</v>
      </c>
      <c r="K16" s="78">
        <f t="shared" si="3"/>
        <v>0.1193121621207133</v>
      </c>
      <c r="L16" s="79"/>
      <c r="M16" s="80"/>
      <c r="N16" s="81">
        <f>分析係数表!H19</f>
        <v>-1.2394261456945434E-4</v>
      </c>
      <c r="O16" s="82">
        <f t="shared" si="4"/>
        <v>-1.0526975518583609E-3</v>
      </c>
      <c r="P16" s="76">
        <f>分析係数表!C19</f>
        <v>0.30545876887340306</v>
      </c>
      <c r="Q16" s="82">
        <f t="shared" si="5"/>
        <v>-3.215556981867003E-4</v>
      </c>
      <c r="R16" s="83">
        <v>7.5826721077727754E-4</v>
      </c>
      <c r="S16" s="84">
        <f t="shared" si="6"/>
        <v>2.0768792605172717</v>
      </c>
      <c r="T16" s="85">
        <f>分析係数表!F19</f>
        <v>0.23999139044339216</v>
      </c>
      <c r="U16" s="86">
        <f t="shared" si="7"/>
        <v>0.49843314151458412</v>
      </c>
      <c r="V16" s="87">
        <f>分析係数表!D19</f>
        <v>1.8941024537236333E-2</v>
      </c>
      <c r="W16" s="167">
        <f t="shared" si="8"/>
        <v>0</v>
      </c>
      <c r="X16" s="76">
        <f>分析係数表!E19</f>
        <v>1.9156263452432199E-2</v>
      </c>
      <c r="Y16" s="166">
        <f t="shared" si="9"/>
        <v>0</v>
      </c>
    </row>
    <row r="17" spans="1:25" x14ac:dyDescent="0.2">
      <c r="A17" s="6" t="s">
        <v>5</v>
      </c>
      <c r="B17" s="5" t="s">
        <v>33</v>
      </c>
      <c r="C17" s="90"/>
      <c r="D17" s="76">
        <f>投入係数表!W17</f>
        <v>2.2222222222222223E-2</v>
      </c>
      <c r="E17" s="77">
        <f t="shared" si="0"/>
        <v>2.2222222222222223</v>
      </c>
      <c r="F17" s="76">
        <f>分析係数表!C20</f>
        <v>9.5808383233532912E-2</v>
      </c>
      <c r="G17" s="77">
        <f t="shared" si="1"/>
        <v>0.21290751829673982</v>
      </c>
      <c r="H17" s="77">
        <v>0.23473328146697081</v>
      </c>
      <c r="I17" s="77">
        <f t="shared" si="2"/>
        <v>0.23473328146697081</v>
      </c>
      <c r="J17" s="76">
        <f>分析係数表!G20</f>
        <v>0.10049019607843138</v>
      </c>
      <c r="K17" s="78">
        <f t="shared" si="3"/>
        <v>2.3588393480749519E-2</v>
      </c>
      <c r="L17" s="79"/>
      <c r="M17" s="80"/>
      <c r="N17" s="81">
        <f>分析係数表!H20</f>
        <v>6.1971307284727176E-4</v>
      </c>
      <c r="O17" s="82">
        <f t="shared" si="4"/>
        <v>5.2634877592918055E-3</v>
      </c>
      <c r="P17" s="76">
        <f>分析係数表!C20</f>
        <v>9.5808383233532912E-2</v>
      </c>
      <c r="Q17" s="82">
        <f t="shared" si="5"/>
        <v>5.0428625238723877E-4</v>
      </c>
      <c r="R17" s="83">
        <v>9.534047736645681E-4</v>
      </c>
      <c r="S17" s="84">
        <f t="shared" si="6"/>
        <v>0.23568668624063538</v>
      </c>
      <c r="T17" s="85">
        <f>分析係数表!F20</f>
        <v>0.22303921568627452</v>
      </c>
      <c r="U17" s="86">
        <f t="shared" si="7"/>
        <v>5.2567373646808385E-2</v>
      </c>
      <c r="V17" s="87">
        <f>分析係数表!D20</f>
        <v>8.5784313725490197E-2</v>
      </c>
      <c r="W17" s="167">
        <f t="shared" si="8"/>
        <v>0</v>
      </c>
      <c r="X17" s="76">
        <f>分析係数表!E20</f>
        <v>9.3137254901960786E-2</v>
      </c>
      <c r="Y17" s="166">
        <f t="shared" si="9"/>
        <v>0</v>
      </c>
    </row>
    <row r="18" spans="1:25" x14ac:dyDescent="0.2">
      <c r="A18" s="6" t="s">
        <v>6</v>
      </c>
      <c r="B18" s="5" t="s">
        <v>34</v>
      </c>
      <c r="C18" s="90"/>
      <c r="D18" s="76">
        <f>投入係数表!W18</f>
        <v>1.1111111111111112E-2</v>
      </c>
      <c r="E18" s="77">
        <f t="shared" si="0"/>
        <v>1.1111111111111112</v>
      </c>
      <c r="F18" s="76">
        <f>分析係数表!C21</f>
        <v>0.17321313586606568</v>
      </c>
      <c r="G18" s="77">
        <f t="shared" si="1"/>
        <v>0.19245903985118409</v>
      </c>
      <c r="H18" s="77">
        <v>0.20467258594277934</v>
      </c>
      <c r="I18" s="77">
        <f t="shared" si="2"/>
        <v>0.20467258594277934</v>
      </c>
      <c r="J18" s="76">
        <f>分析係数表!G21</f>
        <v>0.28424304840370751</v>
      </c>
      <c r="K18" s="78">
        <f t="shared" si="3"/>
        <v>5.8176759753045412E-2</v>
      </c>
      <c r="L18" s="79"/>
      <c r="M18" s="80"/>
      <c r="N18" s="81">
        <f>分析係数表!H21</f>
        <v>1.0225265701979984E-3</v>
      </c>
      <c r="O18" s="82">
        <f t="shared" si="4"/>
        <v>8.6847548028314778E-3</v>
      </c>
      <c r="P18" s="76">
        <f>分析係数表!C21</f>
        <v>0.17321313586606568</v>
      </c>
      <c r="Q18" s="82">
        <f t="shared" si="5"/>
        <v>1.5043136136263153E-3</v>
      </c>
      <c r="R18" s="83">
        <v>2.7778097933748988E-3</v>
      </c>
      <c r="S18" s="84">
        <f t="shared" si="6"/>
        <v>0.20745039573615423</v>
      </c>
      <c r="T18" s="85">
        <f>分析係数表!F21</f>
        <v>0.42481977342945415</v>
      </c>
      <c r="U18" s="86">
        <f t="shared" si="7"/>
        <v>8.8129030114483642E-2</v>
      </c>
      <c r="V18" s="87">
        <f>分析係数表!D21</f>
        <v>8.2389289392378995E-2</v>
      </c>
      <c r="W18" s="167">
        <f t="shared" si="8"/>
        <v>0</v>
      </c>
      <c r="X18" s="76">
        <f>分析係数表!E21</f>
        <v>7.7239958805355308E-2</v>
      </c>
      <c r="Y18" s="166">
        <f t="shared" si="9"/>
        <v>0</v>
      </c>
    </row>
    <row r="19" spans="1:25" x14ac:dyDescent="0.2">
      <c r="A19" s="6" t="s">
        <v>7</v>
      </c>
      <c r="B19" s="5" t="s">
        <v>268</v>
      </c>
      <c r="C19" s="90"/>
      <c r="D19" s="76">
        <f>投入係数表!W19</f>
        <v>1.1111111111111112E-2</v>
      </c>
      <c r="E19" s="77">
        <f t="shared" si="0"/>
        <v>1.1111111111111112</v>
      </c>
      <c r="F19" s="76">
        <f>分析係数表!C22</f>
        <v>5.7692307692307709E-2</v>
      </c>
      <c r="G19" s="77">
        <f t="shared" si="1"/>
        <v>6.4102564102564125E-2</v>
      </c>
      <c r="H19" s="77">
        <v>6.6051977545801582E-2</v>
      </c>
      <c r="I19" s="77">
        <f t="shared" si="2"/>
        <v>6.6051977545801582E-2</v>
      </c>
      <c r="J19" s="76">
        <f>分析係数表!G22</f>
        <v>0.19427890345649582</v>
      </c>
      <c r="K19" s="78">
        <f t="shared" si="3"/>
        <v>1.2832505768731415E-2</v>
      </c>
      <c r="L19" s="79"/>
      <c r="M19" s="80"/>
      <c r="N19" s="81">
        <f>分析係数表!H22</f>
        <v>6.1971307284727171E-5</v>
      </c>
      <c r="O19" s="82">
        <f t="shared" si="4"/>
        <v>5.2634877592918044E-4</v>
      </c>
      <c r="P19" s="76">
        <f>分析係数表!C22</f>
        <v>5.7692307692307709E-2</v>
      </c>
      <c r="Q19" s="82">
        <f t="shared" si="5"/>
        <v>3.0366275534375803E-5</v>
      </c>
      <c r="R19" s="83">
        <v>2.021995115835547E-4</v>
      </c>
      <c r="S19" s="84">
        <f t="shared" si="6"/>
        <v>6.6254177057385136E-2</v>
      </c>
      <c r="T19" s="85">
        <f>分析係数表!F22</f>
        <v>0.41239570917759238</v>
      </c>
      <c r="U19" s="86">
        <f t="shared" si="7"/>
        <v>2.7322938333558113E-2</v>
      </c>
      <c r="V19" s="87">
        <f>分析係数表!D22</f>
        <v>9.5351609058402856E-3</v>
      </c>
      <c r="W19" s="167">
        <f t="shared" si="8"/>
        <v>0</v>
      </c>
      <c r="X19" s="76">
        <f>分析係数表!E22</f>
        <v>8.3432657926102508E-3</v>
      </c>
      <c r="Y19" s="166">
        <f t="shared" si="9"/>
        <v>0</v>
      </c>
    </row>
    <row r="20" spans="1:25" x14ac:dyDescent="0.2">
      <c r="A20" s="6" t="s">
        <v>8</v>
      </c>
      <c r="B20" s="5" t="s">
        <v>269</v>
      </c>
      <c r="C20" s="90"/>
      <c r="D20" s="76">
        <f>投入係数表!W20</f>
        <v>0</v>
      </c>
      <c r="E20" s="77">
        <f t="shared" si="0"/>
        <v>0</v>
      </c>
      <c r="F20" s="76">
        <f>分析係数表!C23</f>
        <v>0</v>
      </c>
      <c r="G20" s="77">
        <f t="shared" si="1"/>
        <v>0</v>
      </c>
      <c r="H20" s="77">
        <v>0</v>
      </c>
      <c r="I20" s="77">
        <f t="shared" si="2"/>
        <v>0</v>
      </c>
      <c r="J20" s="76">
        <f>分析係数表!G23</f>
        <v>0.21608040201005024</v>
      </c>
      <c r="K20" s="78">
        <f t="shared" si="3"/>
        <v>0</v>
      </c>
      <c r="L20" s="79"/>
      <c r="M20" s="80"/>
      <c r="N20" s="81">
        <f>分析係数表!H23</f>
        <v>3.0985653642363585E-5</v>
      </c>
      <c r="O20" s="82">
        <f t="shared" si="4"/>
        <v>2.6317438796459022E-4</v>
      </c>
      <c r="P20" s="76">
        <f>分析係数表!C23</f>
        <v>0</v>
      </c>
      <c r="Q20" s="82">
        <f t="shared" si="5"/>
        <v>0</v>
      </c>
      <c r="R20" s="83">
        <v>0</v>
      </c>
      <c r="S20" s="84">
        <f t="shared" si="6"/>
        <v>0</v>
      </c>
      <c r="T20" s="85">
        <f>分析係数表!F23</f>
        <v>0.44723618090452261</v>
      </c>
      <c r="U20" s="86">
        <f t="shared" si="7"/>
        <v>0</v>
      </c>
      <c r="V20" s="87">
        <f>分析係数表!D23</f>
        <v>5.0251256281407038E-2</v>
      </c>
      <c r="W20" s="167">
        <f t="shared" si="8"/>
        <v>0</v>
      </c>
      <c r="X20" s="76">
        <f>分析係数表!E23</f>
        <v>3.5175879396984924E-2</v>
      </c>
      <c r="Y20" s="166">
        <f t="shared" si="9"/>
        <v>0</v>
      </c>
    </row>
    <row r="21" spans="1:25" x14ac:dyDescent="0.2">
      <c r="A21" s="6" t="s">
        <v>9</v>
      </c>
      <c r="B21" s="5" t="s">
        <v>270</v>
      </c>
      <c r="C21" s="90"/>
      <c r="D21" s="76">
        <f>投入係数表!W21</f>
        <v>0</v>
      </c>
      <c r="E21" s="77">
        <f t="shared" si="0"/>
        <v>0</v>
      </c>
      <c r="F21" s="76">
        <f>分析係数表!C24</f>
        <v>1</v>
      </c>
      <c r="G21" s="77">
        <f t="shared" si="1"/>
        <v>0</v>
      </c>
      <c r="H21" s="77">
        <v>4.1590916008384963E-3</v>
      </c>
      <c r="I21" s="77">
        <f t="shared" si="2"/>
        <v>4.1590916008384963E-3</v>
      </c>
      <c r="J21" s="76">
        <f>分析係数表!G24</f>
        <v>0.20751761942051683</v>
      </c>
      <c r="K21" s="78">
        <f t="shared" si="3"/>
        <v>8.6308478795787123E-4</v>
      </c>
      <c r="L21" s="79"/>
      <c r="M21" s="80"/>
      <c r="N21" s="81">
        <f>分析係数表!H24</f>
        <v>4.3379915099309022E-4</v>
      </c>
      <c r="O21" s="82">
        <f t="shared" si="4"/>
        <v>3.6844414315042634E-3</v>
      </c>
      <c r="P21" s="76">
        <f>分析係数表!C24</f>
        <v>1</v>
      </c>
      <c r="Q21" s="82">
        <f t="shared" si="5"/>
        <v>3.6844414315042634E-3</v>
      </c>
      <c r="R21" s="83">
        <v>1.151179827699444E-2</v>
      </c>
      <c r="S21" s="84">
        <f t="shared" si="6"/>
        <v>1.5670889877832935E-2</v>
      </c>
      <c r="T21" s="85">
        <f>分析係数表!F24</f>
        <v>0.3923257635082224</v>
      </c>
      <c r="U21" s="86">
        <f t="shared" si="7"/>
        <v>6.1480938361740808E-3</v>
      </c>
      <c r="V21" s="87">
        <f>分析係数表!D24</f>
        <v>7.9874706342991389E-2</v>
      </c>
      <c r="W21" s="167">
        <f t="shared" si="8"/>
        <v>0</v>
      </c>
      <c r="X21" s="76">
        <f>分析係数表!E24</f>
        <v>8.1440877055599062E-2</v>
      </c>
      <c r="Y21" s="166">
        <f t="shared" si="9"/>
        <v>0</v>
      </c>
    </row>
    <row r="22" spans="1:25" x14ac:dyDescent="0.2">
      <c r="A22" s="6" t="s">
        <v>10</v>
      </c>
      <c r="B22" s="5" t="s">
        <v>271</v>
      </c>
      <c r="C22" s="90"/>
      <c r="D22" s="76">
        <f>投入係数表!W22</f>
        <v>1.1111111111111112E-2</v>
      </c>
      <c r="E22" s="77">
        <f t="shared" si="0"/>
        <v>1.1111111111111112</v>
      </c>
      <c r="F22" s="76">
        <f>分析係数表!C25</f>
        <v>0.15636042402826855</v>
      </c>
      <c r="G22" s="77">
        <f t="shared" si="1"/>
        <v>0.17373380447585396</v>
      </c>
      <c r="H22" s="77">
        <v>0.21068357725648196</v>
      </c>
      <c r="I22" s="77">
        <f t="shared" si="2"/>
        <v>0.21068357725648196</v>
      </c>
      <c r="J22" s="76">
        <f>分析係数表!G25</f>
        <v>0.19674295774647887</v>
      </c>
      <c r="K22" s="78">
        <f t="shared" si="3"/>
        <v>4.1450510138049047E-2</v>
      </c>
      <c r="L22" s="79"/>
      <c r="M22" s="80"/>
      <c r="N22" s="81">
        <f>分析係数表!H25</f>
        <v>5.8872741920490813E-4</v>
      </c>
      <c r="O22" s="82">
        <f t="shared" si="4"/>
        <v>5.0003133713272148E-3</v>
      </c>
      <c r="P22" s="76">
        <f>分析係数表!C25</f>
        <v>0.15636042402826855</v>
      </c>
      <c r="Q22" s="82">
        <f t="shared" si="5"/>
        <v>7.8185111901494435E-4</v>
      </c>
      <c r="R22" s="83">
        <v>2.5461020706654329E-3</v>
      </c>
      <c r="S22" s="84">
        <f t="shared" si="6"/>
        <v>0.2132296793271474</v>
      </c>
      <c r="T22" s="85">
        <f>分析係数表!F25</f>
        <v>0.35079225352112675</v>
      </c>
      <c r="U22" s="86">
        <f t="shared" si="7"/>
        <v>7.4799319728757252E-2</v>
      </c>
      <c r="V22" s="87">
        <f>分析係数表!D25</f>
        <v>7.2183098591549297E-2</v>
      </c>
      <c r="W22" s="167">
        <f t="shared" si="8"/>
        <v>0</v>
      </c>
      <c r="X22" s="76">
        <f>分析係数表!E25</f>
        <v>6.8661971830985921E-2</v>
      </c>
      <c r="Y22" s="166">
        <f t="shared" si="9"/>
        <v>0</v>
      </c>
    </row>
    <row r="23" spans="1:25" x14ac:dyDescent="0.2">
      <c r="A23" s="6" t="s">
        <v>11</v>
      </c>
      <c r="B23" s="5" t="s">
        <v>35</v>
      </c>
      <c r="C23" s="90"/>
      <c r="D23" s="76">
        <f>投入係数表!W23</f>
        <v>3.3333333333333333E-2</v>
      </c>
      <c r="E23" s="77">
        <f t="shared" si="0"/>
        <v>3.3333333333333335</v>
      </c>
      <c r="F23" s="76">
        <f>分析係数表!C26</f>
        <v>0.2968369829683698</v>
      </c>
      <c r="G23" s="77">
        <f t="shared" si="1"/>
        <v>0.98945660989456607</v>
      </c>
      <c r="H23" s="77">
        <v>1.0319432823730978</v>
      </c>
      <c r="I23" s="77">
        <f t="shared" si="2"/>
        <v>1.0319432823730978</v>
      </c>
      <c r="J23" s="76">
        <f>分析係数表!G26</f>
        <v>0.19691119691119691</v>
      </c>
      <c r="K23" s="78">
        <f t="shared" si="3"/>
        <v>0.20320118687655594</v>
      </c>
      <c r="L23" s="79"/>
      <c r="M23" s="80"/>
      <c r="N23" s="81">
        <f>分析係数表!H26</f>
        <v>1.2859046261580888E-2</v>
      </c>
      <c r="O23" s="82">
        <f t="shared" si="4"/>
        <v>0.10921737100530494</v>
      </c>
      <c r="P23" s="76">
        <f>分析係数表!C26</f>
        <v>0.2968369829683698</v>
      </c>
      <c r="Q23" s="82">
        <f t="shared" si="5"/>
        <v>3.2419754896951827E-2</v>
      </c>
      <c r="R23" s="83">
        <v>3.4177122053852864E-2</v>
      </c>
      <c r="S23" s="84">
        <f t="shared" si="6"/>
        <v>1.0661204044269508</v>
      </c>
      <c r="T23" s="85">
        <f>分析係数表!F26</f>
        <v>0.33687258687258687</v>
      </c>
      <c r="U23" s="86">
        <f t="shared" si="7"/>
        <v>0.35914673855695539</v>
      </c>
      <c r="V23" s="87">
        <f>分析係数表!D26</f>
        <v>8.7355212355212361E-2</v>
      </c>
      <c r="W23" s="167">
        <f t="shared" si="8"/>
        <v>0</v>
      </c>
      <c r="X23" s="76">
        <f>分析係数表!E26</f>
        <v>9.2664092664092659E-2</v>
      </c>
      <c r="Y23" s="166">
        <f t="shared" si="9"/>
        <v>0</v>
      </c>
    </row>
    <row r="24" spans="1:25" x14ac:dyDescent="0.2">
      <c r="A24" s="6" t="s">
        <v>12</v>
      </c>
      <c r="B24" s="5" t="s">
        <v>365</v>
      </c>
      <c r="C24" s="90"/>
      <c r="D24" s="76">
        <f>投入係数表!W24</f>
        <v>1.1111111111111112E-2</v>
      </c>
      <c r="E24" s="77">
        <f t="shared" si="0"/>
        <v>1.1111111111111112</v>
      </c>
      <c r="F24" s="76">
        <f>分析係数表!C27</f>
        <v>2.7090694935217874E-2</v>
      </c>
      <c r="G24" s="77">
        <f t="shared" si="1"/>
        <v>3.0100772150242084E-2</v>
      </c>
      <c r="H24" s="77">
        <v>3.0245592535019496E-2</v>
      </c>
      <c r="I24" s="77">
        <f t="shared" si="2"/>
        <v>3.0245592535019496E-2</v>
      </c>
      <c r="J24" s="76">
        <f>分析係数表!G27</f>
        <v>0.18333333333333332</v>
      </c>
      <c r="K24" s="78">
        <f t="shared" si="3"/>
        <v>5.545025298086907E-3</v>
      </c>
      <c r="L24" s="79"/>
      <c r="M24" s="80"/>
      <c r="N24" s="81">
        <f>分析係数表!H27</f>
        <v>1.2053419266879434E-2</v>
      </c>
      <c r="O24" s="82">
        <f t="shared" si="4"/>
        <v>0.1023748369182256</v>
      </c>
      <c r="P24" s="76">
        <f>分析係数表!C27</f>
        <v>2.7090694935217874E-2</v>
      </c>
      <c r="Q24" s="82">
        <f t="shared" si="5"/>
        <v>2.7734054759943304E-3</v>
      </c>
      <c r="R24" s="83">
        <v>2.7893563926391246E-3</v>
      </c>
      <c r="S24" s="84">
        <f t="shared" si="6"/>
        <v>3.3034948927658618E-2</v>
      </c>
      <c r="T24" s="85">
        <f>分析係数表!F27</f>
        <v>0.33333333333333331</v>
      </c>
      <c r="U24" s="86">
        <f t="shared" si="7"/>
        <v>1.1011649642552872E-2</v>
      </c>
      <c r="V24" s="87">
        <f>分析係数表!D27</f>
        <v>0</v>
      </c>
      <c r="W24" s="167">
        <f t="shared" si="8"/>
        <v>0</v>
      </c>
      <c r="X24" s="76">
        <f>分析係数表!E27</f>
        <v>0</v>
      </c>
      <c r="Y24" s="166">
        <f t="shared" si="9"/>
        <v>0</v>
      </c>
    </row>
    <row r="25" spans="1:25" x14ac:dyDescent="0.2">
      <c r="A25" s="6" t="s">
        <v>13</v>
      </c>
      <c r="B25" s="5" t="s">
        <v>191</v>
      </c>
      <c r="C25" s="75">
        <f>最終需要_まとめ!C26</f>
        <v>100</v>
      </c>
      <c r="D25" s="76">
        <f>投入係数表!W25</f>
        <v>0.48888888888888887</v>
      </c>
      <c r="E25" s="77">
        <f t="shared" si="0"/>
        <v>48.888888888888886</v>
      </c>
      <c r="F25" s="76">
        <f>分析係数表!C28</f>
        <v>5.9347181008901906E-3</v>
      </c>
      <c r="G25" s="77">
        <f t="shared" si="1"/>
        <v>0.29014177382129819</v>
      </c>
      <c r="H25" s="77">
        <v>0.29105459706456682</v>
      </c>
      <c r="I25" s="77">
        <f t="shared" si="2"/>
        <v>100.29105459706457</v>
      </c>
      <c r="J25" s="76">
        <f>分析係数表!G28</f>
        <v>0.12222222222222222</v>
      </c>
      <c r="K25" s="78">
        <f t="shared" si="3"/>
        <v>12.257795561863448</v>
      </c>
      <c r="L25" s="79"/>
      <c r="M25" s="80"/>
      <c r="N25" s="81">
        <f>分析係数表!H28</f>
        <v>2.299135500263378E-2</v>
      </c>
      <c r="O25" s="82">
        <f t="shared" si="4"/>
        <v>0.19527539586972595</v>
      </c>
      <c r="P25" s="76">
        <f>分析係数表!C28</f>
        <v>5.9347181008901906E-3</v>
      </c>
      <c r="Q25" s="82">
        <f t="shared" si="5"/>
        <v>1.15890442652656E-3</v>
      </c>
      <c r="R25" s="83">
        <v>1.1901125466118742E-3</v>
      </c>
      <c r="S25" s="84">
        <f t="shared" si="6"/>
        <v>100.29224470961118</v>
      </c>
      <c r="T25" s="85">
        <f>分析係数表!F28</f>
        <v>0.21111111111111111</v>
      </c>
      <c r="U25" s="86">
        <f t="shared" si="7"/>
        <v>21.172807216473473</v>
      </c>
      <c r="V25" s="87">
        <f>分析係数表!D28</f>
        <v>0.82222222222222219</v>
      </c>
      <c r="W25" s="167">
        <f t="shared" si="8"/>
        <v>82</v>
      </c>
      <c r="X25" s="76">
        <f>分析係数表!E28</f>
        <v>0.82222222222222219</v>
      </c>
      <c r="Y25" s="166">
        <f t="shared" si="9"/>
        <v>82</v>
      </c>
    </row>
    <row r="26" spans="1:25" x14ac:dyDescent="0.2">
      <c r="A26" s="6" t="s">
        <v>14</v>
      </c>
      <c r="B26" s="5" t="s">
        <v>50</v>
      </c>
      <c r="C26" s="90"/>
      <c r="D26" s="76">
        <f>投入係数表!W26</f>
        <v>0</v>
      </c>
      <c r="E26" s="77">
        <f t="shared" si="0"/>
        <v>0</v>
      </c>
      <c r="F26" s="76">
        <f>分析係数表!C29</f>
        <v>2.9045643153526979E-2</v>
      </c>
      <c r="G26" s="77">
        <f t="shared" si="1"/>
        <v>0</v>
      </c>
      <c r="H26" s="77">
        <v>1.3548954489103399E-3</v>
      </c>
      <c r="I26" s="77">
        <f t="shared" si="2"/>
        <v>1.3548954489103399E-3</v>
      </c>
      <c r="J26" s="76">
        <f>分析係数表!G29</f>
        <v>0.27966101694915252</v>
      </c>
      <c r="K26" s="78">
        <f t="shared" si="3"/>
        <v>3.7891143910204417E-4</v>
      </c>
      <c r="L26" s="79"/>
      <c r="M26" s="80"/>
      <c r="N26" s="81">
        <f>分析係数表!H29</f>
        <v>1.0659064852973073E-2</v>
      </c>
      <c r="O26" s="82">
        <f t="shared" si="4"/>
        <v>9.0531989459819037E-2</v>
      </c>
      <c r="P26" s="76">
        <f>分析係数表!C29</f>
        <v>2.9045643153526979E-2</v>
      </c>
      <c r="Q26" s="82">
        <f t="shared" si="5"/>
        <v>2.6295598598287694E-3</v>
      </c>
      <c r="R26" s="83">
        <v>3.3020921593799185E-3</v>
      </c>
      <c r="S26" s="84">
        <f t="shared" si="6"/>
        <v>4.656987608290258E-3</v>
      </c>
      <c r="T26" s="85">
        <f>分析係数表!F29</f>
        <v>0.4576271186440678</v>
      </c>
      <c r="U26" s="86">
        <f t="shared" si="7"/>
        <v>2.1311638207429993E-3</v>
      </c>
      <c r="V26" s="87">
        <f>分析係数表!D29</f>
        <v>0.38983050847457629</v>
      </c>
      <c r="W26" s="167">
        <f t="shared" si="8"/>
        <v>0</v>
      </c>
      <c r="X26" s="76">
        <f>分析係数表!E29</f>
        <v>0.16101694915254236</v>
      </c>
      <c r="Y26" s="166">
        <f t="shared" si="9"/>
        <v>0</v>
      </c>
    </row>
    <row r="27" spans="1:25" x14ac:dyDescent="0.2">
      <c r="A27" s="6" t="s">
        <v>15</v>
      </c>
      <c r="B27" s="5" t="s">
        <v>36</v>
      </c>
      <c r="C27" s="90"/>
      <c r="D27" s="76">
        <f>投入係数表!W27</f>
        <v>0</v>
      </c>
      <c r="E27" s="77">
        <f t="shared" si="0"/>
        <v>0</v>
      </c>
      <c r="F27" s="76">
        <f>分析係数表!C30</f>
        <v>1</v>
      </c>
      <c r="G27" s="77">
        <f t="shared" si="1"/>
        <v>0</v>
      </c>
      <c r="H27" s="77">
        <v>2.0710857791779204E-2</v>
      </c>
      <c r="I27" s="77">
        <f t="shared" si="2"/>
        <v>2.0710857791779204E-2</v>
      </c>
      <c r="J27" s="76">
        <f>分析係数表!G30</f>
        <v>0.3445689235265465</v>
      </c>
      <c r="K27" s="78">
        <f t="shared" si="3"/>
        <v>7.1363179746247486E-3</v>
      </c>
      <c r="L27" s="79"/>
      <c r="M27" s="80"/>
      <c r="N27" s="81">
        <f>分析係数表!H30</f>
        <v>0</v>
      </c>
      <c r="O27" s="82">
        <f t="shared" si="4"/>
        <v>0</v>
      </c>
      <c r="P27" s="76">
        <f>分析係数表!C30</f>
        <v>1</v>
      </c>
      <c r="Q27" s="82">
        <f t="shared" si="5"/>
        <v>0</v>
      </c>
      <c r="R27" s="83">
        <v>1.1582357336840553E-2</v>
      </c>
      <c r="S27" s="84">
        <f t="shared" si="6"/>
        <v>3.2293215128619754E-2</v>
      </c>
      <c r="T27" s="85">
        <f>分析係数表!F30</f>
        <v>0.44101315148563081</v>
      </c>
      <c r="U27" s="86">
        <f t="shared" si="7"/>
        <v>1.4241732575476049E-2</v>
      </c>
      <c r="V27" s="87">
        <f>分析係数表!D30</f>
        <v>8.7579152459814902E-2</v>
      </c>
      <c r="W27" s="167">
        <f t="shared" si="8"/>
        <v>0</v>
      </c>
      <c r="X27" s="76">
        <f>分析係数表!E30</f>
        <v>6.0009741841207991E-2</v>
      </c>
      <c r="Y27" s="166">
        <f t="shared" si="9"/>
        <v>0</v>
      </c>
    </row>
    <row r="28" spans="1:25" x14ac:dyDescent="0.2">
      <c r="A28" s="6" t="s">
        <v>16</v>
      </c>
      <c r="B28" s="5" t="s">
        <v>192</v>
      </c>
      <c r="C28" s="90"/>
      <c r="D28" s="76">
        <f>投入係数表!W28</f>
        <v>1.1111111111111112E-2</v>
      </c>
      <c r="E28" s="77">
        <f t="shared" si="0"/>
        <v>1.1111111111111112</v>
      </c>
      <c r="F28" s="76">
        <f>分析係数表!C31</f>
        <v>3.5033259423503327E-2</v>
      </c>
      <c r="G28" s="77">
        <f t="shared" si="1"/>
        <v>3.8925843803892586E-2</v>
      </c>
      <c r="H28" s="77">
        <v>4.5893104682516977E-2</v>
      </c>
      <c r="I28" s="77">
        <f t="shared" si="2"/>
        <v>4.5893104682516977E-2</v>
      </c>
      <c r="J28" s="76">
        <f>分析係数表!G31</f>
        <v>6.3291139240506333E-2</v>
      </c>
      <c r="K28" s="78">
        <f t="shared" si="3"/>
        <v>2.904626878640315E-3</v>
      </c>
      <c r="L28" s="79"/>
      <c r="M28" s="80"/>
      <c r="N28" s="81">
        <f>分析係数表!H31</f>
        <v>2.636879124965141E-2</v>
      </c>
      <c r="O28" s="82">
        <f t="shared" si="4"/>
        <v>0.22396140415786628</v>
      </c>
      <c r="P28" s="76">
        <f>分析係数表!C31</f>
        <v>3.5033259423503327E-2</v>
      </c>
      <c r="Q28" s="82">
        <f t="shared" si="5"/>
        <v>7.8460979727146066E-3</v>
      </c>
      <c r="R28" s="83">
        <v>9.5346700383465034E-3</v>
      </c>
      <c r="S28" s="84">
        <f t="shared" si="6"/>
        <v>5.5427774720863479E-2</v>
      </c>
      <c r="T28" s="85">
        <f>分析係数表!F31</f>
        <v>0.34177215189873417</v>
      </c>
      <c r="U28" s="86">
        <f t="shared" si="7"/>
        <v>1.894366984130777E-2</v>
      </c>
      <c r="V28" s="87">
        <f>分析係数表!D31</f>
        <v>0</v>
      </c>
      <c r="W28" s="167">
        <f t="shared" si="8"/>
        <v>0</v>
      </c>
      <c r="X28" s="76">
        <f>分析係数表!E31</f>
        <v>0</v>
      </c>
      <c r="Y28" s="166">
        <f t="shared" si="9"/>
        <v>0</v>
      </c>
    </row>
    <row r="29" spans="1:25" x14ac:dyDescent="0.2">
      <c r="A29" s="6" t="s">
        <v>17</v>
      </c>
      <c r="B29" s="5" t="s">
        <v>272</v>
      </c>
      <c r="C29" s="90"/>
      <c r="D29" s="76">
        <f>投入係数表!W29</f>
        <v>0</v>
      </c>
      <c r="E29" s="77">
        <f t="shared" si="0"/>
        <v>0</v>
      </c>
      <c r="F29" s="76">
        <f>分析係数表!C32</f>
        <v>1</v>
      </c>
      <c r="G29" s="77">
        <f t="shared" si="1"/>
        <v>0</v>
      </c>
      <c r="H29" s="77">
        <v>8.2379207758840542E-3</v>
      </c>
      <c r="I29" s="77">
        <f t="shared" si="2"/>
        <v>8.2379207758840542E-3</v>
      </c>
      <c r="J29" s="76">
        <f>分析係数表!G32</f>
        <v>0.13994910941475827</v>
      </c>
      <c r="K29" s="78">
        <f t="shared" si="3"/>
        <v>1.1528896760143079E-3</v>
      </c>
      <c r="L29" s="79"/>
      <c r="M29" s="80"/>
      <c r="N29" s="81">
        <f>分析係数表!H32</f>
        <v>7.5295138350943511E-3</v>
      </c>
      <c r="O29" s="82">
        <f t="shared" si="4"/>
        <v>6.3951376275395433E-2</v>
      </c>
      <c r="P29" s="76">
        <f>分析係数表!C32</f>
        <v>1</v>
      </c>
      <c r="Q29" s="82">
        <f t="shared" si="5"/>
        <v>6.3951376275395433E-2</v>
      </c>
      <c r="R29" s="83">
        <v>8.1884027059811668E-2</v>
      </c>
      <c r="S29" s="84">
        <f t="shared" si="6"/>
        <v>9.0121947835695715E-2</v>
      </c>
      <c r="T29" s="85">
        <f>分析係数表!F32</f>
        <v>0.48346055979643765</v>
      </c>
      <c r="U29" s="86">
        <f t="shared" si="7"/>
        <v>4.3570407350590805E-2</v>
      </c>
      <c r="V29" s="87">
        <f>分析係数表!D32</f>
        <v>1.0178117048346057E-2</v>
      </c>
      <c r="W29" s="167">
        <f t="shared" si="8"/>
        <v>0</v>
      </c>
      <c r="X29" s="76">
        <f>分析係数表!E32</f>
        <v>1.5267175572519083E-2</v>
      </c>
      <c r="Y29" s="166">
        <f t="shared" si="9"/>
        <v>0</v>
      </c>
    </row>
    <row r="30" spans="1:25" x14ac:dyDescent="0.2">
      <c r="A30" s="6" t="s">
        <v>18</v>
      </c>
      <c r="B30" s="5" t="s">
        <v>273</v>
      </c>
      <c r="C30" s="90"/>
      <c r="D30" s="76">
        <f>投入係数表!W30</f>
        <v>0</v>
      </c>
      <c r="E30" s="77">
        <f t="shared" si="0"/>
        <v>0</v>
      </c>
      <c r="F30" s="76">
        <f>分析係数表!C33</f>
        <v>1</v>
      </c>
      <c r="G30" s="77">
        <f t="shared" si="1"/>
        <v>0</v>
      </c>
      <c r="H30" s="77">
        <v>4.259356269942588E-3</v>
      </c>
      <c r="I30" s="77">
        <f t="shared" si="2"/>
        <v>4.259356269942588E-3</v>
      </c>
      <c r="J30" s="76">
        <f>分析係数表!G33</f>
        <v>0.50525087514585765</v>
      </c>
      <c r="K30" s="78">
        <f t="shared" si="3"/>
        <v>2.1520434829464885E-3</v>
      </c>
      <c r="L30" s="79"/>
      <c r="M30" s="80"/>
      <c r="N30" s="81">
        <f>分析係数表!H33</f>
        <v>1.0844978774827254E-3</v>
      </c>
      <c r="O30" s="82">
        <f t="shared" si="4"/>
        <v>9.2111035787606575E-3</v>
      </c>
      <c r="P30" s="76">
        <f>分析係数表!C33</f>
        <v>1</v>
      </c>
      <c r="Q30" s="82">
        <f t="shared" si="5"/>
        <v>9.2111035787606575E-3</v>
      </c>
      <c r="R30" s="83">
        <v>2.2810359207018044E-2</v>
      </c>
      <c r="S30" s="84">
        <f t="shared" si="6"/>
        <v>2.7069715476960632E-2</v>
      </c>
      <c r="T30" s="85">
        <f>分析係数表!F33</f>
        <v>0.64410735122520424</v>
      </c>
      <c r="U30" s="86">
        <f t="shared" si="7"/>
        <v>1.7435802734285029E-2</v>
      </c>
      <c r="V30" s="87">
        <f>分析係数表!D33</f>
        <v>4.7841306884480746E-2</v>
      </c>
      <c r="W30" s="167">
        <f t="shared" si="8"/>
        <v>0</v>
      </c>
      <c r="X30" s="76">
        <f>分析係数表!E33</f>
        <v>4.3173862310385065E-2</v>
      </c>
      <c r="Y30" s="166">
        <f t="shared" si="9"/>
        <v>0</v>
      </c>
    </row>
    <row r="31" spans="1:25" x14ac:dyDescent="0.2">
      <c r="A31" s="6" t="s">
        <v>19</v>
      </c>
      <c r="B31" s="5" t="s">
        <v>274</v>
      </c>
      <c r="C31" s="90"/>
      <c r="D31" s="76">
        <f>投入係数表!W31</f>
        <v>4.4444444444444446E-2</v>
      </c>
      <c r="E31" s="77">
        <f t="shared" si="0"/>
        <v>4.4444444444444446</v>
      </c>
      <c r="F31" s="76">
        <f>分析係数表!C34</f>
        <v>0.19949759263135858</v>
      </c>
      <c r="G31" s="77">
        <f t="shared" si="1"/>
        <v>0.88665596725048257</v>
      </c>
      <c r="H31" s="77">
        <v>0.92939570989697029</v>
      </c>
      <c r="I31" s="77">
        <f t="shared" si="2"/>
        <v>0.92939570989697029</v>
      </c>
      <c r="J31" s="76">
        <f>分析係数表!G34</f>
        <v>0.4244650271478761</v>
      </c>
      <c r="K31" s="78">
        <f t="shared" si="3"/>
        <v>0.39449597523253704</v>
      </c>
      <c r="L31" s="79"/>
      <c r="M31" s="80"/>
      <c r="N31" s="81">
        <f>分析係数表!H34</f>
        <v>0.18489139528398352</v>
      </c>
      <c r="O31" s="82">
        <f t="shared" si="4"/>
        <v>1.57036157298471</v>
      </c>
      <c r="P31" s="76">
        <f>分析係数表!C34</f>
        <v>0.19949759263135858</v>
      </c>
      <c r="Q31" s="82">
        <f t="shared" si="5"/>
        <v>0.31328335337124313</v>
      </c>
      <c r="R31" s="83">
        <v>0.33391971394434389</v>
      </c>
      <c r="S31" s="84">
        <f t="shared" si="6"/>
        <v>1.2633154238413142</v>
      </c>
      <c r="T31" s="85">
        <f>分析係数表!F34</f>
        <v>0.70105397636537847</v>
      </c>
      <c r="U31" s="86">
        <f t="shared" si="7"/>
        <v>0.88565230128766681</v>
      </c>
      <c r="V31" s="87">
        <f>分析係数表!D34</f>
        <v>0.39061002874480999</v>
      </c>
      <c r="W31" s="167">
        <f t="shared" si="8"/>
        <v>0</v>
      </c>
      <c r="X31" s="76">
        <f>分析係数表!E34</f>
        <v>0.23634621526668795</v>
      </c>
      <c r="Y31" s="166">
        <f t="shared" si="9"/>
        <v>0</v>
      </c>
    </row>
    <row r="32" spans="1:25" x14ac:dyDescent="0.2">
      <c r="A32" s="6" t="s">
        <v>20</v>
      </c>
      <c r="B32" s="5" t="s">
        <v>37</v>
      </c>
      <c r="C32" s="90"/>
      <c r="D32" s="76">
        <f>投入係数表!W32</f>
        <v>0</v>
      </c>
      <c r="E32" s="77">
        <f t="shared" si="0"/>
        <v>0</v>
      </c>
      <c r="F32" s="76">
        <f>分析係数表!C35</f>
        <v>0.22275795564127288</v>
      </c>
      <c r="G32" s="77">
        <f t="shared" si="1"/>
        <v>0</v>
      </c>
      <c r="H32" s="77">
        <v>1.0953687358375822E-2</v>
      </c>
      <c r="I32" s="77">
        <f t="shared" si="2"/>
        <v>1.0953687358375822E-2</v>
      </c>
      <c r="J32" s="76">
        <f>分析係数表!G35</f>
        <v>0.31756756756756754</v>
      </c>
      <c r="K32" s="78">
        <f t="shared" si="3"/>
        <v>3.4785358502950245E-3</v>
      </c>
      <c r="L32" s="79"/>
      <c r="M32" s="80"/>
      <c r="N32" s="81">
        <f>分析係数表!H35</f>
        <v>6.990363461717225E-2</v>
      </c>
      <c r="O32" s="82">
        <f t="shared" si="4"/>
        <v>0.59372141924811561</v>
      </c>
      <c r="P32" s="76">
        <f>分析係数表!C35</f>
        <v>0.22275795564127288</v>
      </c>
      <c r="Q32" s="82">
        <f t="shared" si="5"/>
        <v>0.13225616957214531</v>
      </c>
      <c r="R32" s="83">
        <v>0.14441071688504628</v>
      </c>
      <c r="S32" s="84">
        <f t="shared" si="6"/>
        <v>0.1553644042434221</v>
      </c>
      <c r="T32" s="85">
        <f>分析係数表!F35</f>
        <v>0.6527027027027027</v>
      </c>
      <c r="U32" s="86">
        <f t="shared" si="7"/>
        <v>0.10140676655347686</v>
      </c>
      <c r="V32" s="87">
        <f>分析係数表!D35</f>
        <v>0.11351351351351352</v>
      </c>
      <c r="W32" s="167">
        <f t="shared" si="8"/>
        <v>0</v>
      </c>
      <c r="X32" s="76">
        <f>分析係数表!E35</f>
        <v>8.9189189189189194E-2</v>
      </c>
      <c r="Y32" s="166">
        <f t="shared" si="9"/>
        <v>0</v>
      </c>
    </row>
    <row r="33" spans="1:25" x14ac:dyDescent="0.2">
      <c r="A33" s="6" t="s">
        <v>21</v>
      </c>
      <c r="B33" s="5" t="s">
        <v>38</v>
      </c>
      <c r="C33" s="90"/>
      <c r="D33" s="76">
        <f>投入係数表!W33</f>
        <v>0</v>
      </c>
      <c r="E33" s="77">
        <f t="shared" si="0"/>
        <v>0</v>
      </c>
      <c r="F33" s="76">
        <f>分析係数表!C36</f>
        <v>0.43622860833064259</v>
      </c>
      <c r="G33" s="77">
        <f t="shared" si="1"/>
        <v>0</v>
      </c>
      <c r="H33" s="77">
        <v>1.5810476759778654E-2</v>
      </c>
      <c r="I33" s="77">
        <f t="shared" si="2"/>
        <v>1.5810476759778654E-2</v>
      </c>
      <c r="J33" s="76">
        <f>分析係数表!G36</f>
        <v>3.6982248520710057E-3</v>
      </c>
      <c r="K33" s="78">
        <f t="shared" si="3"/>
        <v>5.8470698076104484E-5</v>
      </c>
      <c r="L33" s="79"/>
      <c r="M33" s="80"/>
      <c r="N33" s="81">
        <f>分析係数表!H36</f>
        <v>7.7743004988690231E-2</v>
      </c>
      <c r="O33" s="82">
        <f t="shared" si="4"/>
        <v>0.66030453940315692</v>
      </c>
      <c r="P33" s="76">
        <f>分析係数表!C36</f>
        <v>0.43622860833064259</v>
      </c>
      <c r="Q33" s="82">
        <f t="shared" si="5"/>
        <v>0.28804373029824509</v>
      </c>
      <c r="R33" s="83">
        <v>0.3017794427317454</v>
      </c>
      <c r="S33" s="84">
        <f t="shared" si="6"/>
        <v>0.31758991949152404</v>
      </c>
      <c r="T33" s="85">
        <f>分析係数表!F36</f>
        <v>0.90162721893491127</v>
      </c>
      <c r="U33" s="86">
        <f t="shared" si="7"/>
        <v>0.2863477158729052</v>
      </c>
      <c r="V33" s="87">
        <f>分析係数表!D36</f>
        <v>2.1449704142011833E-2</v>
      </c>
      <c r="W33" s="167">
        <f t="shared" si="8"/>
        <v>0</v>
      </c>
      <c r="X33" s="76">
        <f>分析係数表!E36</f>
        <v>1.4792899408284023E-3</v>
      </c>
      <c r="Y33" s="166">
        <f t="shared" si="9"/>
        <v>0</v>
      </c>
    </row>
    <row r="34" spans="1:25" x14ac:dyDescent="0.2">
      <c r="A34" s="6" t="s">
        <v>22</v>
      </c>
      <c r="B34" s="5" t="s">
        <v>377</v>
      </c>
      <c r="C34" s="90"/>
      <c r="D34" s="76">
        <f>投入係数表!W34</f>
        <v>1.1111111111111112E-2</v>
      </c>
      <c r="E34" s="77">
        <f t="shared" si="0"/>
        <v>1.1111111111111112</v>
      </c>
      <c r="F34" s="76">
        <f>分析係数表!C37</f>
        <v>0.12537048014226437</v>
      </c>
      <c r="G34" s="77">
        <f t="shared" si="1"/>
        <v>0.13930053349140487</v>
      </c>
      <c r="H34" s="77">
        <v>0.15661636799964551</v>
      </c>
      <c r="I34" s="77">
        <f t="shared" si="2"/>
        <v>0.15661636799964551</v>
      </c>
      <c r="J34" s="76">
        <f>分析係数表!G37</f>
        <v>0.54441260744985676</v>
      </c>
      <c r="K34" s="78">
        <f t="shared" si="3"/>
        <v>8.5263925272013319E-2</v>
      </c>
      <c r="L34" s="79"/>
      <c r="M34" s="80"/>
      <c r="N34" s="81">
        <f>分析係数表!H37</f>
        <v>5.4441793449632819E-2</v>
      </c>
      <c r="O34" s="82">
        <f t="shared" si="4"/>
        <v>0.46239739965378507</v>
      </c>
      <c r="P34" s="76">
        <f>分析係数表!C37</f>
        <v>0.12537048014226437</v>
      </c>
      <c r="Q34" s="82">
        <f t="shared" si="5"/>
        <v>5.7970984011129545E-2</v>
      </c>
      <c r="R34" s="83">
        <v>6.4596407319595137E-2</v>
      </c>
      <c r="S34" s="84">
        <f t="shared" si="6"/>
        <v>0.22121277531924066</v>
      </c>
      <c r="T34" s="85">
        <f>分析係数表!F37</f>
        <v>0.7435530085959885</v>
      </c>
      <c r="U34" s="86">
        <f t="shared" si="7"/>
        <v>0.16448342462848983</v>
      </c>
      <c r="V34" s="87">
        <f>分析係数表!D37</f>
        <v>0.23782234957020057</v>
      </c>
      <c r="W34" s="167">
        <f t="shared" si="8"/>
        <v>0</v>
      </c>
      <c r="X34" s="76">
        <f>分析係数表!E37</f>
        <v>0.19484240687679083</v>
      </c>
      <c r="Y34" s="166">
        <f t="shared" si="9"/>
        <v>0</v>
      </c>
    </row>
    <row r="35" spans="1:25" x14ac:dyDescent="0.2">
      <c r="A35" s="6" t="s">
        <v>23</v>
      </c>
      <c r="B35" s="5" t="s">
        <v>193</v>
      </c>
      <c r="C35" s="90"/>
      <c r="D35" s="76">
        <f>投入係数表!W35</f>
        <v>0</v>
      </c>
      <c r="E35" s="77">
        <f t="shared" si="0"/>
        <v>0</v>
      </c>
      <c r="F35" s="76">
        <f>分析係数表!C38</f>
        <v>2.2876841115637703E-2</v>
      </c>
      <c r="G35" s="77">
        <f t="shared" si="1"/>
        <v>0</v>
      </c>
      <c r="H35" s="77">
        <v>1.6324865977883174E-3</v>
      </c>
      <c r="I35" s="77">
        <f t="shared" si="2"/>
        <v>1.6324865977883174E-3</v>
      </c>
      <c r="J35" s="76">
        <f>分析係数表!G38</f>
        <v>0.33663366336633666</v>
      </c>
      <c r="K35" s="78">
        <f t="shared" si="3"/>
        <v>5.4954994380992863E-4</v>
      </c>
      <c r="L35" s="79"/>
      <c r="M35" s="80"/>
      <c r="N35" s="81">
        <f>分析係数表!H38</f>
        <v>4.7129179190035016E-2</v>
      </c>
      <c r="O35" s="82">
        <f t="shared" si="4"/>
        <v>0.40028824409414177</v>
      </c>
      <c r="P35" s="76">
        <f>分析係数表!C38</f>
        <v>2.2876841115637703E-2</v>
      </c>
      <c r="Q35" s="82">
        <f t="shared" si="5"/>
        <v>9.157330560599284E-3</v>
      </c>
      <c r="R35" s="83">
        <v>1.0562221402646524E-2</v>
      </c>
      <c r="S35" s="84">
        <f t="shared" si="6"/>
        <v>1.2194708000434842E-2</v>
      </c>
      <c r="T35" s="85">
        <f>分析係数表!F38</f>
        <v>0.54455445544554459</v>
      </c>
      <c r="U35" s="86">
        <f t="shared" si="7"/>
        <v>6.6406825744942215E-3</v>
      </c>
      <c r="V35" s="87">
        <f>分析係数表!D38</f>
        <v>0.17821782178217821</v>
      </c>
      <c r="W35" s="167">
        <f t="shared" si="8"/>
        <v>0</v>
      </c>
      <c r="X35" s="76">
        <f>分析係数表!E38</f>
        <v>0.21782178217821782</v>
      </c>
      <c r="Y35" s="166">
        <f t="shared" si="9"/>
        <v>0</v>
      </c>
    </row>
    <row r="36" spans="1:25" x14ac:dyDescent="0.2">
      <c r="A36" s="6" t="s">
        <v>24</v>
      </c>
      <c r="B36" s="5" t="s">
        <v>39</v>
      </c>
      <c r="C36" s="90"/>
      <c r="D36" s="76">
        <f>投入係数表!W36</f>
        <v>0</v>
      </c>
      <c r="E36" s="77">
        <f t="shared" si="0"/>
        <v>0</v>
      </c>
      <c r="F36" s="76">
        <f>分析係数表!C39</f>
        <v>1</v>
      </c>
      <c r="G36" s="77">
        <f t="shared" si="1"/>
        <v>0</v>
      </c>
      <c r="H36" s="77">
        <v>4.3924735367001252E-4</v>
      </c>
      <c r="I36" s="77">
        <f t="shared" si="2"/>
        <v>4.3924735367001252E-4</v>
      </c>
      <c r="J36" s="76">
        <f>分析係数表!G39</f>
        <v>0.3546086320409656</v>
      </c>
      <c r="K36" s="78">
        <f t="shared" si="3"/>
        <v>1.5576090321253735E-4</v>
      </c>
      <c r="L36" s="79"/>
      <c r="M36" s="80"/>
      <c r="N36" s="81">
        <f>分析係数表!H39</f>
        <v>4.3379915099309016E-3</v>
      </c>
      <c r="O36" s="82">
        <f t="shared" si="4"/>
        <v>3.684441431504263E-2</v>
      </c>
      <c r="P36" s="76">
        <f>分析係数表!C39</f>
        <v>1</v>
      </c>
      <c r="Q36" s="82">
        <f t="shared" si="5"/>
        <v>3.684441431504263E-2</v>
      </c>
      <c r="R36" s="83">
        <v>3.9988063115011553E-2</v>
      </c>
      <c r="S36" s="84">
        <f t="shared" si="6"/>
        <v>4.0427310468681567E-2</v>
      </c>
      <c r="T36" s="85">
        <f>分析係数表!F39</f>
        <v>0.70537673738112661</v>
      </c>
      <c r="U36" s="86">
        <f t="shared" si="7"/>
        <v>2.8516484359492469E-2</v>
      </c>
      <c r="V36" s="87">
        <f>分析係数表!D39</f>
        <v>5.5779078273591805E-2</v>
      </c>
      <c r="W36" s="167">
        <f t="shared" si="8"/>
        <v>0</v>
      </c>
      <c r="X36" s="76">
        <f>分析係数表!E39</f>
        <v>7.0592538405267011E-2</v>
      </c>
      <c r="Y36" s="166">
        <f t="shared" si="9"/>
        <v>0</v>
      </c>
    </row>
    <row r="37" spans="1:25" x14ac:dyDescent="0.2">
      <c r="A37" s="6" t="s">
        <v>25</v>
      </c>
      <c r="B37" s="5" t="s">
        <v>40</v>
      </c>
      <c r="C37" s="90"/>
      <c r="D37" s="76">
        <f>投入係数表!W37</f>
        <v>0</v>
      </c>
      <c r="E37" s="77">
        <f t="shared" si="0"/>
        <v>0</v>
      </c>
      <c r="F37" s="76">
        <f>分析係数表!C40</f>
        <v>1</v>
      </c>
      <c r="G37" s="77">
        <f t="shared" si="1"/>
        <v>0</v>
      </c>
      <c r="H37" s="77">
        <v>1.4875209986750649E-3</v>
      </c>
      <c r="I37" s="77">
        <f t="shared" si="2"/>
        <v>1.4875209986750649E-3</v>
      </c>
      <c r="J37" s="76">
        <f>分析係数表!G40</f>
        <v>0.56581344070558914</v>
      </c>
      <c r="K37" s="78">
        <f t="shared" si="3"/>
        <v>8.4165937438215258E-4</v>
      </c>
      <c r="L37" s="79"/>
      <c r="M37" s="80"/>
      <c r="N37" s="81">
        <f>分析係数表!H40</f>
        <v>2.8909614848325226E-2</v>
      </c>
      <c r="O37" s="82">
        <f t="shared" si="4"/>
        <v>0.2455417039709627</v>
      </c>
      <c r="P37" s="76">
        <f>分析係数表!C40</f>
        <v>1</v>
      </c>
      <c r="Q37" s="82">
        <f t="shared" si="5"/>
        <v>0.2455417039709627</v>
      </c>
      <c r="R37" s="83">
        <v>0.24563676108157156</v>
      </c>
      <c r="S37" s="84">
        <f t="shared" si="6"/>
        <v>0.24712428208024662</v>
      </c>
      <c r="T37" s="85">
        <f>分析係数表!F40</f>
        <v>0.76416450963474258</v>
      </c>
      <c r="U37" s="86">
        <f t="shared" si="7"/>
        <v>0.18884360583468945</v>
      </c>
      <c r="V37" s="87">
        <f>分析係数表!D40</f>
        <v>3.8155498034704249E-2</v>
      </c>
      <c r="W37" s="167">
        <f t="shared" si="8"/>
        <v>0</v>
      </c>
      <c r="X37" s="76">
        <f>分析係数表!E40</f>
        <v>2.4733966062697729E-2</v>
      </c>
      <c r="Y37" s="166">
        <f t="shared" si="9"/>
        <v>0</v>
      </c>
    </row>
    <row r="38" spans="1:25" x14ac:dyDescent="0.2">
      <c r="A38" s="6" t="s">
        <v>26</v>
      </c>
      <c r="B38" s="5" t="s">
        <v>276</v>
      </c>
      <c r="C38" s="90"/>
      <c r="D38" s="76">
        <f>投入係数表!W38</f>
        <v>0</v>
      </c>
      <c r="E38" s="77">
        <f t="shared" si="0"/>
        <v>0</v>
      </c>
      <c r="F38" s="76">
        <f>分析係数表!C41</f>
        <v>0.80737001514386675</v>
      </c>
      <c r="G38" s="77">
        <f t="shared" si="1"/>
        <v>0</v>
      </c>
      <c r="H38" s="77">
        <v>2.3905581290260778E-8</v>
      </c>
      <c r="I38" s="77">
        <f t="shared" si="2"/>
        <v>2.3905581290260778E-8</v>
      </c>
      <c r="J38" s="76">
        <f>分析係数表!G41</f>
        <v>0.46438676343953744</v>
      </c>
      <c r="K38" s="78">
        <f t="shared" si="3"/>
        <v>1.1101435523524965E-8</v>
      </c>
      <c r="L38" s="79"/>
      <c r="M38" s="80"/>
      <c r="N38" s="81">
        <f>分析係数表!H41</f>
        <v>5.5247420444334276E-2</v>
      </c>
      <c r="O38" s="82">
        <f t="shared" si="4"/>
        <v>0.46923993374086442</v>
      </c>
      <c r="P38" s="76">
        <f>分析係数表!C41</f>
        <v>0.80737001514386675</v>
      </c>
      <c r="Q38" s="82">
        <f t="shared" si="5"/>
        <v>0.37885025241046871</v>
      </c>
      <c r="R38" s="83">
        <v>0.38504984516434632</v>
      </c>
      <c r="S38" s="84">
        <f t="shared" si="6"/>
        <v>0.38504986906992761</v>
      </c>
      <c r="T38" s="85">
        <f>分析係数表!F41</f>
        <v>0.56759749046623198</v>
      </c>
      <c r="U38" s="86">
        <f t="shared" si="7"/>
        <v>0.2185533393884421</v>
      </c>
      <c r="V38" s="87">
        <f>分析係数表!D41</f>
        <v>0.17788165826054866</v>
      </c>
      <c r="W38" s="167">
        <f t="shared" si="8"/>
        <v>0</v>
      </c>
      <c r="X38" s="76">
        <f>分析係数表!E41</f>
        <v>0.18021896912289334</v>
      </c>
      <c r="Y38" s="166">
        <f t="shared" si="9"/>
        <v>0</v>
      </c>
    </row>
    <row r="39" spans="1:25" x14ac:dyDescent="0.2">
      <c r="A39" s="6" t="s">
        <v>51</v>
      </c>
      <c r="B39" s="5" t="s">
        <v>367</v>
      </c>
      <c r="C39" s="90"/>
      <c r="D39" s="76">
        <f>投入係数表!W39</f>
        <v>0</v>
      </c>
      <c r="E39" s="77">
        <f>$C$25*D39</f>
        <v>0</v>
      </c>
      <c r="F39" s="76">
        <f>分析係数表!C42</f>
        <v>0.96683250414593702</v>
      </c>
      <c r="G39" s="77">
        <f>E39*F39</f>
        <v>0</v>
      </c>
      <c r="H39" s="77">
        <v>3.4105625071517097E-3</v>
      </c>
      <c r="I39" s="77">
        <f>C39+H39</f>
        <v>3.4105625071517097E-3</v>
      </c>
      <c r="J39" s="76">
        <f>分析係数表!G42</f>
        <v>0.48211243611584326</v>
      </c>
      <c r="K39" s="78">
        <f>I39*J39</f>
        <v>1.644274598848269E-3</v>
      </c>
      <c r="L39" s="79"/>
      <c r="M39" s="80"/>
      <c r="N39" s="81">
        <f>分析係数表!H42</f>
        <v>1.6732252966876335E-2</v>
      </c>
      <c r="O39" s="82">
        <f t="shared" si="4"/>
        <v>0.14211416950087871</v>
      </c>
      <c r="P39" s="76">
        <f>分析係数表!C42</f>
        <v>0.96683250414593702</v>
      </c>
      <c r="Q39" s="82">
        <f>O39*P39</f>
        <v>0.13740059837315471</v>
      </c>
      <c r="R39" s="83">
        <v>0.14072624086317623</v>
      </c>
      <c r="S39" s="84">
        <f>I39+R39</f>
        <v>0.14413680337032794</v>
      </c>
      <c r="T39" s="85">
        <f>分析係数表!F42</f>
        <v>0.55877342419080067</v>
      </c>
      <c r="U39" s="86">
        <f>S39*T39</f>
        <v>8.0539815171154286E-2</v>
      </c>
      <c r="V39" s="87">
        <f>分析係数表!D42</f>
        <v>0.25383304940374785</v>
      </c>
      <c r="W39" s="167">
        <f>ROUND(S39*V39,0)</f>
        <v>0</v>
      </c>
      <c r="X39" s="76">
        <f>分析係数表!E42</f>
        <v>0.17717206132879046</v>
      </c>
      <c r="Y39" s="166">
        <f>ROUND(S39*X39,0)</f>
        <v>0</v>
      </c>
    </row>
    <row r="40" spans="1:25" x14ac:dyDescent="0.2">
      <c r="A40" s="6" t="s">
        <v>194</v>
      </c>
      <c r="B40" s="5" t="s">
        <v>41</v>
      </c>
      <c r="C40" s="90"/>
      <c r="D40" s="76">
        <f>投入係数表!W40</f>
        <v>1.1111111111111112E-2</v>
      </c>
      <c r="E40" s="77">
        <f>$C$25*D40</f>
        <v>1.1111111111111112</v>
      </c>
      <c r="F40" s="76">
        <f>分析係数表!C43</f>
        <v>0.23747353563867324</v>
      </c>
      <c r="G40" s="77">
        <f>E40*F40</f>
        <v>0.26385948404297027</v>
      </c>
      <c r="H40" s="77">
        <v>0.32725076958404098</v>
      </c>
      <c r="I40" s="77">
        <f>C40+H40</f>
        <v>0.32725076958404098</v>
      </c>
      <c r="J40" s="76">
        <f>分析係数表!G43</f>
        <v>0.3947923997185081</v>
      </c>
      <c r="K40" s="78">
        <f>I40*J40</f>
        <v>0.12919611663381209</v>
      </c>
      <c r="L40" s="79"/>
      <c r="M40" s="80"/>
      <c r="N40" s="81">
        <f>分析係数表!H43</f>
        <v>4.4340470362222294E-2</v>
      </c>
      <c r="O40" s="82">
        <f t="shared" si="4"/>
        <v>0.37660254917732866</v>
      </c>
      <c r="P40" s="76">
        <f>分析係数表!C43</f>
        <v>0.23747353563867324</v>
      </c>
      <c r="Q40" s="82">
        <f>O40*P40</f>
        <v>8.9433138883677543E-2</v>
      </c>
      <c r="R40" s="83">
        <v>0.12600841213673919</v>
      </c>
      <c r="S40" s="84">
        <f>I40+R40</f>
        <v>0.45325918172078017</v>
      </c>
      <c r="T40" s="85">
        <f>分析係数表!F43</f>
        <v>0.64109781843771996</v>
      </c>
      <c r="U40" s="86">
        <f>S40*T40</f>
        <v>0.29058347258805822</v>
      </c>
      <c r="V40" s="87">
        <f>分析係数表!D43</f>
        <v>1.4700914848698099</v>
      </c>
      <c r="W40" s="167">
        <f>ROUND(S40*V40,0)</f>
        <v>1</v>
      </c>
      <c r="X40" s="76">
        <f>分析係数表!E43</f>
        <v>1.0415200562983815</v>
      </c>
      <c r="Y40" s="166">
        <f>ROUND(S40*X40,0)</f>
        <v>0</v>
      </c>
    </row>
    <row r="41" spans="1:25" x14ac:dyDescent="0.2">
      <c r="A41" s="6" t="s">
        <v>340</v>
      </c>
      <c r="B41" s="5" t="s">
        <v>42</v>
      </c>
      <c r="C41" s="90"/>
      <c r="D41" s="76">
        <f>投入係数表!W41</f>
        <v>0</v>
      </c>
      <c r="E41" s="77">
        <f>$C$25*D41</f>
        <v>0</v>
      </c>
      <c r="F41" s="76">
        <f>分析係数表!C44</f>
        <v>0.41273100616016423</v>
      </c>
      <c r="G41" s="77">
        <f>E41*F41</f>
        <v>0</v>
      </c>
      <c r="H41" s="77">
        <v>3.5116777698936802E-4</v>
      </c>
      <c r="I41" s="77">
        <f>C41+H41</f>
        <v>3.5116777698936802E-4</v>
      </c>
      <c r="J41" s="76">
        <f>分析係数表!G44</f>
        <v>0.27032077234506385</v>
      </c>
      <c r="K41" s="78">
        <f>I41*J41</f>
        <v>9.4927944698465106E-5</v>
      </c>
      <c r="L41" s="79"/>
      <c r="M41" s="80"/>
      <c r="N41" s="81">
        <f>分析係数表!H44</f>
        <v>0.12437641372044743</v>
      </c>
      <c r="O41" s="82">
        <f t="shared" si="4"/>
        <v>1.0563819932898653</v>
      </c>
      <c r="P41" s="76">
        <f>分析係数表!C44</f>
        <v>0.41273100616016423</v>
      </c>
      <c r="Q41" s="82">
        <f>O41*P41</f>
        <v>0.43600160298000595</v>
      </c>
      <c r="R41" s="83">
        <v>0.44187843789478648</v>
      </c>
      <c r="S41" s="84">
        <f>I41+R41</f>
        <v>0.44222960567177583</v>
      </c>
      <c r="T41" s="85">
        <f>分析係数表!F44</f>
        <v>0.52382435378386794</v>
      </c>
      <c r="U41" s="86">
        <f>S41*T41</f>
        <v>0.23165063741511271</v>
      </c>
      <c r="V41" s="87">
        <f>分析係数表!D44</f>
        <v>0.30302086577390219</v>
      </c>
      <c r="W41" s="167">
        <f>ROUND(S41*V41,0)</f>
        <v>0</v>
      </c>
      <c r="X41" s="76">
        <f>分析係数表!E44</f>
        <v>0.1999377141077546</v>
      </c>
      <c r="Y41" s="166">
        <f>ROUND(S41*X41,0)</f>
        <v>0</v>
      </c>
    </row>
    <row r="42" spans="1:25" x14ac:dyDescent="0.2">
      <c r="A42" s="6" t="s">
        <v>341</v>
      </c>
      <c r="B42" s="5" t="s">
        <v>278</v>
      </c>
      <c r="C42" s="90"/>
      <c r="D42" s="76">
        <f>投入係数表!W42</f>
        <v>0</v>
      </c>
      <c r="E42" s="77">
        <f>$C$25*D42</f>
        <v>0</v>
      </c>
      <c r="F42" s="76">
        <f>分析係数表!C45</f>
        <v>1</v>
      </c>
      <c r="G42" s="77">
        <f>E42*F42</f>
        <v>0</v>
      </c>
      <c r="H42" s="77">
        <v>2.1443718713733142E-3</v>
      </c>
      <c r="I42" s="77">
        <f>C42+H42</f>
        <v>2.1443718713733142E-3</v>
      </c>
      <c r="J42" s="76">
        <f>分析係数表!G45</f>
        <v>0</v>
      </c>
      <c r="K42" s="78">
        <f>I42*J42</f>
        <v>0</v>
      </c>
      <c r="L42" s="79"/>
      <c r="M42" s="80"/>
      <c r="N42" s="81">
        <f>分析係数表!H45</f>
        <v>0</v>
      </c>
      <c r="O42" s="82">
        <f t="shared" si="4"/>
        <v>0</v>
      </c>
      <c r="P42" s="76">
        <f>分析係数表!C45</f>
        <v>1</v>
      </c>
      <c r="Q42" s="82">
        <f>O42*P42</f>
        <v>0</v>
      </c>
      <c r="R42" s="83">
        <v>1.8456609104615432E-3</v>
      </c>
      <c r="S42" s="84">
        <f>I42+R42</f>
        <v>3.9900327818348574E-3</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投入係数表!W43</f>
        <v>0</v>
      </c>
      <c r="E43" s="77">
        <f>$C$25*D43</f>
        <v>0</v>
      </c>
      <c r="F43" s="76">
        <f>分析係数表!C46</f>
        <v>7.03125E-2</v>
      </c>
      <c r="G43" s="77">
        <f>E43*F43</f>
        <v>0</v>
      </c>
      <c r="H43" s="77">
        <v>2.2887098954384863E-3</v>
      </c>
      <c r="I43" s="77">
        <f>C43+H43</f>
        <v>2.2887098954384863E-3</v>
      </c>
      <c r="J43" s="76">
        <f>分析係数表!G46</f>
        <v>1.0101010101010102E-2</v>
      </c>
      <c r="K43" s="78">
        <f>I43*J43</f>
        <v>2.3118281772105924E-5</v>
      </c>
      <c r="L43" s="79"/>
      <c r="M43" s="80"/>
      <c r="N43" s="81">
        <f>分析係数表!H46</f>
        <v>2.5315279025811051E-2</v>
      </c>
      <c r="O43" s="82">
        <f t="shared" si="4"/>
        <v>0.21501347496707024</v>
      </c>
      <c r="P43" s="76">
        <f>分析係数表!C46</f>
        <v>7.03125E-2</v>
      </c>
      <c r="Q43" s="82">
        <f>O43*P43</f>
        <v>1.5118134958622126E-2</v>
      </c>
      <c r="R43" s="83">
        <v>1.6380064799838064E-2</v>
      </c>
      <c r="S43" s="84">
        <f>I43+R43</f>
        <v>1.8668774695276551E-2</v>
      </c>
      <c r="T43" s="85">
        <f>分析係数表!F46</f>
        <v>0.30303030303030304</v>
      </c>
      <c r="U43" s="86">
        <f>S43*T43</f>
        <v>5.657204453114106E-3</v>
      </c>
      <c r="V43" s="87">
        <f>分析係数表!D46</f>
        <v>1.0101010101010102E-2</v>
      </c>
      <c r="W43" s="167">
        <f>ROUND(S43*V43,0)</f>
        <v>0</v>
      </c>
      <c r="X43" s="76">
        <f>分析係数表!E46</f>
        <v>3.0303030303030304E-2</v>
      </c>
      <c r="Y43" s="166">
        <f>ROUND(S43*X43,0)</f>
        <v>0</v>
      </c>
    </row>
    <row r="44" spans="1:25" x14ac:dyDescent="0.2">
      <c r="A44" s="192">
        <v>40</v>
      </c>
      <c r="B44" s="14" t="s">
        <v>150</v>
      </c>
      <c r="C44" s="197">
        <f>SUM(C5:C43)</f>
        <v>100</v>
      </c>
      <c r="D44" s="92">
        <f>投入係数表!W44</f>
        <v>0.77777777777777779</v>
      </c>
      <c r="E44" s="91">
        <f>SUM(E5:E43)</f>
        <v>77.777777777777786</v>
      </c>
      <c r="F44" s="92">
        <f>分析係数表!C47</f>
        <v>0.45593014645384233</v>
      </c>
      <c r="G44" s="91">
        <f>SUM(G5:G43)</f>
        <v>5.8159722475411924</v>
      </c>
      <c r="H44" s="91">
        <f>SUM(H5:H43)</f>
        <v>6.5836321377225095</v>
      </c>
      <c r="I44" s="91">
        <f>SUM(I5:I43)</f>
        <v>106.58363213772252</v>
      </c>
      <c r="J44" s="92">
        <f>分析係数表!G47</f>
        <v>0.32612291818538663</v>
      </c>
      <c r="K44" s="93">
        <f>SUM(K5:K43)</f>
        <v>13.546135602521884</v>
      </c>
      <c r="L44" s="94">
        <f>最終需要_まとめ!$L$33</f>
        <v>0.627</v>
      </c>
      <c r="M44" s="91">
        <f>K44*L44</f>
        <v>8.493427022781221</v>
      </c>
      <c r="N44" s="95">
        <f>分析係数表!H47</f>
        <v>1</v>
      </c>
      <c r="O44" s="96">
        <f>SUM(O5:O43)</f>
        <v>8.4934270227812227</v>
      </c>
      <c r="P44" s="92">
        <f>分析係数表!C47</f>
        <v>0.45593014645384233</v>
      </c>
      <c r="Q44" s="96">
        <f>SUM(Q5:Q43)</f>
        <v>2.4697831789262863</v>
      </c>
      <c r="R44" s="91">
        <f>SUM(R5:R43)</f>
        <v>2.7083181212839582</v>
      </c>
      <c r="S44" s="97">
        <f>SUM(S5:S43)</f>
        <v>109.29195025900648</v>
      </c>
      <c r="T44" s="98">
        <f>分析係数表!F47</f>
        <v>0.53227163124544385</v>
      </c>
      <c r="U44" s="99">
        <f>SUM(U5:U43)</f>
        <v>25.352331846212532</v>
      </c>
      <c r="V44" s="100">
        <f>分析係数表!D47</f>
        <v>0.14068019962989961</v>
      </c>
      <c r="W44" s="164">
        <f>SUM(W5:W43)</f>
        <v>83</v>
      </c>
      <c r="X44" s="92">
        <f>分析係数表!E47</f>
        <v>0.11066561991812932</v>
      </c>
      <c r="Y44" s="165">
        <f>SUM(Y5:Y43)</f>
        <v>82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2015年佐用町産業連関表</v>
      </c>
      <c r="H1" s="401"/>
      <c r="I1" s="401"/>
    </row>
    <row r="2" spans="1:25" x14ac:dyDescent="0.2">
      <c r="B2" s="3" t="s">
        <v>294</v>
      </c>
      <c r="S2" s="3" t="s">
        <v>152</v>
      </c>
      <c r="U2" s="64" t="s">
        <v>209</v>
      </c>
      <c r="W2" s="3" t="s">
        <v>130</v>
      </c>
      <c r="Y2" s="3" t="s">
        <v>153</v>
      </c>
    </row>
    <row r="3" spans="1:25" ht="44" x14ac:dyDescent="0.2">
      <c r="B3" s="65"/>
      <c r="C3" s="66" t="s">
        <v>227</v>
      </c>
      <c r="D3" s="66" t="s">
        <v>234</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投入係数表!X5</f>
        <v>0</v>
      </c>
      <c r="E5" s="77">
        <f t="shared" ref="E5:E38" si="0">$C$26*D5</f>
        <v>0</v>
      </c>
      <c r="F5" s="76">
        <f>分析係数表!C8</f>
        <v>1</v>
      </c>
      <c r="G5" s="77">
        <f t="shared" ref="G5:G38" si="1">E5*F5</f>
        <v>0</v>
      </c>
      <c r="H5" s="77">
        <f t="array" ref="H5:H43">MMULT(逆行列係数!C5:AO43,'22'!G5:G43)</f>
        <v>1.5876152644964992E-2</v>
      </c>
      <c r="I5" s="77">
        <f t="shared" ref="I5:I38" si="2">C5+H5</f>
        <v>1.5876152644964992E-2</v>
      </c>
      <c r="J5" s="76">
        <f>分析係数表!G8</f>
        <v>0.11979935084095604</v>
      </c>
      <c r="K5" s="78">
        <f t="shared" ref="K5:K38" si="3">I5*J5</f>
        <v>1.9019527807187333E-3</v>
      </c>
      <c r="L5" s="79" t="s">
        <v>183</v>
      </c>
      <c r="M5" s="80" t="s">
        <v>183</v>
      </c>
      <c r="N5" s="81">
        <f>分析係数表!H8</f>
        <v>1.4191429368202522E-2</v>
      </c>
      <c r="O5" s="82">
        <f t="shared" ref="O5:O43" si="4">$M$44*N5</f>
        <v>0.26930145663782357</v>
      </c>
      <c r="P5" s="76">
        <f>分析係数表!C8</f>
        <v>1</v>
      </c>
      <c r="Q5" s="82">
        <f t="shared" ref="Q5:Q38" si="5">O5*P5</f>
        <v>0.26930145663782357</v>
      </c>
      <c r="R5" s="83">
        <f t="array" ref="R5:R43">MMULT(逆行列係数!C5:AO43,'22'!Q5:Q43)</f>
        <v>0.37844555656074141</v>
      </c>
      <c r="S5" s="84">
        <f t="shared" ref="S5:S38" si="6">I5+R5</f>
        <v>0.39432170920570642</v>
      </c>
      <c r="T5" s="85">
        <f>分析係数表!F8</f>
        <v>0.45234582472705814</v>
      </c>
      <c r="U5" s="86">
        <f t="shared" ref="U5:U38" si="7">S5*T5</f>
        <v>0.17836977875843846</v>
      </c>
      <c r="V5" s="87">
        <f>分析係数表!D8</f>
        <v>0.25140159339038065</v>
      </c>
      <c r="W5" s="88">
        <f t="shared" ref="W5:W38" si="8">ROUND(S5*V5,0)</f>
        <v>0</v>
      </c>
      <c r="X5" s="76">
        <f>分析係数表!E8</f>
        <v>0.19799350840956034</v>
      </c>
      <c r="Y5" s="89">
        <f t="shared" ref="Y5:Y38" si="9">ROUND(S5*X5,0)</f>
        <v>0</v>
      </c>
    </row>
    <row r="6" spans="1:25" x14ac:dyDescent="0.2">
      <c r="A6" s="6" t="s">
        <v>219</v>
      </c>
      <c r="B6" s="5" t="s">
        <v>265</v>
      </c>
      <c r="C6" s="90"/>
      <c r="D6" s="76">
        <f>投入係数表!X6</f>
        <v>0</v>
      </c>
      <c r="E6" s="77">
        <f t="shared" si="0"/>
        <v>0</v>
      </c>
      <c r="F6" s="76">
        <f>分析係数表!C9</f>
        <v>1</v>
      </c>
      <c r="G6" s="77">
        <f t="shared" si="1"/>
        <v>0</v>
      </c>
      <c r="H6" s="77">
        <v>0.14252439114158272</v>
      </c>
      <c r="I6" s="77">
        <f t="shared" si="2"/>
        <v>0.14252439114158272</v>
      </c>
      <c r="J6" s="76">
        <f>分析係数表!G9</f>
        <v>0.2441860465116279</v>
      </c>
      <c r="K6" s="78">
        <f t="shared" si="3"/>
        <v>3.4802467604339964E-2</v>
      </c>
      <c r="L6" s="79"/>
      <c r="M6" s="80"/>
      <c r="N6" s="81">
        <f>分析係数表!H9</f>
        <v>7.4365568741672605E-4</v>
      </c>
      <c r="O6" s="82">
        <f t="shared" si="4"/>
        <v>1.41118667233794E-2</v>
      </c>
      <c r="P6" s="76">
        <f>分析係数表!C9</f>
        <v>1</v>
      </c>
      <c r="Q6" s="82">
        <f t="shared" si="5"/>
        <v>1.41118667233794E-2</v>
      </c>
      <c r="R6" s="83">
        <v>1.884163720020474E-2</v>
      </c>
      <c r="S6" s="84">
        <f t="shared" si="6"/>
        <v>0.16136602834178745</v>
      </c>
      <c r="T6" s="85">
        <f>分析係数表!F9</f>
        <v>0.66860465116279066</v>
      </c>
      <c r="U6" s="86">
        <f t="shared" si="7"/>
        <v>0.10789007708898579</v>
      </c>
      <c r="V6" s="87">
        <f>分析係数表!D9</f>
        <v>0.14534883720930233</v>
      </c>
      <c r="W6" s="88">
        <f t="shared" si="8"/>
        <v>0</v>
      </c>
      <c r="X6" s="76">
        <f>分析係数表!E9</f>
        <v>4.0697674418604654E-2</v>
      </c>
      <c r="Y6" s="89">
        <f t="shared" si="9"/>
        <v>0</v>
      </c>
    </row>
    <row r="7" spans="1:25" x14ac:dyDescent="0.2">
      <c r="A7" s="6" t="s">
        <v>220</v>
      </c>
      <c r="B7" s="5" t="s">
        <v>266</v>
      </c>
      <c r="C7" s="90"/>
      <c r="D7" s="76">
        <f>投入係数表!X7</f>
        <v>8.4745762711864406E-3</v>
      </c>
      <c r="E7" s="77">
        <f t="shared" si="0"/>
        <v>0.84745762711864403</v>
      </c>
      <c r="F7" s="76">
        <f>分析係数表!C10</f>
        <v>0</v>
      </c>
      <c r="G7" s="77">
        <f t="shared" si="1"/>
        <v>0</v>
      </c>
      <c r="H7" s="77">
        <v>0</v>
      </c>
      <c r="I7" s="77">
        <f t="shared" si="2"/>
        <v>0</v>
      </c>
      <c r="J7" s="76">
        <f>分析係数表!G10</f>
        <v>0</v>
      </c>
      <c r="K7" s="78">
        <f t="shared" si="3"/>
        <v>0</v>
      </c>
      <c r="L7" s="79"/>
      <c r="M7" s="80"/>
      <c r="N7" s="81">
        <f>分析係数表!H10</f>
        <v>1.4563257211910885E-3</v>
      </c>
      <c r="O7" s="82">
        <f t="shared" si="4"/>
        <v>2.7635738999951323E-2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投入係数表!X8</f>
        <v>0</v>
      </c>
      <c r="E8" s="77">
        <f t="shared" si="0"/>
        <v>0</v>
      </c>
      <c r="F8" s="76">
        <f>分析係数表!C11</f>
        <v>1.4950166112956853E-2</v>
      </c>
      <c r="G8" s="77">
        <f t="shared" si="1"/>
        <v>0</v>
      </c>
      <c r="H8" s="77">
        <v>9.1450469708155905E-4</v>
      </c>
      <c r="I8" s="77">
        <f t="shared" si="2"/>
        <v>9.1450469708155905E-4</v>
      </c>
      <c r="J8" s="76">
        <f>分析係数表!G11</f>
        <v>0.5</v>
      </c>
      <c r="K8" s="78">
        <f t="shared" si="3"/>
        <v>4.5725234854077952E-4</v>
      </c>
      <c r="L8" s="79"/>
      <c r="M8" s="80"/>
      <c r="N8" s="81">
        <f>分析係数表!H11</f>
        <v>-3.0985653642363585E-5</v>
      </c>
      <c r="O8" s="82">
        <f t="shared" si="4"/>
        <v>-5.8799444680747502E-4</v>
      </c>
      <c r="P8" s="76">
        <f>分析係数表!C11</f>
        <v>1.4950166112956853E-2</v>
      </c>
      <c r="Q8" s="82">
        <f t="shared" si="5"/>
        <v>-8.7906146532679231E-6</v>
      </c>
      <c r="R8" s="83">
        <v>1.626054580632139E-4</v>
      </c>
      <c r="S8" s="84">
        <f t="shared" si="6"/>
        <v>1.0771101551447729E-3</v>
      </c>
      <c r="T8" s="85">
        <f>分析係数表!F11</f>
        <v>0.8125</v>
      </c>
      <c r="U8" s="86">
        <f t="shared" si="7"/>
        <v>8.7515200105512802E-4</v>
      </c>
      <c r="V8" s="87">
        <f>分析係数表!D11</f>
        <v>0.3125</v>
      </c>
      <c r="W8" s="88">
        <f t="shared" si="8"/>
        <v>0</v>
      </c>
      <c r="X8" s="76">
        <f>分析係数表!E11</f>
        <v>0</v>
      </c>
      <c r="Y8" s="89">
        <f t="shared" si="9"/>
        <v>0</v>
      </c>
    </row>
    <row r="9" spans="1:25" x14ac:dyDescent="0.2">
      <c r="A9" s="6" t="s">
        <v>222</v>
      </c>
      <c r="B9" s="5" t="s">
        <v>190</v>
      </c>
      <c r="C9" s="90"/>
      <c r="D9" s="76">
        <f>投入係数表!X9</f>
        <v>8.4745762711864406E-3</v>
      </c>
      <c r="E9" s="77">
        <f t="shared" si="0"/>
        <v>0.84745762711864403</v>
      </c>
      <c r="F9" s="76">
        <f>分析係数表!C12</f>
        <v>7.6050169221580699E-2</v>
      </c>
      <c r="G9" s="77">
        <f t="shared" si="1"/>
        <v>6.4449295950492119E-2</v>
      </c>
      <c r="H9" s="77">
        <v>6.6131114462026824E-2</v>
      </c>
      <c r="I9" s="77">
        <f t="shared" si="2"/>
        <v>6.6131114462026824E-2</v>
      </c>
      <c r="J9" s="76">
        <f>分析係数表!G12</f>
        <v>0.1430260047281324</v>
      </c>
      <c r="K9" s="78">
        <f t="shared" si="3"/>
        <v>9.458469089722513E-3</v>
      </c>
      <c r="L9" s="79"/>
      <c r="M9" s="80"/>
      <c r="N9" s="81">
        <f>分析係数表!H12</f>
        <v>0.10532023673039383</v>
      </c>
      <c r="O9" s="82">
        <f t="shared" si="4"/>
        <v>1.9985931246986075</v>
      </c>
      <c r="P9" s="76">
        <f>分析係数表!C12</f>
        <v>7.6050169221580699E-2</v>
      </c>
      <c r="Q9" s="82">
        <f t="shared" si="5"/>
        <v>0.15199334533841682</v>
      </c>
      <c r="R9" s="83">
        <v>0.16954376747123098</v>
      </c>
      <c r="S9" s="84">
        <f t="shared" si="6"/>
        <v>0.23567488193325781</v>
      </c>
      <c r="T9" s="85">
        <f>分析係数表!F12</f>
        <v>0.29432624113475175</v>
      </c>
      <c r="U9" s="86">
        <f t="shared" si="7"/>
        <v>6.9365302129292192E-2</v>
      </c>
      <c r="V9" s="87">
        <f>分析係数表!D12</f>
        <v>7.407407407407407E-2</v>
      </c>
      <c r="W9" s="88">
        <f t="shared" si="8"/>
        <v>0</v>
      </c>
      <c r="X9" s="76">
        <f>分析係数表!E12</f>
        <v>6.6587864460204885E-2</v>
      </c>
      <c r="Y9" s="89">
        <f t="shared" si="9"/>
        <v>0</v>
      </c>
    </row>
    <row r="10" spans="1:25" x14ac:dyDescent="0.2">
      <c r="A10" s="6" t="s">
        <v>223</v>
      </c>
      <c r="B10" s="5" t="s">
        <v>28</v>
      </c>
      <c r="C10" s="90"/>
      <c r="D10" s="76">
        <f>投入係数表!X10</f>
        <v>0</v>
      </c>
      <c r="E10" s="77">
        <f t="shared" si="0"/>
        <v>0</v>
      </c>
      <c r="F10" s="76">
        <f>分析係数表!C13</f>
        <v>0</v>
      </c>
      <c r="G10" s="77">
        <f t="shared" si="1"/>
        <v>0</v>
      </c>
      <c r="H10" s="77">
        <v>0</v>
      </c>
      <c r="I10" s="77">
        <f t="shared" si="2"/>
        <v>0</v>
      </c>
      <c r="J10" s="76">
        <f>分析係数表!G13</f>
        <v>0.24390243902439024</v>
      </c>
      <c r="K10" s="78">
        <f t="shared" si="3"/>
        <v>0</v>
      </c>
      <c r="L10" s="79"/>
      <c r="M10" s="80"/>
      <c r="N10" s="81">
        <f>分析係数表!H13</f>
        <v>1.555479812846652E-2</v>
      </c>
      <c r="O10" s="82">
        <f t="shared" si="4"/>
        <v>0.29517321229735244</v>
      </c>
      <c r="P10" s="76">
        <f>分析係数表!C13</f>
        <v>0</v>
      </c>
      <c r="Q10" s="82">
        <f t="shared" si="5"/>
        <v>0</v>
      </c>
      <c r="R10" s="83">
        <v>0</v>
      </c>
      <c r="S10" s="84">
        <f t="shared" si="6"/>
        <v>0</v>
      </c>
      <c r="T10" s="85">
        <f>分析係数表!F13</f>
        <v>0.37804878048780488</v>
      </c>
      <c r="U10" s="86">
        <f t="shared" si="7"/>
        <v>0</v>
      </c>
      <c r="V10" s="87">
        <f>分析係数表!D13</f>
        <v>0.4451219512195122</v>
      </c>
      <c r="W10" s="88">
        <f t="shared" si="8"/>
        <v>0</v>
      </c>
      <c r="X10" s="76">
        <f>分析係数表!E13</f>
        <v>0.39634146341463417</v>
      </c>
      <c r="Y10" s="89">
        <f t="shared" si="9"/>
        <v>0</v>
      </c>
    </row>
    <row r="11" spans="1:25" x14ac:dyDescent="0.2">
      <c r="A11" s="6" t="s">
        <v>224</v>
      </c>
      <c r="B11" s="5" t="s">
        <v>267</v>
      </c>
      <c r="C11" s="90"/>
      <c r="D11" s="76">
        <f>投入係数表!X11</f>
        <v>7.6271186440677971E-2</v>
      </c>
      <c r="E11" s="77">
        <f t="shared" si="0"/>
        <v>7.6271186440677967</v>
      </c>
      <c r="F11" s="76">
        <f>分析係数表!C14</f>
        <v>0.12118408880666054</v>
      </c>
      <c r="G11" s="77">
        <f t="shared" si="1"/>
        <v>0.92428542310164818</v>
      </c>
      <c r="H11" s="77">
        <v>0.95456638315120379</v>
      </c>
      <c r="I11" s="77">
        <f t="shared" si="2"/>
        <v>0.95456638315120379</v>
      </c>
      <c r="J11" s="76">
        <f>分析係数表!G14</f>
        <v>0.17455621301775148</v>
      </c>
      <c r="K11" s="78">
        <f t="shared" si="3"/>
        <v>0.1666254929169261</v>
      </c>
      <c r="L11" s="79"/>
      <c r="M11" s="80"/>
      <c r="N11" s="81">
        <f>分析係数表!H14</f>
        <v>1.3013974529792706E-3</v>
      </c>
      <c r="O11" s="82">
        <f t="shared" si="4"/>
        <v>2.4695766765913951E-2</v>
      </c>
      <c r="P11" s="76">
        <f>分析係数表!C14</f>
        <v>0.12118408880666054</v>
      </c>
      <c r="Q11" s="82">
        <f t="shared" si="5"/>
        <v>2.9927339929090922E-3</v>
      </c>
      <c r="R11" s="83">
        <v>8.9594722637809862E-3</v>
      </c>
      <c r="S11" s="84">
        <f t="shared" si="6"/>
        <v>0.96352585541498481</v>
      </c>
      <c r="T11" s="85">
        <f>分析係数表!F14</f>
        <v>0.39349112426035504</v>
      </c>
      <c r="U11" s="86">
        <f t="shared" si="7"/>
        <v>0.37913887210116265</v>
      </c>
      <c r="V11" s="87">
        <f>分析係数表!D14</f>
        <v>0.13905325443786981</v>
      </c>
      <c r="W11" s="88">
        <f t="shared" si="8"/>
        <v>0</v>
      </c>
      <c r="X11" s="76">
        <f>分析係数表!E14</f>
        <v>0.10650887573964497</v>
      </c>
      <c r="Y11" s="89">
        <f t="shared" si="9"/>
        <v>0</v>
      </c>
    </row>
    <row r="12" spans="1:25" x14ac:dyDescent="0.2">
      <c r="A12" s="6" t="s">
        <v>225</v>
      </c>
      <c r="B12" s="5" t="s">
        <v>29</v>
      </c>
      <c r="C12" s="90"/>
      <c r="D12" s="76">
        <f>投入係数表!X12</f>
        <v>4.2372881355932202E-2</v>
      </c>
      <c r="E12" s="77">
        <f t="shared" si="0"/>
        <v>4.2372881355932197</v>
      </c>
      <c r="F12" s="76">
        <f>分析係数表!C15</f>
        <v>0</v>
      </c>
      <c r="G12" s="77">
        <f t="shared" si="1"/>
        <v>0</v>
      </c>
      <c r="H12" s="77">
        <v>0</v>
      </c>
      <c r="I12" s="77">
        <f t="shared" si="2"/>
        <v>0</v>
      </c>
      <c r="J12" s="76">
        <f>分析係数表!G15</f>
        <v>0.1</v>
      </c>
      <c r="K12" s="78">
        <f t="shared" si="3"/>
        <v>0</v>
      </c>
      <c r="L12" s="79"/>
      <c r="M12" s="80"/>
      <c r="N12" s="81">
        <f>分析係数表!H15</f>
        <v>9.7914665509868937E-3</v>
      </c>
      <c r="O12" s="82">
        <f t="shared" si="4"/>
        <v>0.18580624519116212</v>
      </c>
      <c r="P12" s="76">
        <f>分析係数表!C15</f>
        <v>0</v>
      </c>
      <c r="Q12" s="82">
        <f t="shared" si="5"/>
        <v>0</v>
      </c>
      <c r="R12" s="83">
        <v>0</v>
      </c>
      <c r="S12" s="84">
        <f t="shared" si="6"/>
        <v>0</v>
      </c>
      <c r="T12" s="85">
        <f>分析係数表!F15</f>
        <v>0.30833333333333335</v>
      </c>
      <c r="U12" s="86">
        <f t="shared" si="7"/>
        <v>0</v>
      </c>
      <c r="V12" s="87">
        <f>分析係数表!D15</f>
        <v>8.3333333333333332E-3</v>
      </c>
      <c r="W12" s="88">
        <f t="shared" si="8"/>
        <v>0</v>
      </c>
      <c r="X12" s="76">
        <f>分析係数表!E15</f>
        <v>0</v>
      </c>
      <c r="Y12" s="89">
        <f t="shared" si="9"/>
        <v>0</v>
      </c>
    </row>
    <row r="13" spans="1:25" x14ac:dyDescent="0.2">
      <c r="A13" s="6" t="s">
        <v>226</v>
      </c>
      <c r="B13" s="5" t="s">
        <v>30</v>
      </c>
      <c r="C13" s="90"/>
      <c r="D13" s="76">
        <f>投入係数表!X13</f>
        <v>0</v>
      </c>
      <c r="E13" s="77">
        <f t="shared" si="0"/>
        <v>0</v>
      </c>
      <c r="F13" s="76">
        <f>分析係数表!C16</f>
        <v>1.8867924528301883E-2</v>
      </c>
      <c r="G13" s="77">
        <f t="shared" si="1"/>
        <v>0</v>
      </c>
      <c r="H13" s="77">
        <v>1.3945303285124041E-3</v>
      </c>
      <c r="I13" s="77">
        <f t="shared" si="2"/>
        <v>1.3945303285124041E-3</v>
      </c>
      <c r="J13" s="76">
        <f>分析係数表!G16</f>
        <v>4.4444444444444446E-2</v>
      </c>
      <c r="K13" s="78">
        <f t="shared" si="3"/>
        <v>6.1979125711662404E-5</v>
      </c>
      <c r="L13" s="79"/>
      <c r="M13" s="80"/>
      <c r="N13" s="81">
        <f>分析係数表!H16</f>
        <v>1.8622377839060514E-2</v>
      </c>
      <c r="O13" s="82">
        <f t="shared" si="4"/>
        <v>0.35338466253129247</v>
      </c>
      <c r="P13" s="76">
        <f>分析係数表!C16</f>
        <v>1.8867924528301883E-2</v>
      </c>
      <c r="Q13" s="82">
        <f t="shared" si="5"/>
        <v>6.6676351420998561E-3</v>
      </c>
      <c r="R13" s="83">
        <v>7.2223889393129579E-3</v>
      </c>
      <c r="S13" s="84">
        <f t="shared" si="6"/>
        <v>8.6169192678253615E-3</v>
      </c>
      <c r="T13" s="85">
        <f>分析係数表!F16</f>
        <v>0.28888888888888886</v>
      </c>
      <c r="U13" s="86">
        <f t="shared" si="7"/>
        <v>2.4893322329273262E-3</v>
      </c>
      <c r="V13" s="87">
        <f>分析係数表!D16</f>
        <v>0</v>
      </c>
      <c r="W13" s="88">
        <f t="shared" si="8"/>
        <v>0</v>
      </c>
      <c r="X13" s="76">
        <f>分析係数表!E16</f>
        <v>0</v>
      </c>
      <c r="Y13" s="89">
        <f t="shared" si="9"/>
        <v>0</v>
      </c>
    </row>
    <row r="14" spans="1:25" x14ac:dyDescent="0.2">
      <c r="A14" s="6" t="s">
        <v>2</v>
      </c>
      <c r="B14" s="5" t="s">
        <v>364</v>
      </c>
      <c r="C14" s="90"/>
      <c r="D14" s="76">
        <f>投入係数表!X14</f>
        <v>6.7796610169491525E-2</v>
      </c>
      <c r="E14" s="77">
        <f t="shared" si="0"/>
        <v>6.7796610169491522</v>
      </c>
      <c r="F14" s="76">
        <f>分析係数表!C17</f>
        <v>0.10356731875719216</v>
      </c>
      <c r="G14" s="77">
        <f t="shared" si="1"/>
        <v>0.70215131360808247</v>
      </c>
      <c r="H14" s="77">
        <v>0.72770647431322333</v>
      </c>
      <c r="I14" s="77">
        <f t="shared" si="2"/>
        <v>0.72770647431322333</v>
      </c>
      <c r="J14" s="76">
        <f>分析係数表!G17</f>
        <v>0.21292775665399238</v>
      </c>
      <c r="K14" s="78">
        <f t="shared" si="3"/>
        <v>0.15494890707810077</v>
      </c>
      <c r="L14" s="79"/>
      <c r="M14" s="80"/>
      <c r="N14" s="81">
        <f>分析係数表!H17</f>
        <v>3.0056084033092678E-3</v>
      </c>
      <c r="O14" s="82">
        <f t="shared" si="4"/>
        <v>5.7035461340325076E-2</v>
      </c>
      <c r="P14" s="76">
        <f>分析係数表!C17</f>
        <v>0.10356731875719216</v>
      </c>
      <c r="Q14" s="82">
        <f t="shared" si="5"/>
        <v>5.9070098050969574E-3</v>
      </c>
      <c r="R14" s="83">
        <v>1.0205292168678857E-2</v>
      </c>
      <c r="S14" s="84">
        <f t="shared" si="6"/>
        <v>0.73791176648190215</v>
      </c>
      <c r="T14" s="85">
        <f>分析係数表!F17</f>
        <v>0.32509505703422054</v>
      </c>
      <c r="U14" s="86">
        <f t="shared" si="7"/>
        <v>0.2398914678106564</v>
      </c>
      <c r="V14" s="87">
        <f>分析係数表!D17</f>
        <v>7.2243346007604556E-2</v>
      </c>
      <c r="W14" s="88">
        <f t="shared" si="8"/>
        <v>0</v>
      </c>
      <c r="X14" s="76">
        <f>分析係数表!E17</f>
        <v>6.8441064638783272E-2</v>
      </c>
      <c r="Y14" s="89">
        <f t="shared" si="9"/>
        <v>0</v>
      </c>
    </row>
    <row r="15" spans="1:25" x14ac:dyDescent="0.2">
      <c r="A15" s="6" t="s">
        <v>3</v>
      </c>
      <c r="B15" s="5" t="s">
        <v>31</v>
      </c>
      <c r="C15" s="90"/>
      <c r="D15" s="76">
        <f>投入係数表!X15</f>
        <v>8.4745762711864406E-3</v>
      </c>
      <c r="E15" s="77">
        <f t="shared" si="0"/>
        <v>0.84745762711864403</v>
      </c>
      <c r="F15" s="76">
        <f>分析係数表!C18</f>
        <v>0.44289970208540219</v>
      </c>
      <c r="G15" s="77">
        <f t="shared" si="1"/>
        <v>0.37533873058084932</v>
      </c>
      <c r="H15" s="77">
        <v>0.3981909108695445</v>
      </c>
      <c r="I15" s="77">
        <f t="shared" si="2"/>
        <v>0.3981909108695445</v>
      </c>
      <c r="J15" s="76">
        <f>分析係数表!G18</f>
        <v>0.21558441558441557</v>
      </c>
      <c r="K15" s="78">
        <f t="shared" si="3"/>
        <v>8.5843754810836864E-2</v>
      </c>
      <c r="L15" s="79"/>
      <c r="M15" s="80"/>
      <c r="N15" s="81">
        <f>分析係数表!H18</f>
        <v>4.9577045827781737E-4</v>
      </c>
      <c r="O15" s="82">
        <f t="shared" si="4"/>
        <v>9.4079111489196003E-3</v>
      </c>
      <c r="P15" s="76">
        <f>分析係数表!C18</f>
        <v>0.44289970208540219</v>
      </c>
      <c r="Q15" s="82">
        <f t="shared" si="5"/>
        <v>4.166761045102425E-3</v>
      </c>
      <c r="R15" s="83">
        <v>8.7834185363751104E-3</v>
      </c>
      <c r="S15" s="84">
        <f t="shared" si="6"/>
        <v>0.4069743294059196</v>
      </c>
      <c r="T15" s="85">
        <f>分析係数表!F18</f>
        <v>0.45974025974025973</v>
      </c>
      <c r="U15" s="86">
        <f t="shared" si="7"/>
        <v>0.18710248390869549</v>
      </c>
      <c r="V15" s="87">
        <f>分析係数表!D18</f>
        <v>4.0445269016697587E-2</v>
      </c>
      <c r="W15" s="88">
        <f t="shared" si="8"/>
        <v>0</v>
      </c>
      <c r="X15" s="76">
        <f>分析係数表!E18</f>
        <v>3.896103896103896E-2</v>
      </c>
      <c r="Y15" s="89">
        <f t="shared" si="9"/>
        <v>0</v>
      </c>
    </row>
    <row r="16" spans="1:25" x14ac:dyDescent="0.2">
      <c r="A16" s="6" t="s">
        <v>4</v>
      </c>
      <c r="B16" s="5" t="s">
        <v>32</v>
      </c>
      <c r="C16" s="90"/>
      <c r="D16" s="76">
        <f>投入係数表!X16</f>
        <v>0</v>
      </c>
      <c r="E16" s="77">
        <f t="shared" si="0"/>
        <v>0</v>
      </c>
      <c r="F16" s="76">
        <f>分析係数表!C19</f>
        <v>0.30545876887340306</v>
      </c>
      <c r="G16" s="77">
        <f t="shared" si="1"/>
        <v>0</v>
      </c>
      <c r="H16" s="77">
        <v>1.8795146688839862E-2</v>
      </c>
      <c r="I16" s="77">
        <f t="shared" si="2"/>
        <v>1.8795146688839862E-2</v>
      </c>
      <c r="J16" s="76">
        <f>分析係数表!G19</f>
        <v>5.7468790357296601E-2</v>
      </c>
      <c r="K16" s="78">
        <f t="shared" si="3"/>
        <v>1.0801343447955755E-3</v>
      </c>
      <c r="L16" s="79"/>
      <c r="M16" s="80"/>
      <c r="N16" s="81">
        <f>分析係数表!H19</f>
        <v>-1.2394261456945434E-4</v>
      </c>
      <c r="O16" s="82">
        <f t="shared" si="4"/>
        <v>-2.3519777872299001E-3</v>
      </c>
      <c r="P16" s="76">
        <f>分析係数表!C19</f>
        <v>0.30545876887340306</v>
      </c>
      <c r="Q16" s="82">
        <f t="shared" si="5"/>
        <v>-7.1843223930483601E-4</v>
      </c>
      <c r="R16" s="83">
        <v>1.6941500750947769E-3</v>
      </c>
      <c r="S16" s="84">
        <f t="shared" si="6"/>
        <v>2.0489296763934638E-2</v>
      </c>
      <c r="T16" s="85">
        <f>分析係数表!F19</f>
        <v>0.23999139044339216</v>
      </c>
      <c r="U16" s="86">
        <f t="shared" si="7"/>
        <v>4.9172548195839695E-3</v>
      </c>
      <c r="V16" s="87">
        <f>分析係数表!D19</f>
        <v>1.8941024537236333E-2</v>
      </c>
      <c r="W16" s="88">
        <f t="shared" si="8"/>
        <v>0</v>
      </c>
      <c r="X16" s="76">
        <f>分析係数表!E19</f>
        <v>1.9156263452432199E-2</v>
      </c>
      <c r="Y16" s="89">
        <f t="shared" si="9"/>
        <v>0</v>
      </c>
    </row>
    <row r="17" spans="1:25" x14ac:dyDescent="0.2">
      <c r="A17" s="6" t="s">
        <v>5</v>
      </c>
      <c r="B17" s="5" t="s">
        <v>33</v>
      </c>
      <c r="C17" s="90"/>
      <c r="D17" s="76">
        <f>投入係数表!X17</f>
        <v>8.4745762711864406E-3</v>
      </c>
      <c r="E17" s="77">
        <f t="shared" si="0"/>
        <v>0.84745762711864403</v>
      </c>
      <c r="F17" s="76">
        <f>分析係数表!C20</f>
        <v>9.5808383233532912E-2</v>
      </c>
      <c r="G17" s="77">
        <f t="shared" si="1"/>
        <v>8.1193545113163484E-2</v>
      </c>
      <c r="H17" s="77">
        <v>8.7449769578077971E-2</v>
      </c>
      <c r="I17" s="77">
        <f t="shared" si="2"/>
        <v>8.7449769578077971E-2</v>
      </c>
      <c r="J17" s="76">
        <f>分析係数表!G20</f>
        <v>0.10049019607843138</v>
      </c>
      <c r="K17" s="78">
        <f t="shared" si="3"/>
        <v>8.7878444919146977E-3</v>
      </c>
      <c r="L17" s="79"/>
      <c r="M17" s="80"/>
      <c r="N17" s="81">
        <f>分析係数表!H20</f>
        <v>6.1971307284727176E-4</v>
      </c>
      <c r="O17" s="82">
        <f t="shared" si="4"/>
        <v>1.1759888936149501E-2</v>
      </c>
      <c r="P17" s="76">
        <f>分析係数表!C20</f>
        <v>9.5808383233532912E-2</v>
      </c>
      <c r="Q17" s="82">
        <f t="shared" si="5"/>
        <v>1.126695945978395E-3</v>
      </c>
      <c r="R17" s="83">
        <v>2.130134002819192E-3</v>
      </c>
      <c r="S17" s="84">
        <f t="shared" si="6"/>
        <v>8.9579903580897166E-2</v>
      </c>
      <c r="T17" s="85">
        <f>分析係数表!F20</f>
        <v>0.22303921568627452</v>
      </c>
      <c r="U17" s="86">
        <f t="shared" si="7"/>
        <v>1.9979831435935399E-2</v>
      </c>
      <c r="V17" s="87">
        <f>分析係数表!D20</f>
        <v>8.5784313725490197E-2</v>
      </c>
      <c r="W17" s="88">
        <f t="shared" si="8"/>
        <v>0</v>
      </c>
      <c r="X17" s="76">
        <f>分析係数表!E20</f>
        <v>9.3137254901960786E-2</v>
      </c>
      <c r="Y17" s="89">
        <f t="shared" si="9"/>
        <v>0</v>
      </c>
    </row>
    <row r="18" spans="1:25" x14ac:dyDescent="0.2">
      <c r="A18" s="6" t="s">
        <v>6</v>
      </c>
      <c r="B18" s="5" t="s">
        <v>34</v>
      </c>
      <c r="C18" s="90"/>
      <c r="D18" s="76">
        <f>投入係数表!X18</f>
        <v>8.4745762711864406E-3</v>
      </c>
      <c r="E18" s="77">
        <f t="shared" si="0"/>
        <v>0.84745762711864403</v>
      </c>
      <c r="F18" s="76">
        <f>分析係数表!C21</f>
        <v>0.17321313586606568</v>
      </c>
      <c r="G18" s="77">
        <f t="shared" si="1"/>
        <v>0.14679079310683532</v>
      </c>
      <c r="H18" s="77">
        <v>0.15542678967660736</v>
      </c>
      <c r="I18" s="77">
        <f t="shared" si="2"/>
        <v>0.15542678967660736</v>
      </c>
      <c r="J18" s="76">
        <f>分析係数表!G21</f>
        <v>0.28424304840370751</v>
      </c>
      <c r="K18" s="78">
        <f t="shared" si="3"/>
        <v>4.4178984501280771E-2</v>
      </c>
      <c r="L18" s="79"/>
      <c r="M18" s="80"/>
      <c r="N18" s="81">
        <f>分析係数表!H21</f>
        <v>1.0225265701979984E-3</v>
      </c>
      <c r="O18" s="82">
        <f t="shared" si="4"/>
        <v>1.9403816744646675E-2</v>
      </c>
      <c r="P18" s="76">
        <f>分析係数表!C21</f>
        <v>0.17321313586606568</v>
      </c>
      <c r="Q18" s="82">
        <f t="shared" si="5"/>
        <v>3.3609959461107248E-3</v>
      </c>
      <c r="R18" s="83">
        <v>6.2062906099039691E-3</v>
      </c>
      <c r="S18" s="84">
        <f t="shared" si="6"/>
        <v>0.16163308028651133</v>
      </c>
      <c r="T18" s="85">
        <f>分析係数表!F21</f>
        <v>0.42481977342945415</v>
      </c>
      <c r="U18" s="86">
        <f t="shared" si="7"/>
        <v>6.8664928546020521E-2</v>
      </c>
      <c r="V18" s="87">
        <f>分析係数表!D21</f>
        <v>8.2389289392378995E-2</v>
      </c>
      <c r="W18" s="88">
        <f t="shared" si="8"/>
        <v>0</v>
      </c>
      <c r="X18" s="76">
        <f>分析係数表!E21</f>
        <v>7.7239958805355308E-2</v>
      </c>
      <c r="Y18" s="89">
        <f t="shared" si="9"/>
        <v>0</v>
      </c>
    </row>
    <row r="19" spans="1:25" x14ac:dyDescent="0.2">
      <c r="A19" s="6" t="s">
        <v>7</v>
      </c>
      <c r="B19" s="5" t="s">
        <v>268</v>
      </c>
      <c r="C19" s="90"/>
      <c r="D19" s="76">
        <f>投入係数表!X19</f>
        <v>0</v>
      </c>
      <c r="E19" s="77">
        <f t="shared" si="0"/>
        <v>0</v>
      </c>
      <c r="F19" s="76">
        <f>分析係数表!C22</f>
        <v>5.7692307692307709E-2</v>
      </c>
      <c r="G19" s="77">
        <f t="shared" si="1"/>
        <v>0</v>
      </c>
      <c r="H19" s="77">
        <v>5.0436331560235954E-4</v>
      </c>
      <c r="I19" s="77">
        <f t="shared" si="2"/>
        <v>5.0436331560235954E-4</v>
      </c>
      <c r="J19" s="76">
        <f>分析係数表!G22</f>
        <v>0.19427890345649582</v>
      </c>
      <c r="K19" s="78">
        <f t="shared" si="3"/>
        <v>9.7987151898908933E-5</v>
      </c>
      <c r="L19" s="79"/>
      <c r="M19" s="80"/>
      <c r="N19" s="81">
        <f>分析係数表!H22</f>
        <v>6.1971307284727171E-5</v>
      </c>
      <c r="O19" s="82">
        <f t="shared" si="4"/>
        <v>1.17598889361495E-3</v>
      </c>
      <c r="P19" s="76">
        <f>分析係数表!C22</f>
        <v>5.7692307692307709E-2</v>
      </c>
      <c r="Q19" s="82">
        <f t="shared" si="5"/>
        <v>6.7845513093170218E-5</v>
      </c>
      <c r="R19" s="83">
        <v>4.517620079895871E-4</v>
      </c>
      <c r="S19" s="84">
        <f t="shared" si="6"/>
        <v>9.5612532359194658E-4</v>
      </c>
      <c r="T19" s="85">
        <f>分析係数表!F22</f>
        <v>0.41239570917759238</v>
      </c>
      <c r="U19" s="86">
        <f t="shared" si="7"/>
        <v>3.943019808853558E-4</v>
      </c>
      <c r="V19" s="87">
        <f>分析係数表!D22</f>
        <v>9.5351609058402856E-3</v>
      </c>
      <c r="W19" s="88">
        <f t="shared" si="8"/>
        <v>0</v>
      </c>
      <c r="X19" s="76">
        <f>分析係数表!E22</f>
        <v>8.3432657926102508E-3</v>
      </c>
      <c r="Y19" s="89">
        <f t="shared" si="9"/>
        <v>0</v>
      </c>
    </row>
    <row r="20" spans="1:25" x14ac:dyDescent="0.2">
      <c r="A20" s="6" t="s">
        <v>8</v>
      </c>
      <c r="B20" s="5" t="s">
        <v>269</v>
      </c>
      <c r="C20" s="90"/>
      <c r="D20" s="76">
        <f>投入係数表!X20</f>
        <v>0</v>
      </c>
      <c r="E20" s="77">
        <f t="shared" si="0"/>
        <v>0</v>
      </c>
      <c r="F20" s="76">
        <f>分析係数表!C23</f>
        <v>0</v>
      </c>
      <c r="G20" s="77">
        <f t="shared" si="1"/>
        <v>0</v>
      </c>
      <c r="H20" s="77">
        <v>0</v>
      </c>
      <c r="I20" s="77">
        <f t="shared" si="2"/>
        <v>0</v>
      </c>
      <c r="J20" s="76">
        <f>分析係数表!G23</f>
        <v>0.21608040201005024</v>
      </c>
      <c r="K20" s="78">
        <f t="shared" si="3"/>
        <v>0</v>
      </c>
      <c r="L20" s="79"/>
      <c r="M20" s="80"/>
      <c r="N20" s="81">
        <f>分析係数表!H23</f>
        <v>3.0985653642363585E-5</v>
      </c>
      <c r="O20" s="82">
        <f t="shared" si="4"/>
        <v>5.8799444680747502E-4</v>
      </c>
      <c r="P20" s="76">
        <f>分析係数表!C23</f>
        <v>0</v>
      </c>
      <c r="Q20" s="82">
        <f t="shared" si="5"/>
        <v>0</v>
      </c>
      <c r="R20" s="83">
        <v>0</v>
      </c>
      <c r="S20" s="84">
        <f t="shared" si="6"/>
        <v>0</v>
      </c>
      <c r="T20" s="85">
        <f>分析係数表!F23</f>
        <v>0.44723618090452261</v>
      </c>
      <c r="U20" s="86">
        <f t="shared" si="7"/>
        <v>0</v>
      </c>
      <c r="V20" s="87">
        <f>分析係数表!D23</f>
        <v>5.0251256281407038E-2</v>
      </c>
      <c r="W20" s="88">
        <f t="shared" si="8"/>
        <v>0</v>
      </c>
      <c r="X20" s="76">
        <f>分析係数表!E23</f>
        <v>3.5175879396984924E-2</v>
      </c>
      <c r="Y20" s="89">
        <f t="shared" si="9"/>
        <v>0</v>
      </c>
    </row>
    <row r="21" spans="1:25" x14ac:dyDescent="0.2">
      <c r="A21" s="6" t="s">
        <v>9</v>
      </c>
      <c r="B21" s="5" t="s">
        <v>270</v>
      </c>
      <c r="C21" s="90"/>
      <c r="D21" s="76">
        <f>投入係数表!X21</f>
        <v>0</v>
      </c>
      <c r="E21" s="77">
        <f t="shared" si="0"/>
        <v>0</v>
      </c>
      <c r="F21" s="76">
        <f>分析係数表!C24</f>
        <v>1</v>
      </c>
      <c r="G21" s="77">
        <f t="shared" si="1"/>
        <v>0</v>
      </c>
      <c r="H21" s="77">
        <v>5.8502038978698375E-3</v>
      </c>
      <c r="I21" s="77">
        <f t="shared" si="2"/>
        <v>5.8502038978698375E-3</v>
      </c>
      <c r="J21" s="76">
        <f>分析係数表!G24</f>
        <v>0.20751761942051683</v>
      </c>
      <c r="K21" s="78">
        <f t="shared" si="3"/>
        <v>1.2140203860105771E-3</v>
      </c>
      <c r="L21" s="79"/>
      <c r="M21" s="80"/>
      <c r="N21" s="81">
        <f>分析係数表!H24</f>
        <v>4.3379915099309022E-4</v>
      </c>
      <c r="O21" s="82">
        <f t="shared" si="4"/>
        <v>8.2319222553046498E-3</v>
      </c>
      <c r="P21" s="76">
        <f>分析係数表!C24</f>
        <v>1</v>
      </c>
      <c r="Q21" s="82">
        <f t="shared" si="5"/>
        <v>8.2319222553046498E-3</v>
      </c>
      <c r="R21" s="83">
        <v>2.5720107157811013E-2</v>
      </c>
      <c r="S21" s="84">
        <f t="shared" si="6"/>
        <v>3.1570311055680852E-2</v>
      </c>
      <c r="T21" s="85">
        <f>分析係数表!F24</f>
        <v>0.3923257635082224</v>
      </c>
      <c r="U21" s="86">
        <f t="shared" si="7"/>
        <v>1.2385846389112064E-2</v>
      </c>
      <c r="V21" s="87">
        <f>分析係数表!D24</f>
        <v>7.9874706342991389E-2</v>
      </c>
      <c r="W21" s="88">
        <f t="shared" si="8"/>
        <v>0</v>
      </c>
      <c r="X21" s="76">
        <f>分析係数表!E24</f>
        <v>8.1440877055599062E-2</v>
      </c>
      <c r="Y21" s="89">
        <f t="shared" si="9"/>
        <v>0</v>
      </c>
    </row>
    <row r="22" spans="1:25" x14ac:dyDescent="0.2">
      <c r="A22" s="6" t="s">
        <v>10</v>
      </c>
      <c r="B22" s="5" t="s">
        <v>271</v>
      </c>
      <c r="C22" s="90"/>
      <c r="D22" s="76">
        <f>投入係数表!X22</f>
        <v>8.4745762711864406E-3</v>
      </c>
      <c r="E22" s="77">
        <f t="shared" si="0"/>
        <v>0.84745762711864403</v>
      </c>
      <c r="F22" s="76">
        <f>分析係数表!C25</f>
        <v>0.15636042402826855</v>
      </c>
      <c r="G22" s="77">
        <f t="shared" si="1"/>
        <v>0.13250883392226148</v>
      </c>
      <c r="H22" s="77">
        <v>0.14114910418954579</v>
      </c>
      <c r="I22" s="77">
        <f t="shared" si="2"/>
        <v>0.14114910418954579</v>
      </c>
      <c r="J22" s="76">
        <f>分析係数表!G25</f>
        <v>0.19674295774647887</v>
      </c>
      <c r="K22" s="78">
        <f t="shared" si="3"/>
        <v>2.7770092241517153E-2</v>
      </c>
      <c r="L22" s="79"/>
      <c r="M22" s="80"/>
      <c r="N22" s="81">
        <f>分析係数表!H25</f>
        <v>5.8872741920490813E-4</v>
      </c>
      <c r="O22" s="82">
        <f t="shared" si="4"/>
        <v>1.1171894489342025E-2</v>
      </c>
      <c r="P22" s="76">
        <f>分析係数表!C25</f>
        <v>0.15636042402826855</v>
      </c>
      <c r="Q22" s="82">
        <f t="shared" si="5"/>
        <v>1.7468421595525957E-3</v>
      </c>
      <c r="R22" s="83">
        <v>5.688600209674358E-3</v>
      </c>
      <c r="S22" s="84">
        <f t="shared" si="6"/>
        <v>0.14683770439922014</v>
      </c>
      <c r="T22" s="85">
        <f>分析係数表!F25</f>
        <v>0.35079225352112675</v>
      </c>
      <c r="U22" s="86">
        <f t="shared" si="7"/>
        <v>5.1509529228071504E-2</v>
      </c>
      <c r="V22" s="87">
        <f>分析係数表!D25</f>
        <v>7.2183098591549297E-2</v>
      </c>
      <c r="W22" s="88">
        <f t="shared" si="8"/>
        <v>0</v>
      </c>
      <c r="X22" s="76">
        <f>分析係数表!E25</f>
        <v>6.8661971830985921E-2</v>
      </c>
      <c r="Y22" s="89">
        <f t="shared" si="9"/>
        <v>0</v>
      </c>
    </row>
    <row r="23" spans="1:25" x14ac:dyDescent="0.2">
      <c r="A23" s="6" t="s">
        <v>11</v>
      </c>
      <c r="B23" s="5" t="s">
        <v>35</v>
      </c>
      <c r="C23" s="90"/>
      <c r="D23" s="76">
        <f>投入係数表!X23</f>
        <v>0</v>
      </c>
      <c r="E23" s="77">
        <f t="shared" si="0"/>
        <v>0</v>
      </c>
      <c r="F23" s="76">
        <f>分析係数表!C26</f>
        <v>0.2968369829683698</v>
      </c>
      <c r="G23" s="77">
        <f t="shared" si="1"/>
        <v>0</v>
      </c>
      <c r="H23" s="77">
        <v>2.9184178925449689E-3</v>
      </c>
      <c r="I23" s="77">
        <f t="shared" si="2"/>
        <v>2.9184178925449689E-3</v>
      </c>
      <c r="J23" s="76">
        <f>分析係数表!G26</f>
        <v>0.19691119691119691</v>
      </c>
      <c r="K23" s="78">
        <f t="shared" si="3"/>
        <v>5.7466916030808265E-4</v>
      </c>
      <c r="L23" s="79"/>
      <c r="M23" s="80"/>
      <c r="N23" s="81">
        <f>分析係数表!H26</f>
        <v>1.2859046261580888E-2</v>
      </c>
      <c r="O23" s="82">
        <f t="shared" si="4"/>
        <v>0.24401769542510213</v>
      </c>
      <c r="P23" s="76">
        <f>分析係数表!C26</f>
        <v>0.2968369829683698</v>
      </c>
      <c r="Q23" s="82">
        <f t="shared" si="5"/>
        <v>7.2433476500881888E-2</v>
      </c>
      <c r="R23" s="83">
        <v>7.6359854509211095E-2</v>
      </c>
      <c r="S23" s="84">
        <f t="shared" si="6"/>
        <v>7.927827240175607E-2</v>
      </c>
      <c r="T23" s="85">
        <f>分析係数表!F26</f>
        <v>0.33687258687258687</v>
      </c>
      <c r="U23" s="86">
        <f t="shared" si="7"/>
        <v>2.6706676706769177E-2</v>
      </c>
      <c r="V23" s="87">
        <f>分析係数表!D26</f>
        <v>8.7355212355212361E-2</v>
      </c>
      <c r="W23" s="88">
        <f t="shared" si="8"/>
        <v>0</v>
      </c>
      <c r="X23" s="76">
        <f>分析係数表!E26</f>
        <v>9.2664092664092659E-2</v>
      </c>
      <c r="Y23" s="89">
        <f t="shared" si="9"/>
        <v>0</v>
      </c>
    </row>
    <row r="24" spans="1:25" x14ac:dyDescent="0.2">
      <c r="A24" s="6" t="s">
        <v>12</v>
      </c>
      <c r="B24" s="5" t="s">
        <v>365</v>
      </c>
      <c r="C24" s="90"/>
      <c r="D24" s="76">
        <f>投入係数表!X24</f>
        <v>0</v>
      </c>
      <c r="E24" s="77">
        <f t="shared" si="0"/>
        <v>0</v>
      </c>
      <c r="F24" s="76">
        <f>分析係数表!C27</f>
        <v>2.7090694935217874E-2</v>
      </c>
      <c r="G24" s="77">
        <f t="shared" si="1"/>
        <v>0</v>
      </c>
      <c r="H24" s="77">
        <v>5.7740445846240663E-5</v>
      </c>
      <c r="I24" s="77">
        <f t="shared" si="2"/>
        <v>5.7740445846240663E-5</v>
      </c>
      <c r="J24" s="76">
        <f>分析係数表!G27</f>
        <v>0.18333333333333332</v>
      </c>
      <c r="K24" s="78">
        <f t="shared" si="3"/>
        <v>1.0585748405144121E-5</v>
      </c>
      <c r="L24" s="79"/>
      <c r="M24" s="80"/>
      <c r="N24" s="81">
        <f>分析係数表!H27</f>
        <v>1.2053419266879434E-2</v>
      </c>
      <c r="O24" s="82">
        <f t="shared" si="4"/>
        <v>0.22872983980810777</v>
      </c>
      <c r="P24" s="76">
        <f>分析係数表!C27</f>
        <v>2.7090694935217874E-2</v>
      </c>
      <c r="Q24" s="82">
        <f t="shared" si="5"/>
        <v>6.196450312822701E-3</v>
      </c>
      <c r="R24" s="83">
        <v>6.2320884707801148E-3</v>
      </c>
      <c r="S24" s="84">
        <f t="shared" si="6"/>
        <v>6.2898289166263555E-3</v>
      </c>
      <c r="T24" s="85">
        <f>分析係数表!F27</f>
        <v>0.33333333333333331</v>
      </c>
      <c r="U24" s="86">
        <f t="shared" si="7"/>
        <v>2.0966096388754518E-3</v>
      </c>
      <c r="V24" s="87">
        <f>分析係数表!D27</f>
        <v>0</v>
      </c>
      <c r="W24" s="88">
        <f t="shared" si="8"/>
        <v>0</v>
      </c>
      <c r="X24" s="76">
        <f>分析係数表!E27</f>
        <v>0</v>
      </c>
      <c r="Y24" s="89">
        <f t="shared" si="9"/>
        <v>0</v>
      </c>
    </row>
    <row r="25" spans="1:25" x14ac:dyDescent="0.2">
      <c r="A25" s="6" t="s">
        <v>13</v>
      </c>
      <c r="B25" s="5" t="s">
        <v>191</v>
      </c>
      <c r="C25" s="90"/>
      <c r="D25" s="76">
        <f>投入係数表!X25</f>
        <v>0</v>
      </c>
      <c r="E25" s="77">
        <f t="shared" si="0"/>
        <v>0</v>
      </c>
      <c r="F25" s="76">
        <f>分析係数表!C28</f>
        <v>5.9347181008901906E-3</v>
      </c>
      <c r="G25" s="77">
        <f t="shared" si="1"/>
        <v>0</v>
      </c>
      <c r="H25" s="77">
        <v>1.4800110661180338E-4</v>
      </c>
      <c r="I25" s="77">
        <f t="shared" si="2"/>
        <v>1.4800110661180338E-4</v>
      </c>
      <c r="J25" s="76">
        <f>分析係数表!G28</f>
        <v>0.12222222222222222</v>
      </c>
      <c r="K25" s="78">
        <f t="shared" si="3"/>
        <v>1.8089024141442635E-5</v>
      </c>
      <c r="L25" s="79"/>
      <c r="M25" s="80"/>
      <c r="N25" s="81">
        <f>分析係数表!H28</f>
        <v>2.299135500263378E-2</v>
      </c>
      <c r="O25" s="82">
        <f t="shared" si="4"/>
        <v>0.43629187953114645</v>
      </c>
      <c r="P25" s="76">
        <f>分析係数表!C28</f>
        <v>5.9347181008901906E-3</v>
      </c>
      <c r="Q25" s="82">
        <f t="shared" si="5"/>
        <v>2.5892693147248971E-3</v>
      </c>
      <c r="R25" s="83">
        <v>2.658995709635082E-3</v>
      </c>
      <c r="S25" s="84">
        <f t="shared" si="6"/>
        <v>2.8069968162468852E-3</v>
      </c>
      <c r="T25" s="85">
        <f>分析係数表!F28</f>
        <v>0.21111111111111111</v>
      </c>
      <c r="U25" s="86">
        <f t="shared" si="7"/>
        <v>5.9258821676323129E-4</v>
      </c>
      <c r="V25" s="87">
        <f>分析係数表!D28</f>
        <v>0.82222222222222219</v>
      </c>
      <c r="W25" s="88">
        <f t="shared" si="8"/>
        <v>0</v>
      </c>
      <c r="X25" s="76">
        <f>分析係数表!E28</f>
        <v>0.82222222222222219</v>
      </c>
      <c r="Y25" s="89">
        <f t="shared" si="9"/>
        <v>0</v>
      </c>
    </row>
    <row r="26" spans="1:25" x14ac:dyDescent="0.2">
      <c r="A26" s="6" t="s">
        <v>14</v>
      </c>
      <c r="B26" s="5" t="s">
        <v>50</v>
      </c>
      <c r="C26" s="75">
        <f>最終需要_まとめ!C27</f>
        <v>100</v>
      </c>
      <c r="D26" s="76">
        <f>投入係数表!X26</f>
        <v>6.7796610169491525E-2</v>
      </c>
      <c r="E26" s="77">
        <f t="shared" si="0"/>
        <v>6.7796610169491522</v>
      </c>
      <c r="F26" s="76">
        <f>分析係数表!C29</f>
        <v>2.9045643153526979E-2</v>
      </c>
      <c r="G26" s="77">
        <f t="shared" si="1"/>
        <v>0.1969196146001829</v>
      </c>
      <c r="H26" s="77">
        <v>0.19859687612814639</v>
      </c>
      <c r="I26" s="77">
        <f t="shared" si="2"/>
        <v>100.19859687612815</v>
      </c>
      <c r="J26" s="76">
        <f>分析係数表!G29</f>
        <v>0.27966101694915252</v>
      </c>
      <c r="K26" s="78">
        <f t="shared" si="3"/>
        <v>28.021641499256177</v>
      </c>
      <c r="L26" s="79"/>
      <c r="M26" s="80"/>
      <c r="N26" s="81">
        <f>分析係数表!H29</f>
        <v>1.0659064852973073E-2</v>
      </c>
      <c r="O26" s="82">
        <f t="shared" si="4"/>
        <v>0.20227008970177141</v>
      </c>
      <c r="P26" s="76">
        <f>分析係数表!C29</f>
        <v>2.9045643153526979E-2</v>
      </c>
      <c r="Q26" s="82">
        <f t="shared" si="5"/>
        <v>5.8750648461095446E-3</v>
      </c>
      <c r="R26" s="83">
        <v>7.3776626501479209E-3</v>
      </c>
      <c r="S26" s="84">
        <f t="shared" si="6"/>
        <v>100.20597453877829</v>
      </c>
      <c r="T26" s="85">
        <f>分析係数表!F29</f>
        <v>0.4576271186440678</v>
      </c>
      <c r="U26" s="86">
        <f t="shared" si="7"/>
        <v>45.85697139910193</v>
      </c>
      <c r="V26" s="87">
        <f>分析係数表!D29</f>
        <v>0.38983050847457629</v>
      </c>
      <c r="W26" s="88">
        <f t="shared" si="8"/>
        <v>39</v>
      </c>
      <c r="X26" s="76">
        <f>分析係数表!E29</f>
        <v>0.16101694915254236</v>
      </c>
      <c r="Y26" s="89">
        <f t="shared" si="9"/>
        <v>16</v>
      </c>
    </row>
    <row r="27" spans="1:25" x14ac:dyDescent="0.2">
      <c r="A27" s="6" t="s">
        <v>15</v>
      </c>
      <c r="B27" s="5" t="s">
        <v>36</v>
      </c>
      <c r="C27" s="90"/>
      <c r="D27" s="76">
        <f>投入係数表!X27</f>
        <v>0</v>
      </c>
      <c r="E27" s="77">
        <f t="shared" si="0"/>
        <v>0</v>
      </c>
      <c r="F27" s="76">
        <f>分析係数表!C30</f>
        <v>1</v>
      </c>
      <c r="G27" s="77">
        <f t="shared" si="1"/>
        <v>0</v>
      </c>
      <c r="H27" s="77">
        <v>1.4753572310156724E-2</v>
      </c>
      <c r="I27" s="77">
        <f t="shared" si="2"/>
        <v>1.4753572310156724E-2</v>
      </c>
      <c r="J27" s="76">
        <f>分析係数表!G30</f>
        <v>0.3445689235265465</v>
      </c>
      <c r="K27" s="78">
        <f t="shared" si="3"/>
        <v>5.0836225290817666E-3</v>
      </c>
      <c r="L27" s="79"/>
      <c r="M27" s="80"/>
      <c r="N27" s="81">
        <f>分析係数表!H30</f>
        <v>0</v>
      </c>
      <c r="O27" s="82">
        <f t="shared" si="4"/>
        <v>0</v>
      </c>
      <c r="P27" s="76">
        <f>分析係数表!C30</f>
        <v>1</v>
      </c>
      <c r="Q27" s="82">
        <f t="shared" si="5"/>
        <v>0</v>
      </c>
      <c r="R27" s="83">
        <v>2.5877752951850259E-2</v>
      </c>
      <c r="S27" s="84">
        <f t="shared" si="6"/>
        <v>4.0631325262006981E-2</v>
      </c>
      <c r="T27" s="85">
        <f>分析係数表!F30</f>
        <v>0.44101315148563081</v>
      </c>
      <c r="U27" s="86">
        <f t="shared" si="7"/>
        <v>1.7918948802835424E-2</v>
      </c>
      <c r="V27" s="87">
        <f>分析係数表!D30</f>
        <v>8.7579152459814902E-2</v>
      </c>
      <c r="W27" s="88">
        <f t="shared" si="8"/>
        <v>0</v>
      </c>
      <c r="X27" s="76">
        <f>分析係数表!E30</f>
        <v>6.0009741841207991E-2</v>
      </c>
      <c r="Y27" s="89">
        <f t="shared" si="9"/>
        <v>0</v>
      </c>
    </row>
    <row r="28" spans="1:25" x14ac:dyDescent="0.2">
      <c r="A28" s="6" t="s">
        <v>16</v>
      </c>
      <c r="B28" s="5" t="s">
        <v>192</v>
      </c>
      <c r="C28" s="90"/>
      <c r="D28" s="76">
        <f>投入係数表!X28</f>
        <v>1.6949152542372881E-2</v>
      </c>
      <c r="E28" s="77">
        <f t="shared" si="0"/>
        <v>1.6949152542372881</v>
      </c>
      <c r="F28" s="76">
        <f>分析係数表!C31</f>
        <v>3.5033259423503327E-2</v>
      </c>
      <c r="G28" s="77">
        <f t="shared" si="1"/>
        <v>5.9378405802548009E-2</v>
      </c>
      <c r="H28" s="77">
        <v>6.4629244667666702E-2</v>
      </c>
      <c r="I28" s="77">
        <f t="shared" si="2"/>
        <v>6.4629244667666702E-2</v>
      </c>
      <c r="J28" s="76">
        <f>分析係数表!G31</f>
        <v>6.3291139240506333E-2</v>
      </c>
      <c r="K28" s="78">
        <f t="shared" si="3"/>
        <v>4.0904585232700444E-3</v>
      </c>
      <c r="L28" s="79"/>
      <c r="M28" s="80"/>
      <c r="N28" s="81">
        <f>分析係数表!H31</f>
        <v>2.636879124965141E-2</v>
      </c>
      <c r="O28" s="82">
        <f t="shared" si="4"/>
        <v>0.5003832742331612</v>
      </c>
      <c r="P28" s="76">
        <f>分析係数表!C31</f>
        <v>3.5033259423503327E-2</v>
      </c>
      <c r="Q28" s="82">
        <f t="shared" si="5"/>
        <v>1.7530057057392343E-2</v>
      </c>
      <c r="R28" s="83">
        <v>2.1302730398839877E-2</v>
      </c>
      <c r="S28" s="84">
        <f t="shared" si="6"/>
        <v>8.5931975066506572E-2</v>
      </c>
      <c r="T28" s="85">
        <f>分析係数表!F31</f>
        <v>0.34177215189873417</v>
      </c>
      <c r="U28" s="86">
        <f t="shared" si="7"/>
        <v>2.9369156035388321E-2</v>
      </c>
      <c r="V28" s="87">
        <f>分析係数表!D31</f>
        <v>0</v>
      </c>
      <c r="W28" s="88">
        <f t="shared" si="8"/>
        <v>0</v>
      </c>
      <c r="X28" s="76">
        <f>分析係数表!E31</f>
        <v>0</v>
      </c>
      <c r="Y28" s="89">
        <f t="shared" si="9"/>
        <v>0</v>
      </c>
    </row>
    <row r="29" spans="1:25" x14ac:dyDescent="0.2">
      <c r="A29" s="6" t="s">
        <v>17</v>
      </c>
      <c r="B29" s="5" t="s">
        <v>272</v>
      </c>
      <c r="C29" s="90"/>
      <c r="D29" s="76">
        <f>投入係数表!X29</f>
        <v>0</v>
      </c>
      <c r="E29" s="77">
        <f t="shared" si="0"/>
        <v>0</v>
      </c>
      <c r="F29" s="76">
        <f>分析係数表!C32</f>
        <v>1</v>
      </c>
      <c r="G29" s="77">
        <f t="shared" si="1"/>
        <v>0</v>
      </c>
      <c r="H29" s="77">
        <v>9.0603310992572617E-3</v>
      </c>
      <c r="I29" s="77">
        <f t="shared" si="2"/>
        <v>9.0603310992572617E-3</v>
      </c>
      <c r="J29" s="76">
        <f>分析係数表!G32</f>
        <v>0.13994910941475827</v>
      </c>
      <c r="K29" s="78">
        <f t="shared" si="3"/>
        <v>1.2679852683438917E-3</v>
      </c>
      <c r="L29" s="79"/>
      <c r="M29" s="80"/>
      <c r="N29" s="81">
        <f>分析係数表!H32</f>
        <v>7.5295138350943511E-3</v>
      </c>
      <c r="O29" s="82">
        <f t="shared" si="4"/>
        <v>0.14288265057421642</v>
      </c>
      <c r="P29" s="76">
        <f>分析係数表!C32</f>
        <v>1</v>
      </c>
      <c r="Q29" s="82">
        <f t="shared" si="5"/>
        <v>0.14288265057421642</v>
      </c>
      <c r="R29" s="83">
        <v>0.1829484759735831</v>
      </c>
      <c r="S29" s="84">
        <f t="shared" si="6"/>
        <v>0.19200880707284038</v>
      </c>
      <c r="T29" s="85">
        <f>分析係数表!F32</f>
        <v>0.48346055979643765</v>
      </c>
      <c r="U29" s="86">
        <f t="shared" si="7"/>
        <v>9.2828685353281606E-2</v>
      </c>
      <c r="V29" s="87">
        <f>分析係数表!D32</f>
        <v>1.0178117048346057E-2</v>
      </c>
      <c r="W29" s="88">
        <f t="shared" si="8"/>
        <v>0</v>
      </c>
      <c r="X29" s="76">
        <f>分析係数表!E32</f>
        <v>1.5267175572519083E-2</v>
      </c>
      <c r="Y29" s="89">
        <f t="shared" si="9"/>
        <v>0</v>
      </c>
    </row>
    <row r="30" spans="1:25" x14ac:dyDescent="0.2">
      <c r="A30" s="6" t="s">
        <v>18</v>
      </c>
      <c r="B30" s="5" t="s">
        <v>273</v>
      </c>
      <c r="C30" s="90"/>
      <c r="D30" s="76">
        <f>投入係数表!X30</f>
        <v>0</v>
      </c>
      <c r="E30" s="77">
        <f t="shared" si="0"/>
        <v>0</v>
      </c>
      <c r="F30" s="76">
        <f>分析係数表!C33</f>
        <v>1</v>
      </c>
      <c r="G30" s="77">
        <f t="shared" si="1"/>
        <v>0</v>
      </c>
      <c r="H30" s="77">
        <v>7.3343115489859717E-3</v>
      </c>
      <c r="I30" s="77">
        <f t="shared" si="2"/>
        <v>7.3343115489859717E-3</v>
      </c>
      <c r="J30" s="76">
        <f>分析係数表!G33</f>
        <v>0.50525087514585765</v>
      </c>
      <c r="K30" s="78">
        <f t="shared" si="3"/>
        <v>3.705667328717533E-3</v>
      </c>
      <c r="L30" s="79"/>
      <c r="M30" s="80"/>
      <c r="N30" s="81">
        <f>分析係数表!H33</f>
        <v>1.0844978774827254E-3</v>
      </c>
      <c r="O30" s="82">
        <f t="shared" si="4"/>
        <v>2.0579805638261624E-2</v>
      </c>
      <c r="P30" s="76">
        <f>分析係数表!C33</f>
        <v>1</v>
      </c>
      <c r="Q30" s="82">
        <f t="shared" si="5"/>
        <v>2.0579805638261624E-2</v>
      </c>
      <c r="R30" s="83">
        <v>5.0963791146785092E-2</v>
      </c>
      <c r="S30" s="84">
        <f t="shared" si="6"/>
        <v>5.8298102695771063E-2</v>
      </c>
      <c r="T30" s="85">
        <f>分析係数表!F33</f>
        <v>0.64410735122520424</v>
      </c>
      <c r="U30" s="86">
        <f t="shared" si="7"/>
        <v>3.7550236508828036E-2</v>
      </c>
      <c r="V30" s="87">
        <f>分析係数表!D33</f>
        <v>4.7841306884480746E-2</v>
      </c>
      <c r="W30" s="88">
        <f t="shared" si="8"/>
        <v>0</v>
      </c>
      <c r="X30" s="76">
        <f>分析係数表!E33</f>
        <v>4.3173862310385065E-2</v>
      </c>
      <c r="Y30" s="89">
        <f t="shared" si="9"/>
        <v>0</v>
      </c>
    </row>
    <row r="31" spans="1:25" x14ac:dyDescent="0.2">
      <c r="A31" s="6" t="s">
        <v>19</v>
      </c>
      <c r="B31" s="5" t="s">
        <v>274</v>
      </c>
      <c r="C31" s="90"/>
      <c r="D31" s="76">
        <f>投入係数表!X31</f>
        <v>9.3220338983050849E-2</v>
      </c>
      <c r="E31" s="77">
        <f t="shared" si="0"/>
        <v>9.3220338983050848</v>
      </c>
      <c r="F31" s="76">
        <f>分析係数表!C34</f>
        <v>0.19949759263135858</v>
      </c>
      <c r="G31" s="77">
        <f t="shared" si="1"/>
        <v>1.8597233211397834</v>
      </c>
      <c r="H31" s="77">
        <v>1.9050834149929687</v>
      </c>
      <c r="I31" s="77">
        <f t="shared" si="2"/>
        <v>1.9050834149929687</v>
      </c>
      <c r="J31" s="76">
        <f>分析係数表!G34</f>
        <v>0.4244650271478761</v>
      </c>
      <c r="K31" s="78">
        <f t="shared" si="3"/>
        <v>0.80864128346395903</v>
      </c>
      <c r="L31" s="79"/>
      <c r="M31" s="80"/>
      <c r="N31" s="81">
        <f>分析係数表!H34</f>
        <v>0.18489139528398352</v>
      </c>
      <c r="O31" s="82">
        <f t="shared" si="4"/>
        <v>3.5085628641002033</v>
      </c>
      <c r="P31" s="76">
        <f>分析係数表!C34</f>
        <v>0.19949759263135858</v>
      </c>
      <c r="Q31" s="82">
        <f t="shared" si="5"/>
        <v>0.6999498449837751</v>
      </c>
      <c r="R31" s="83">
        <v>0.74605640388240391</v>
      </c>
      <c r="S31" s="84">
        <f t="shared" si="6"/>
        <v>2.6511398188753725</v>
      </c>
      <c r="T31" s="85">
        <f>分析係数表!F34</f>
        <v>0.70105397636537847</v>
      </c>
      <c r="U31" s="86">
        <f t="shared" si="7"/>
        <v>1.8585921119231692</v>
      </c>
      <c r="V31" s="87">
        <f>分析係数表!D34</f>
        <v>0.39061002874480999</v>
      </c>
      <c r="W31" s="88">
        <f t="shared" si="8"/>
        <v>1</v>
      </c>
      <c r="X31" s="76">
        <f>分析係数表!E34</f>
        <v>0.23634621526668795</v>
      </c>
      <c r="Y31" s="89">
        <f t="shared" si="9"/>
        <v>1</v>
      </c>
    </row>
    <row r="32" spans="1:25" x14ac:dyDescent="0.2">
      <c r="A32" s="6" t="s">
        <v>20</v>
      </c>
      <c r="B32" s="5" t="s">
        <v>37</v>
      </c>
      <c r="C32" s="90"/>
      <c r="D32" s="76">
        <f>投入係数表!X32</f>
        <v>8.4745762711864406E-3</v>
      </c>
      <c r="E32" s="77">
        <f t="shared" si="0"/>
        <v>0.84745762711864403</v>
      </c>
      <c r="F32" s="76">
        <f>分析係数表!C35</f>
        <v>0.22275795564127288</v>
      </c>
      <c r="G32" s="77">
        <f t="shared" si="1"/>
        <v>0.18877792850955327</v>
      </c>
      <c r="H32" s="77">
        <v>0.20688677355056212</v>
      </c>
      <c r="I32" s="77">
        <f t="shared" si="2"/>
        <v>0.20688677355056212</v>
      </c>
      <c r="J32" s="76">
        <f>分析係数表!G35</f>
        <v>0.31756756756756754</v>
      </c>
      <c r="K32" s="78">
        <f t="shared" si="3"/>
        <v>6.570052943835418E-2</v>
      </c>
      <c r="L32" s="79"/>
      <c r="M32" s="80"/>
      <c r="N32" s="81">
        <f>分析係数表!H35</f>
        <v>6.990363461717225E-2</v>
      </c>
      <c r="O32" s="82">
        <f t="shared" si="4"/>
        <v>1.3265154719976637</v>
      </c>
      <c r="P32" s="76">
        <f>分析係数表!C35</f>
        <v>0.22275795564127288</v>
      </c>
      <c r="Q32" s="82">
        <f t="shared" si="5"/>
        <v>0.29549187466871774</v>
      </c>
      <c r="R32" s="83">
        <v>0.32264803670529901</v>
      </c>
      <c r="S32" s="84">
        <f t="shared" si="6"/>
        <v>0.52953481025586113</v>
      </c>
      <c r="T32" s="85">
        <f>分析係数表!F35</f>
        <v>0.6527027027027027</v>
      </c>
      <c r="U32" s="86">
        <f t="shared" si="7"/>
        <v>0.34562880182916339</v>
      </c>
      <c r="V32" s="87">
        <f>分析係数表!D35</f>
        <v>0.11351351351351352</v>
      </c>
      <c r="W32" s="88">
        <f t="shared" si="8"/>
        <v>0</v>
      </c>
      <c r="X32" s="76">
        <f>分析係数表!E35</f>
        <v>8.9189189189189194E-2</v>
      </c>
      <c r="Y32" s="89">
        <f t="shared" si="9"/>
        <v>0</v>
      </c>
    </row>
    <row r="33" spans="1:25" x14ac:dyDescent="0.2">
      <c r="A33" s="6" t="s">
        <v>21</v>
      </c>
      <c r="B33" s="5" t="s">
        <v>38</v>
      </c>
      <c r="C33" s="90"/>
      <c r="D33" s="76">
        <f>投入係数表!X33</f>
        <v>0</v>
      </c>
      <c r="E33" s="77">
        <f t="shared" si="0"/>
        <v>0</v>
      </c>
      <c r="F33" s="76">
        <f>分析係数表!C36</f>
        <v>0.43622860833064259</v>
      </c>
      <c r="G33" s="77">
        <f t="shared" si="1"/>
        <v>0</v>
      </c>
      <c r="H33" s="77">
        <v>3.2683688166127316E-2</v>
      </c>
      <c r="I33" s="77">
        <f t="shared" si="2"/>
        <v>3.2683688166127316E-2</v>
      </c>
      <c r="J33" s="76">
        <f>分析係数表!G36</f>
        <v>3.6982248520710057E-3</v>
      </c>
      <c r="K33" s="78">
        <f t="shared" si="3"/>
        <v>1.2087162783331107E-4</v>
      </c>
      <c r="L33" s="79"/>
      <c r="M33" s="80"/>
      <c r="N33" s="81">
        <f>分析係数表!H36</f>
        <v>7.7743004988690231E-2</v>
      </c>
      <c r="O33" s="82">
        <f t="shared" si="4"/>
        <v>1.4752780670399548</v>
      </c>
      <c r="P33" s="76">
        <f>分析係数表!C36</f>
        <v>0.43622860833064259</v>
      </c>
      <c r="Q33" s="82">
        <f t="shared" si="5"/>
        <v>0.64355849808555987</v>
      </c>
      <c r="R33" s="83">
        <v>0.67424736069224067</v>
      </c>
      <c r="S33" s="84">
        <f t="shared" si="6"/>
        <v>0.70693104885836799</v>
      </c>
      <c r="T33" s="85">
        <f>分析係数表!F36</f>
        <v>0.90162721893491127</v>
      </c>
      <c r="U33" s="86">
        <f t="shared" si="7"/>
        <v>0.63738827556091027</v>
      </c>
      <c r="V33" s="87">
        <f>分析係数表!D36</f>
        <v>2.1449704142011833E-2</v>
      </c>
      <c r="W33" s="88">
        <f t="shared" si="8"/>
        <v>0</v>
      </c>
      <c r="X33" s="76">
        <f>分析係数表!E36</f>
        <v>1.4792899408284023E-3</v>
      </c>
      <c r="Y33" s="89">
        <f t="shared" si="9"/>
        <v>0</v>
      </c>
    </row>
    <row r="34" spans="1:25" x14ac:dyDescent="0.2">
      <c r="A34" s="6" t="s">
        <v>22</v>
      </c>
      <c r="B34" s="5" t="s">
        <v>377</v>
      </c>
      <c r="C34" s="90"/>
      <c r="D34" s="76">
        <f>投入係数表!X34</f>
        <v>7.6271186440677971E-2</v>
      </c>
      <c r="E34" s="77">
        <f t="shared" si="0"/>
        <v>7.6271186440677967</v>
      </c>
      <c r="F34" s="76">
        <f>分析係数表!C37</f>
        <v>0.12537048014226437</v>
      </c>
      <c r="G34" s="77">
        <f t="shared" si="1"/>
        <v>0.95621552650879604</v>
      </c>
      <c r="H34" s="77">
        <v>0.98244362930547902</v>
      </c>
      <c r="I34" s="77">
        <f t="shared" si="2"/>
        <v>0.98244362930547902</v>
      </c>
      <c r="J34" s="76">
        <f>分析係数表!G37</f>
        <v>0.54441260744985676</v>
      </c>
      <c r="K34" s="78">
        <f t="shared" si="3"/>
        <v>0.53485469790269635</v>
      </c>
      <c r="L34" s="79"/>
      <c r="M34" s="80"/>
      <c r="N34" s="81">
        <f>分析係数表!H37</f>
        <v>5.4441793449632819E-2</v>
      </c>
      <c r="O34" s="82">
        <f t="shared" si="4"/>
        <v>1.0331062430407336</v>
      </c>
      <c r="P34" s="76">
        <f>分析係数表!C37</f>
        <v>0.12537048014226437</v>
      </c>
      <c r="Q34" s="82">
        <f t="shared" si="5"/>
        <v>0.12952102572798765</v>
      </c>
      <c r="R34" s="83">
        <v>0.14432380400461364</v>
      </c>
      <c r="S34" s="84">
        <f t="shared" si="6"/>
        <v>1.1267674333100928</v>
      </c>
      <c r="T34" s="85">
        <f>分析係数表!F37</f>
        <v>0.7435530085959885</v>
      </c>
      <c r="U34" s="86">
        <f t="shared" si="7"/>
        <v>0.83781131502569928</v>
      </c>
      <c r="V34" s="87">
        <f>分析係数表!D37</f>
        <v>0.23782234957020057</v>
      </c>
      <c r="W34" s="88">
        <f t="shared" si="8"/>
        <v>0</v>
      </c>
      <c r="X34" s="76">
        <f>分析係数表!E37</f>
        <v>0.19484240687679083</v>
      </c>
      <c r="Y34" s="89">
        <f t="shared" si="9"/>
        <v>0</v>
      </c>
    </row>
    <row r="35" spans="1:25" x14ac:dyDescent="0.2">
      <c r="A35" s="6" t="s">
        <v>23</v>
      </c>
      <c r="B35" s="5" t="s">
        <v>193</v>
      </c>
      <c r="C35" s="90"/>
      <c r="D35" s="76">
        <f>投入係数表!X35</f>
        <v>0</v>
      </c>
      <c r="E35" s="77">
        <f t="shared" si="0"/>
        <v>0</v>
      </c>
      <c r="F35" s="76">
        <f>分析係数表!C38</f>
        <v>2.2876841115637703E-2</v>
      </c>
      <c r="G35" s="77">
        <f t="shared" si="1"/>
        <v>0</v>
      </c>
      <c r="H35" s="77">
        <v>2.8771559734124784E-3</v>
      </c>
      <c r="I35" s="77">
        <f t="shared" si="2"/>
        <v>2.8771559734124784E-3</v>
      </c>
      <c r="J35" s="76">
        <f>分析係数表!G38</f>
        <v>0.33663366336633666</v>
      </c>
      <c r="K35" s="78">
        <f t="shared" si="3"/>
        <v>9.6854755540618095E-4</v>
      </c>
      <c r="L35" s="79"/>
      <c r="M35" s="80"/>
      <c r="N35" s="81">
        <f>分析係数表!H38</f>
        <v>4.7129179190035016E-2</v>
      </c>
      <c r="O35" s="82">
        <f t="shared" si="4"/>
        <v>0.8943395535941695</v>
      </c>
      <c r="P35" s="76">
        <f>分析係数表!C38</f>
        <v>2.2876841115637703E-2</v>
      </c>
      <c r="Q35" s="82">
        <f t="shared" si="5"/>
        <v>2.0459663871004164E-2</v>
      </c>
      <c r="R35" s="83">
        <v>2.359852559643013E-2</v>
      </c>
      <c r="S35" s="84">
        <f t="shared" si="6"/>
        <v>2.6475681569842608E-2</v>
      </c>
      <c r="T35" s="85">
        <f>分析係数表!F38</f>
        <v>0.54455445544554459</v>
      </c>
      <c r="U35" s="86">
        <f t="shared" si="7"/>
        <v>1.4417450359815282E-2</v>
      </c>
      <c r="V35" s="87">
        <f>分析係数表!D38</f>
        <v>0.17821782178217821</v>
      </c>
      <c r="W35" s="88">
        <f t="shared" si="8"/>
        <v>0</v>
      </c>
      <c r="X35" s="76">
        <f>分析係数表!E38</f>
        <v>0.21782178217821782</v>
      </c>
      <c r="Y35" s="89">
        <f t="shared" si="9"/>
        <v>0</v>
      </c>
    </row>
    <row r="36" spans="1:25" x14ac:dyDescent="0.2">
      <c r="A36" s="6" t="s">
        <v>24</v>
      </c>
      <c r="B36" s="5" t="s">
        <v>39</v>
      </c>
      <c r="C36" s="90"/>
      <c r="D36" s="76">
        <f>投入係数表!X36</f>
        <v>0</v>
      </c>
      <c r="E36" s="77">
        <f t="shared" si="0"/>
        <v>0</v>
      </c>
      <c r="F36" s="76">
        <f>分析係数表!C39</f>
        <v>1</v>
      </c>
      <c r="G36" s="77">
        <f t="shared" si="1"/>
        <v>0</v>
      </c>
      <c r="H36" s="77">
        <v>6.7888713720031023E-4</v>
      </c>
      <c r="I36" s="77">
        <f t="shared" si="2"/>
        <v>6.7888713720031023E-4</v>
      </c>
      <c r="J36" s="76">
        <f>分析係数表!G39</f>
        <v>0.3546086320409656</v>
      </c>
      <c r="K36" s="78">
        <f t="shared" si="3"/>
        <v>2.4073923903280935E-4</v>
      </c>
      <c r="L36" s="79"/>
      <c r="M36" s="80"/>
      <c r="N36" s="81">
        <f>分析係数表!H39</f>
        <v>4.3379915099309016E-3</v>
      </c>
      <c r="O36" s="82">
        <f t="shared" si="4"/>
        <v>8.2319222553046495E-2</v>
      </c>
      <c r="P36" s="76">
        <f>分析係数表!C39</f>
        <v>1</v>
      </c>
      <c r="Q36" s="82">
        <f t="shared" si="5"/>
        <v>8.2319222553046495E-2</v>
      </c>
      <c r="R36" s="83">
        <v>8.9342884891128641E-2</v>
      </c>
      <c r="S36" s="84">
        <f t="shared" si="6"/>
        <v>9.002177202832895E-2</v>
      </c>
      <c r="T36" s="85">
        <f>分析係数表!F39</f>
        <v>0.70537673738112661</v>
      </c>
      <c r="U36" s="86">
        <f t="shared" si="7"/>
        <v>6.349926384661024E-2</v>
      </c>
      <c r="V36" s="87">
        <f>分析係数表!D39</f>
        <v>5.5779078273591805E-2</v>
      </c>
      <c r="W36" s="88">
        <f t="shared" si="8"/>
        <v>0</v>
      </c>
      <c r="X36" s="76">
        <f>分析係数表!E39</f>
        <v>7.0592538405267011E-2</v>
      </c>
      <c r="Y36" s="89">
        <f t="shared" si="9"/>
        <v>0</v>
      </c>
    </row>
    <row r="37" spans="1:25" x14ac:dyDescent="0.2">
      <c r="A37" s="6" t="s">
        <v>25</v>
      </c>
      <c r="B37" s="5" t="s">
        <v>40</v>
      </c>
      <c r="C37" s="90"/>
      <c r="D37" s="76">
        <f>投入係数表!X37</f>
        <v>0</v>
      </c>
      <c r="E37" s="77">
        <f t="shared" si="0"/>
        <v>0</v>
      </c>
      <c r="F37" s="76">
        <f>分析係数表!C40</f>
        <v>1</v>
      </c>
      <c r="G37" s="77">
        <f t="shared" si="1"/>
        <v>0</v>
      </c>
      <c r="H37" s="77">
        <v>3.5785374048722068E-4</v>
      </c>
      <c r="I37" s="77">
        <f t="shared" si="2"/>
        <v>3.5785374048722068E-4</v>
      </c>
      <c r="J37" s="76">
        <f>分析係数表!G40</f>
        <v>0.56581344070558914</v>
      </c>
      <c r="K37" s="78">
        <f t="shared" si="3"/>
        <v>2.0247845617443934E-4</v>
      </c>
      <c r="L37" s="79"/>
      <c r="M37" s="80"/>
      <c r="N37" s="81">
        <f>分析係数表!H40</f>
        <v>2.8909614848325226E-2</v>
      </c>
      <c r="O37" s="82">
        <f t="shared" si="4"/>
        <v>0.54859881887137418</v>
      </c>
      <c r="P37" s="76">
        <f>分析係数表!C40</f>
        <v>1</v>
      </c>
      <c r="Q37" s="82">
        <f t="shared" si="5"/>
        <v>0.54859881887137418</v>
      </c>
      <c r="R37" s="83">
        <v>0.54881119916263221</v>
      </c>
      <c r="S37" s="84">
        <f t="shared" si="6"/>
        <v>0.54916905290311946</v>
      </c>
      <c r="T37" s="85">
        <f>分析係数表!F40</f>
        <v>0.76416450963474258</v>
      </c>
      <c r="U37" s="86">
        <f t="shared" si="7"/>
        <v>0.41965550001828827</v>
      </c>
      <c r="V37" s="87">
        <f>分析係数表!D40</f>
        <v>3.8155498034704249E-2</v>
      </c>
      <c r="W37" s="88">
        <f t="shared" si="8"/>
        <v>0</v>
      </c>
      <c r="X37" s="76">
        <f>分析係数表!E40</f>
        <v>2.4733966062697729E-2</v>
      </c>
      <c r="Y37" s="89">
        <f t="shared" si="9"/>
        <v>0</v>
      </c>
    </row>
    <row r="38" spans="1:25" x14ac:dyDescent="0.2">
      <c r="A38" s="6" t="s">
        <v>26</v>
      </c>
      <c r="B38" s="5" t="s">
        <v>276</v>
      </c>
      <c r="C38" s="90"/>
      <c r="D38" s="76">
        <f>投入係数表!X38</f>
        <v>0</v>
      </c>
      <c r="E38" s="77">
        <f t="shared" si="0"/>
        <v>0</v>
      </c>
      <c r="F38" s="76">
        <f>分析係数表!C41</f>
        <v>0.80737001514386675</v>
      </c>
      <c r="G38" s="77">
        <f t="shared" si="1"/>
        <v>0</v>
      </c>
      <c r="H38" s="77">
        <v>7.6865803943073697E-6</v>
      </c>
      <c r="I38" s="77">
        <f t="shared" si="2"/>
        <v>7.6865803943073697E-6</v>
      </c>
      <c r="J38" s="76">
        <f>分析係数表!G41</f>
        <v>0.46438676343953744</v>
      </c>
      <c r="K38" s="78">
        <f t="shared" si="3"/>
        <v>3.5695461912302031E-6</v>
      </c>
      <c r="L38" s="79"/>
      <c r="M38" s="80"/>
      <c r="N38" s="81">
        <f>分析係数表!H41</f>
        <v>5.5247420444334276E-2</v>
      </c>
      <c r="O38" s="82">
        <f t="shared" si="4"/>
        <v>1.048394098657728</v>
      </c>
      <c r="P38" s="76">
        <f>分析係数表!C41</f>
        <v>0.80737001514386675</v>
      </c>
      <c r="Q38" s="82">
        <f t="shared" si="5"/>
        <v>0.84644195931003041</v>
      </c>
      <c r="R38" s="83">
        <v>0.86029333041016331</v>
      </c>
      <c r="S38" s="84">
        <f t="shared" si="6"/>
        <v>0.86030101699055761</v>
      </c>
      <c r="T38" s="85">
        <f>分析係数表!F41</f>
        <v>0.56759749046623198</v>
      </c>
      <c r="U38" s="86">
        <f t="shared" si="7"/>
        <v>0.48830469828938772</v>
      </c>
      <c r="V38" s="87">
        <f>分析係数表!D41</f>
        <v>0.17788165826054866</v>
      </c>
      <c r="W38" s="88">
        <f t="shared" si="8"/>
        <v>0</v>
      </c>
      <c r="X38" s="76">
        <f>分析係数表!E41</f>
        <v>0.18021896912289334</v>
      </c>
      <c r="Y38" s="89">
        <f t="shared" si="9"/>
        <v>0</v>
      </c>
    </row>
    <row r="39" spans="1:25" x14ac:dyDescent="0.2">
      <c r="A39" s="6" t="s">
        <v>51</v>
      </c>
      <c r="B39" s="5" t="s">
        <v>367</v>
      </c>
      <c r="C39" s="90"/>
      <c r="D39" s="76">
        <f>投入係数表!X39</f>
        <v>0</v>
      </c>
      <c r="E39" s="77">
        <f>$C$26*D39</f>
        <v>0</v>
      </c>
      <c r="F39" s="76">
        <f>分析係数表!C42</f>
        <v>0.96683250414593702</v>
      </c>
      <c r="G39" s="77">
        <f>E39*F39</f>
        <v>0</v>
      </c>
      <c r="H39" s="77">
        <v>3.6616641779924899E-3</v>
      </c>
      <c r="I39" s="77">
        <f>C39+H39</f>
        <v>3.6616641779924899E-3</v>
      </c>
      <c r="J39" s="76">
        <f>分析係数表!G42</f>
        <v>0.48211243611584326</v>
      </c>
      <c r="K39" s="78">
        <f>I39*J39</f>
        <v>1.7653338370900761E-3</v>
      </c>
      <c r="L39" s="79"/>
      <c r="M39" s="80"/>
      <c r="N39" s="81">
        <f>分析係数表!H42</f>
        <v>1.6732252966876335E-2</v>
      </c>
      <c r="O39" s="82">
        <f t="shared" si="4"/>
        <v>0.31751700127603649</v>
      </c>
      <c r="P39" s="76">
        <f>分析係数表!C42</f>
        <v>0.96683250414593702</v>
      </c>
      <c r="Q39" s="82">
        <f>O39*P39</f>
        <v>0.30698575745261902</v>
      </c>
      <c r="R39" s="83">
        <v>0.31441603716685451</v>
      </c>
      <c r="S39" s="84">
        <f>I39+R39</f>
        <v>0.31807770134484697</v>
      </c>
      <c r="T39" s="85">
        <f>分析係数表!F42</f>
        <v>0.55877342419080067</v>
      </c>
      <c r="U39" s="86">
        <f>S39*T39</f>
        <v>0.17773336633919898</v>
      </c>
      <c r="V39" s="87">
        <f>分析係数表!D42</f>
        <v>0.25383304940374785</v>
      </c>
      <c r="W39" s="88">
        <f>ROUND(S39*V39,0)</f>
        <v>0</v>
      </c>
      <c r="X39" s="76">
        <f>分析係数表!E42</f>
        <v>0.17717206132879046</v>
      </c>
      <c r="Y39" s="89">
        <f>ROUND(S39*X39,0)</f>
        <v>0</v>
      </c>
    </row>
    <row r="40" spans="1:25" x14ac:dyDescent="0.2">
      <c r="A40" s="6" t="s">
        <v>194</v>
      </c>
      <c r="B40" s="5" t="s">
        <v>41</v>
      </c>
      <c r="C40" s="90"/>
      <c r="D40" s="76">
        <f>投入係数表!X40</f>
        <v>2.5423728813559324E-2</v>
      </c>
      <c r="E40" s="77">
        <f>$C$26*D40</f>
        <v>2.5423728813559325</v>
      </c>
      <c r="F40" s="76">
        <f>分析係数表!C43</f>
        <v>0.23747353563867324</v>
      </c>
      <c r="G40" s="77">
        <f>E40*F40</f>
        <v>0.60374627704747441</v>
      </c>
      <c r="H40" s="77">
        <v>0.70658006830949194</v>
      </c>
      <c r="I40" s="77">
        <f>C40+H40</f>
        <v>0.70658006830949194</v>
      </c>
      <c r="J40" s="76">
        <f>分析係数表!G43</f>
        <v>0.3947923997185081</v>
      </c>
      <c r="K40" s="78">
        <f>I40*J40</f>
        <v>0.2789524407611717</v>
      </c>
      <c r="L40" s="79"/>
      <c r="M40" s="80"/>
      <c r="N40" s="81">
        <f>分析係数表!H43</f>
        <v>4.4340470362222294E-2</v>
      </c>
      <c r="O40" s="82">
        <f t="shared" si="4"/>
        <v>0.84142005338149684</v>
      </c>
      <c r="P40" s="76">
        <f>分析係数表!C43</f>
        <v>0.23747353563867324</v>
      </c>
      <c r="Q40" s="82">
        <f>O40*P40</f>
        <v>0.19981499503378522</v>
      </c>
      <c r="R40" s="83">
        <v>0.28153289216502059</v>
      </c>
      <c r="S40" s="84">
        <f>I40+R40</f>
        <v>0.98811296047451247</v>
      </c>
      <c r="T40" s="85">
        <f>分析係数表!F43</f>
        <v>0.64109781843771996</v>
      </c>
      <c r="U40" s="86">
        <f>S40*T40</f>
        <v>0.633477063330247</v>
      </c>
      <c r="V40" s="87">
        <f>分析係数表!D43</f>
        <v>1.4700914848698099</v>
      </c>
      <c r="W40" s="88">
        <f>ROUND(S40*V40,0)</f>
        <v>1</v>
      </c>
      <c r="X40" s="76">
        <f>分析係数表!E43</f>
        <v>1.0415200562983815</v>
      </c>
      <c r="Y40" s="89">
        <f>ROUND(S40*X40,0)</f>
        <v>1</v>
      </c>
    </row>
    <row r="41" spans="1:25" x14ac:dyDescent="0.2">
      <c r="A41" s="6" t="s">
        <v>340</v>
      </c>
      <c r="B41" s="5" t="s">
        <v>42</v>
      </c>
      <c r="C41" s="90"/>
      <c r="D41" s="76">
        <f>投入係数表!X41</f>
        <v>0</v>
      </c>
      <c r="E41" s="77">
        <f>$C$26*D41</f>
        <v>0</v>
      </c>
      <c r="F41" s="76">
        <f>分析係数表!C44</f>
        <v>0.41273100616016423</v>
      </c>
      <c r="G41" s="77">
        <f>E41*F41</f>
        <v>0</v>
      </c>
      <c r="H41" s="77">
        <v>7.1967789406512017E-4</v>
      </c>
      <c r="I41" s="77">
        <f>C41+H41</f>
        <v>7.1967789406512017E-4</v>
      </c>
      <c r="J41" s="76">
        <f>分析係数表!G44</f>
        <v>0.27032077234506385</v>
      </c>
      <c r="K41" s="78">
        <f>I41*J41</f>
        <v>1.9454388416335233E-4</v>
      </c>
      <c r="L41" s="79"/>
      <c r="M41" s="80"/>
      <c r="N41" s="81">
        <f>分析係数表!H44</f>
        <v>0.12437641372044743</v>
      </c>
      <c r="O41" s="82">
        <f t="shared" si="4"/>
        <v>2.3602097094852046</v>
      </c>
      <c r="P41" s="76">
        <f>分析係数表!C44</f>
        <v>0.41273100616016423</v>
      </c>
      <c r="Q41" s="82">
        <f>O41*P41</f>
        <v>0.97413172814481741</v>
      </c>
      <c r="R41" s="83">
        <v>0.98726198113569796</v>
      </c>
      <c r="S41" s="84">
        <f>I41+R41</f>
        <v>0.98798165902976309</v>
      </c>
      <c r="T41" s="85">
        <f>分析係数表!F44</f>
        <v>0.52382435378386794</v>
      </c>
      <c r="U41" s="86">
        <f>S41*T41</f>
        <v>0.51752885409157945</v>
      </c>
      <c r="V41" s="87">
        <f>分析係数表!D44</f>
        <v>0.30302086577390219</v>
      </c>
      <c r="W41" s="88">
        <f>ROUND(S41*V41,0)</f>
        <v>0</v>
      </c>
      <c r="X41" s="76">
        <f>分析係数表!E44</f>
        <v>0.1999377141077546</v>
      </c>
      <c r="Y41" s="89">
        <f>ROUND(S41*X41,0)</f>
        <v>0</v>
      </c>
    </row>
    <row r="42" spans="1:25" x14ac:dyDescent="0.2">
      <c r="A42" s="6" t="s">
        <v>341</v>
      </c>
      <c r="B42" s="5" t="s">
        <v>278</v>
      </c>
      <c r="C42" s="90"/>
      <c r="D42" s="76">
        <f>投入係数表!X42</f>
        <v>0</v>
      </c>
      <c r="E42" s="77">
        <f>$C$26*D42</f>
        <v>0</v>
      </c>
      <c r="F42" s="76">
        <f>分析係数表!C45</f>
        <v>1</v>
      </c>
      <c r="G42" s="77">
        <f>E42*F42</f>
        <v>0</v>
      </c>
      <c r="H42" s="77">
        <v>3.0186489638889939E-3</v>
      </c>
      <c r="I42" s="77">
        <f>C42+H42</f>
        <v>3.0186489638889939E-3</v>
      </c>
      <c r="J42" s="76">
        <f>分析係数表!G45</f>
        <v>0</v>
      </c>
      <c r="K42" s="78">
        <f>I42*J42</f>
        <v>0</v>
      </c>
      <c r="L42" s="79"/>
      <c r="M42" s="80"/>
      <c r="N42" s="81">
        <f>分析係数表!H45</f>
        <v>0</v>
      </c>
      <c r="O42" s="82">
        <f t="shared" si="4"/>
        <v>0</v>
      </c>
      <c r="P42" s="76">
        <f>分析係数表!C45</f>
        <v>1</v>
      </c>
      <c r="Q42" s="82">
        <f>O42*P42</f>
        <v>0</v>
      </c>
      <c r="R42" s="83">
        <v>4.1236473443876055E-3</v>
      </c>
      <c r="S42" s="84">
        <f>I42+R42</f>
        <v>7.1422963082765998E-3</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投入係数表!X43</f>
        <v>0</v>
      </c>
      <c r="E43" s="77">
        <f>$C$26*D43</f>
        <v>0</v>
      </c>
      <c r="F43" s="76">
        <f>分析係数表!C46</f>
        <v>7.03125E-2</v>
      </c>
      <c r="G43" s="77">
        <f>E43*F43</f>
        <v>0</v>
      </c>
      <c r="H43" s="77">
        <v>3.537359293833196E-3</v>
      </c>
      <c r="I43" s="77">
        <f>C43+H43</f>
        <v>3.537359293833196E-3</v>
      </c>
      <c r="J43" s="76">
        <f>分析係数表!G46</f>
        <v>1.0101010101010102E-2</v>
      </c>
      <c r="K43" s="78">
        <f>I43*J43</f>
        <v>3.5730901957911074E-5</v>
      </c>
      <c r="L43" s="79"/>
      <c r="M43" s="80"/>
      <c r="N43" s="81">
        <f>分析係数表!H46</f>
        <v>2.5315279025811051E-2</v>
      </c>
      <c r="O43" s="82">
        <f t="shared" si="4"/>
        <v>0.4803914630417071</v>
      </c>
      <c r="P43" s="76">
        <f>分析係数表!C46</f>
        <v>7.03125E-2</v>
      </c>
      <c r="Q43" s="82">
        <f>O43*P43</f>
        <v>3.3777524745120031E-2</v>
      </c>
      <c r="R43" s="83">
        <v>3.6596977445796382E-2</v>
      </c>
      <c r="S43" s="84">
        <f>I43+R43</f>
        <v>4.0134336739629579E-2</v>
      </c>
      <c r="T43" s="85">
        <f>分析係数表!F46</f>
        <v>0.30303030303030304</v>
      </c>
      <c r="U43" s="86">
        <f>S43*T43</f>
        <v>1.2161920224130176E-2</v>
      </c>
      <c r="V43" s="87">
        <f>分析係数表!D46</f>
        <v>1.0101010101010102E-2</v>
      </c>
      <c r="W43" s="88">
        <f>ROUND(S43*V43,0)</f>
        <v>0</v>
      </c>
      <c r="X43" s="76">
        <f>分析係数表!E46</f>
        <v>3.0303030303030304E-2</v>
      </c>
      <c r="Y43" s="89">
        <f>ROUND(S43*X43,0)</f>
        <v>0</v>
      </c>
    </row>
    <row r="44" spans="1:25" x14ac:dyDescent="0.2">
      <c r="A44" s="192">
        <v>40</v>
      </c>
      <c r="B44" s="14" t="s">
        <v>150</v>
      </c>
      <c r="C44" s="197">
        <f>SUM(C5:C43)</f>
        <v>100</v>
      </c>
      <c r="D44" s="92">
        <f>投入係数表!X44</f>
        <v>0.52542372881355937</v>
      </c>
      <c r="E44" s="91">
        <f>SUM(E5:E43)</f>
        <v>52.542372881355931</v>
      </c>
      <c r="F44" s="92">
        <f>分析係数表!C47</f>
        <v>0.45593014645384233</v>
      </c>
      <c r="G44" s="91">
        <f>SUM(G5:G43)</f>
        <v>6.2914790089916703</v>
      </c>
      <c r="H44" s="91">
        <f>SUM(H5:H43)</f>
        <v>6.8625148422398032</v>
      </c>
      <c r="I44" s="91">
        <f>SUM(I5:I43)</f>
        <v>106.86251484223982</v>
      </c>
      <c r="J44" s="92">
        <f>分析係数表!G47</f>
        <v>0.32612291818538663</v>
      </c>
      <c r="K44" s="93">
        <f>SUM(K5:K43)</f>
        <v>30.265302682324783</v>
      </c>
      <c r="L44" s="94">
        <f>最終需要_まとめ!$L$33</f>
        <v>0.627</v>
      </c>
      <c r="M44" s="91">
        <f>K44*L44</f>
        <v>18.976344781817641</v>
      </c>
      <c r="N44" s="95">
        <f>分析係数表!H47</f>
        <v>1</v>
      </c>
      <c r="O44" s="96">
        <f>SUM(O5:O43)</f>
        <v>18.976344781817637</v>
      </c>
      <c r="P44" s="92">
        <f>分析係数表!C47</f>
        <v>0.45593014645384233</v>
      </c>
      <c r="Q44" s="96">
        <f>SUM(Q5:Q43)</f>
        <v>5.5180855753431555</v>
      </c>
      <c r="R44" s="91">
        <f>SUM(R5:R43)</f>
        <v>6.0510296150751834</v>
      </c>
      <c r="S44" s="97">
        <f>SUM(S5:S43)</f>
        <v>112.91354445731498</v>
      </c>
      <c r="T44" s="98">
        <f>分析係数表!F47</f>
        <v>0.53227163124544385</v>
      </c>
      <c r="U44" s="99">
        <f>SUM(U5:U43)</f>
        <v>53.39320707963369</v>
      </c>
      <c r="V44" s="100">
        <f>分析係数表!D47</f>
        <v>0.14068019962989961</v>
      </c>
      <c r="W44" s="101">
        <f>SUM(W5:W43)</f>
        <v>41</v>
      </c>
      <c r="X44" s="92">
        <f>分析係数表!E47</f>
        <v>0.11066561991812932</v>
      </c>
      <c r="Y44" s="102">
        <f>SUM(Y5:Y43)</f>
        <v>18</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2015年佐用町産業連関表</v>
      </c>
      <c r="H1" s="401"/>
      <c r="I1" s="401"/>
    </row>
    <row r="2" spans="1:25" x14ac:dyDescent="0.2">
      <c r="B2" s="3" t="s">
        <v>293</v>
      </c>
      <c r="S2" s="3" t="s">
        <v>152</v>
      </c>
      <c r="U2" s="64" t="s">
        <v>209</v>
      </c>
      <c r="W2" s="3" t="s">
        <v>130</v>
      </c>
      <c r="Y2" s="3" t="s">
        <v>153</v>
      </c>
    </row>
    <row r="3" spans="1:25" ht="44" x14ac:dyDescent="0.2">
      <c r="B3" s="65"/>
      <c r="C3" s="66" t="s">
        <v>227</v>
      </c>
      <c r="D3" s="66" t="s">
        <v>235</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投入係数表!Y5</f>
        <v>1.0716025328787141E-3</v>
      </c>
      <c r="E5" s="77">
        <f t="shared" ref="E5:E38" si="0">$C$27*D5</f>
        <v>0.1071602532878714</v>
      </c>
      <c r="F5" s="76">
        <f>分析係数表!C8</f>
        <v>1</v>
      </c>
      <c r="G5" s="77">
        <f t="shared" ref="G5:G38" si="1">E5*F5</f>
        <v>0.1071602532878714</v>
      </c>
      <c r="H5" s="77">
        <f t="array" ref="H5:H43">MMULT(逆行列係数!C5:AO43,'23'!G5:G43)</f>
        <v>0.12570009306384289</v>
      </c>
      <c r="I5" s="77">
        <f t="shared" ref="I5:I38" si="2">C5+H5</f>
        <v>0.12570009306384289</v>
      </c>
      <c r="J5" s="76">
        <f>分析係数表!G8</f>
        <v>0.11979935084095604</v>
      </c>
      <c r="K5" s="78">
        <f t="shared" ref="K5:K38" si="3">I5*J5</f>
        <v>1.5058789549696139E-2</v>
      </c>
      <c r="L5" s="79" t="s">
        <v>183</v>
      </c>
      <c r="M5" s="80" t="s">
        <v>183</v>
      </c>
      <c r="N5" s="81">
        <f>分析係数表!H8</f>
        <v>1.4191429368202522E-2</v>
      </c>
      <c r="O5" s="82">
        <f t="shared" ref="O5:O43" si="4">$M$44*N5</f>
        <v>0.33741516762417534</v>
      </c>
      <c r="P5" s="76">
        <f>分析係数表!C8</f>
        <v>1</v>
      </c>
      <c r="Q5" s="82">
        <f t="shared" ref="Q5:Q38" si="5">O5*P5</f>
        <v>0.33741516762417534</v>
      </c>
      <c r="R5" s="83">
        <f t="array" ref="R5:R43">MMULT(逆行列係数!C5:AO43,'23'!Q5:Q43)</f>
        <v>0.47416479842995513</v>
      </c>
      <c r="S5" s="84">
        <f t="shared" ref="S5:S38" si="6">I5+R5</f>
        <v>0.59986489149379807</v>
      </c>
      <c r="T5" s="85">
        <f>分析係数表!F8</f>
        <v>0.45234582472705814</v>
      </c>
      <c r="U5" s="86">
        <f t="shared" ref="U5:U38" si="7">S5*T5</f>
        <v>0.27134637906756931</v>
      </c>
      <c r="V5" s="87">
        <f>分析係数表!D8</f>
        <v>0.25140159339038065</v>
      </c>
      <c r="W5" s="167">
        <f t="shared" ref="W5:W38" si="8">ROUND(S5*V5,0)</f>
        <v>0</v>
      </c>
      <c r="X5" s="76">
        <f>分析係数表!E8</f>
        <v>0.19799350840956034</v>
      </c>
      <c r="Y5" s="166">
        <f t="shared" ref="Y5:Y38" si="9">ROUND(S5*X5,0)</f>
        <v>0</v>
      </c>
    </row>
    <row r="6" spans="1:25" x14ac:dyDescent="0.2">
      <c r="A6" s="6" t="s">
        <v>219</v>
      </c>
      <c r="B6" s="5" t="s">
        <v>265</v>
      </c>
      <c r="C6" s="90"/>
      <c r="D6" s="76">
        <f>投入係数表!Y6</f>
        <v>0</v>
      </c>
      <c r="E6" s="77">
        <f t="shared" si="0"/>
        <v>0</v>
      </c>
      <c r="F6" s="76">
        <f>分析係数表!C9</f>
        <v>1</v>
      </c>
      <c r="G6" s="77">
        <f t="shared" si="1"/>
        <v>0</v>
      </c>
      <c r="H6" s="77">
        <v>9.5073052504215966E-2</v>
      </c>
      <c r="I6" s="77">
        <f t="shared" si="2"/>
        <v>9.5073052504215966E-2</v>
      </c>
      <c r="J6" s="76">
        <f>分析係数表!G9</f>
        <v>0.2441860465116279</v>
      </c>
      <c r="K6" s="78">
        <f t="shared" si="3"/>
        <v>2.3215512820796921E-2</v>
      </c>
      <c r="L6" s="79"/>
      <c r="M6" s="80"/>
      <c r="N6" s="81">
        <f>分析係数表!H9</f>
        <v>7.4365568741672605E-4</v>
      </c>
      <c r="O6" s="82">
        <f t="shared" si="4"/>
        <v>1.768114415497862E-2</v>
      </c>
      <c r="P6" s="76">
        <f>分析係数表!C9</f>
        <v>1</v>
      </c>
      <c r="Q6" s="82">
        <f t="shared" si="5"/>
        <v>1.768114415497862E-2</v>
      </c>
      <c r="R6" s="83">
        <v>2.360720307120711E-2</v>
      </c>
      <c r="S6" s="84">
        <f t="shared" si="6"/>
        <v>0.11868025557542308</v>
      </c>
      <c r="T6" s="85">
        <f>分析係数表!F9</f>
        <v>0.66860465116279066</v>
      </c>
      <c r="U6" s="86">
        <f t="shared" si="7"/>
        <v>7.935017087891659E-2</v>
      </c>
      <c r="V6" s="87">
        <f>分析係数表!D9</f>
        <v>0.14534883720930233</v>
      </c>
      <c r="W6" s="167">
        <f t="shared" si="8"/>
        <v>0</v>
      </c>
      <c r="X6" s="76">
        <f>分析係数表!E9</f>
        <v>4.0697674418604654E-2</v>
      </c>
      <c r="Y6" s="166">
        <f t="shared" si="9"/>
        <v>0</v>
      </c>
    </row>
    <row r="7" spans="1:25" x14ac:dyDescent="0.2">
      <c r="A7" s="6" t="s">
        <v>220</v>
      </c>
      <c r="B7" s="5" t="s">
        <v>266</v>
      </c>
      <c r="C7" s="90"/>
      <c r="D7" s="76">
        <f>投入係数表!Y7</f>
        <v>0</v>
      </c>
      <c r="E7" s="77">
        <f t="shared" si="0"/>
        <v>0</v>
      </c>
      <c r="F7" s="76">
        <f>分析係数表!C10</f>
        <v>0</v>
      </c>
      <c r="G7" s="77">
        <f t="shared" si="1"/>
        <v>0</v>
      </c>
      <c r="H7" s="77">
        <v>0</v>
      </c>
      <c r="I7" s="77">
        <f t="shared" si="2"/>
        <v>0</v>
      </c>
      <c r="J7" s="76">
        <f>分析係数表!G10</f>
        <v>0</v>
      </c>
      <c r="K7" s="78">
        <f t="shared" si="3"/>
        <v>0</v>
      </c>
      <c r="L7" s="79"/>
      <c r="M7" s="80"/>
      <c r="N7" s="81">
        <f>分析係数表!H10</f>
        <v>1.4563257211910885E-3</v>
      </c>
      <c r="O7" s="82">
        <f t="shared" si="4"/>
        <v>3.4625573970166461E-2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投入係数表!Y8</f>
        <v>6.6244520214320509E-3</v>
      </c>
      <c r="E8" s="77">
        <f t="shared" si="0"/>
        <v>0.66244520214320513</v>
      </c>
      <c r="F8" s="76">
        <f>分析係数表!C11</f>
        <v>1.4950166112956853E-2</v>
      </c>
      <c r="G8" s="77">
        <f t="shared" si="1"/>
        <v>9.9036658127721975E-3</v>
      </c>
      <c r="H8" s="77">
        <v>1.4054998434579663E-2</v>
      </c>
      <c r="I8" s="77">
        <f t="shared" si="2"/>
        <v>1.4054998434579663E-2</v>
      </c>
      <c r="J8" s="76">
        <f>分析係数表!G11</f>
        <v>0.5</v>
      </c>
      <c r="K8" s="78">
        <f t="shared" si="3"/>
        <v>7.0274992172898315E-3</v>
      </c>
      <c r="L8" s="79"/>
      <c r="M8" s="80"/>
      <c r="N8" s="81">
        <f>分析係数表!H11</f>
        <v>-3.0985653642363585E-5</v>
      </c>
      <c r="O8" s="82">
        <f t="shared" si="4"/>
        <v>-7.3671433979077578E-4</v>
      </c>
      <c r="P8" s="76">
        <f>分析係数表!C11</f>
        <v>1.4950166112956853E-2</v>
      </c>
      <c r="Q8" s="82">
        <f t="shared" si="5"/>
        <v>-1.1014001757669436E-5</v>
      </c>
      <c r="R8" s="83">
        <v>2.0373283001878581E-4</v>
      </c>
      <c r="S8" s="84">
        <f t="shared" si="6"/>
        <v>1.4258731264598449E-2</v>
      </c>
      <c r="T8" s="85">
        <f>分析係数表!F11</f>
        <v>0.8125</v>
      </c>
      <c r="U8" s="86">
        <f t="shared" si="7"/>
        <v>1.158521915248624E-2</v>
      </c>
      <c r="V8" s="87">
        <f>分析係数表!D11</f>
        <v>0.3125</v>
      </c>
      <c r="W8" s="167">
        <f t="shared" si="8"/>
        <v>0</v>
      </c>
      <c r="X8" s="76">
        <f>分析係数表!E11</f>
        <v>0</v>
      </c>
      <c r="Y8" s="166">
        <f t="shared" si="9"/>
        <v>0</v>
      </c>
    </row>
    <row r="9" spans="1:25" x14ac:dyDescent="0.2">
      <c r="A9" s="6" t="s">
        <v>222</v>
      </c>
      <c r="B9" s="5" t="s">
        <v>190</v>
      </c>
      <c r="C9" s="90"/>
      <c r="D9" s="76">
        <f>投入係数表!Y9</f>
        <v>0</v>
      </c>
      <c r="E9" s="77">
        <f t="shared" si="0"/>
        <v>0</v>
      </c>
      <c r="F9" s="76">
        <f>分析係数表!C12</f>
        <v>7.6050169221580699E-2</v>
      </c>
      <c r="G9" s="77">
        <f t="shared" si="1"/>
        <v>0</v>
      </c>
      <c r="H9" s="77">
        <v>1.6985463338772204E-3</v>
      </c>
      <c r="I9" s="77">
        <f t="shared" si="2"/>
        <v>1.6985463338772204E-3</v>
      </c>
      <c r="J9" s="76">
        <f>分析係数表!G12</f>
        <v>0.1430260047281324</v>
      </c>
      <c r="K9" s="78">
        <f t="shared" si="3"/>
        <v>2.4293629598007527E-4</v>
      </c>
      <c r="L9" s="79"/>
      <c r="M9" s="80"/>
      <c r="N9" s="81">
        <f>分析係数表!H12</f>
        <v>0.10532023673039383</v>
      </c>
      <c r="O9" s="82">
        <f t="shared" si="4"/>
        <v>2.504092040948847</v>
      </c>
      <c r="P9" s="76">
        <f>分析係数表!C12</f>
        <v>7.6050169221580699E-2</v>
      </c>
      <c r="Q9" s="82">
        <f t="shared" si="5"/>
        <v>0.19043662346057319</v>
      </c>
      <c r="R9" s="83">
        <v>0.21242602782455533</v>
      </c>
      <c r="S9" s="84">
        <f t="shared" si="6"/>
        <v>0.21412457415843256</v>
      </c>
      <c r="T9" s="85">
        <f>分析係数表!F12</f>
        <v>0.29432624113475175</v>
      </c>
      <c r="U9" s="86">
        <f t="shared" si="7"/>
        <v>6.3022481046630857E-2</v>
      </c>
      <c r="V9" s="87">
        <f>分析係数表!D12</f>
        <v>7.407407407407407E-2</v>
      </c>
      <c r="W9" s="167">
        <f t="shared" si="8"/>
        <v>0</v>
      </c>
      <c r="X9" s="76">
        <f>分析係数表!E12</f>
        <v>6.6587864460204885E-2</v>
      </c>
      <c r="Y9" s="166">
        <f t="shared" si="9"/>
        <v>0</v>
      </c>
    </row>
    <row r="10" spans="1:25" x14ac:dyDescent="0.2">
      <c r="A10" s="6" t="s">
        <v>223</v>
      </c>
      <c r="B10" s="5" t="s">
        <v>28</v>
      </c>
      <c r="C10" s="90"/>
      <c r="D10" s="76">
        <f>投入係数表!Y10</f>
        <v>3.4096444227959084E-3</v>
      </c>
      <c r="E10" s="77">
        <f t="shared" si="0"/>
        <v>0.34096444227959083</v>
      </c>
      <c r="F10" s="76">
        <f>分析係数表!C13</f>
        <v>0</v>
      </c>
      <c r="G10" s="77">
        <f t="shared" si="1"/>
        <v>0</v>
      </c>
      <c r="H10" s="77">
        <v>0</v>
      </c>
      <c r="I10" s="77">
        <f t="shared" si="2"/>
        <v>0</v>
      </c>
      <c r="J10" s="76">
        <f>分析係数表!G13</f>
        <v>0.24390243902439024</v>
      </c>
      <c r="K10" s="78">
        <f t="shared" si="3"/>
        <v>0</v>
      </c>
      <c r="L10" s="79"/>
      <c r="M10" s="80"/>
      <c r="N10" s="81">
        <f>分析係数表!H13</f>
        <v>1.555479812846652E-2</v>
      </c>
      <c r="O10" s="82">
        <f t="shared" si="4"/>
        <v>0.36983059857496947</v>
      </c>
      <c r="P10" s="76">
        <f>分析係数表!C13</f>
        <v>0</v>
      </c>
      <c r="Q10" s="82">
        <f t="shared" si="5"/>
        <v>0</v>
      </c>
      <c r="R10" s="83">
        <v>0</v>
      </c>
      <c r="S10" s="84">
        <f t="shared" si="6"/>
        <v>0</v>
      </c>
      <c r="T10" s="85">
        <f>分析係数表!F13</f>
        <v>0.37804878048780488</v>
      </c>
      <c r="U10" s="86">
        <f t="shared" si="7"/>
        <v>0</v>
      </c>
      <c r="V10" s="87">
        <f>分析係数表!D13</f>
        <v>0.4451219512195122</v>
      </c>
      <c r="W10" s="167">
        <f t="shared" si="8"/>
        <v>0</v>
      </c>
      <c r="X10" s="76">
        <f>分析係数表!E13</f>
        <v>0.39634146341463417</v>
      </c>
      <c r="Y10" s="166">
        <f t="shared" si="9"/>
        <v>0</v>
      </c>
    </row>
    <row r="11" spans="1:25" x14ac:dyDescent="0.2">
      <c r="A11" s="6" t="s">
        <v>224</v>
      </c>
      <c r="B11" s="5" t="s">
        <v>267</v>
      </c>
      <c r="C11" s="90"/>
      <c r="D11" s="76">
        <f>投入係数表!Y11</f>
        <v>5.007306380905991E-2</v>
      </c>
      <c r="E11" s="77">
        <f t="shared" si="0"/>
        <v>5.007306380905991</v>
      </c>
      <c r="F11" s="76">
        <f>分析係数表!C14</f>
        <v>0.12118408880666054</v>
      </c>
      <c r="G11" s="77">
        <f t="shared" si="1"/>
        <v>0.60680586114586965</v>
      </c>
      <c r="H11" s="77">
        <v>0.63654626682462312</v>
      </c>
      <c r="I11" s="77">
        <f t="shared" si="2"/>
        <v>0.63654626682462312</v>
      </c>
      <c r="J11" s="76">
        <f>分析係数表!G14</f>
        <v>0.17455621301775148</v>
      </c>
      <c r="K11" s="78">
        <f t="shared" si="3"/>
        <v>0.11111310574749339</v>
      </c>
      <c r="L11" s="79"/>
      <c r="M11" s="80"/>
      <c r="N11" s="81">
        <f>分析係数表!H14</f>
        <v>1.3013974529792706E-3</v>
      </c>
      <c r="O11" s="82">
        <f t="shared" si="4"/>
        <v>3.0942002271212583E-2</v>
      </c>
      <c r="P11" s="76">
        <f>分析係数表!C14</f>
        <v>0.12118408880666054</v>
      </c>
      <c r="Q11" s="82">
        <f t="shared" si="5"/>
        <v>3.749678351090518E-3</v>
      </c>
      <c r="R11" s="83">
        <v>1.1225568080656344E-2</v>
      </c>
      <c r="S11" s="84">
        <f t="shared" si="6"/>
        <v>0.64777183490527945</v>
      </c>
      <c r="T11" s="85">
        <f>分析係数表!F14</f>
        <v>0.39349112426035504</v>
      </c>
      <c r="U11" s="86">
        <f t="shared" si="7"/>
        <v>0.25489246758107154</v>
      </c>
      <c r="V11" s="87">
        <f>分析係数表!D14</f>
        <v>0.13905325443786981</v>
      </c>
      <c r="W11" s="167">
        <f t="shared" si="8"/>
        <v>0</v>
      </c>
      <c r="X11" s="76">
        <f>分析係数表!E14</f>
        <v>0.10650887573964497</v>
      </c>
      <c r="Y11" s="166">
        <f t="shared" si="9"/>
        <v>0</v>
      </c>
    </row>
    <row r="12" spans="1:25" x14ac:dyDescent="0.2">
      <c r="A12" s="6" t="s">
        <v>225</v>
      </c>
      <c r="B12" s="5" t="s">
        <v>29</v>
      </c>
      <c r="C12" s="90"/>
      <c r="D12" s="76">
        <f>投入係数表!Y12</f>
        <v>5.7476863127131029E-3</v>
      </c>
      <c r="E12" s="77">
        <f t="shared" si="0"/>
        <v>0.57476863127131028</v>
      </c>
      <c r="F12" s="76">
        <f>分析係数表!C15</f>
        <v>0</v>
      </c>
      <c r="G12" s="77">
        <f t="shared" si="1"/>
        <v>0</v>
      </c>
      <c r="H12" s="77">
        <v>0</v>
      </c>
      <c r="I12" s="77">
        <f t="shared" si="2"/>
        <v>0</v>
      </c>
      <c r="J12" s="76">
        <f>分析係数表!G15</f>
        <v>0.1</v>
      </c>
      <c r="K12" s="78">
        <f t="shared" si="3"/>
        <v>0</v>
      </c>
      <c r="L12" s="79"/>
      <c r="M12" s="80"/>
      <c r="N12" s="81">
        <f>分析係数表!H15</f>
        <v>9.7914665509868937E-3</v>
      </c>
      <c r="O12" s="82">
        <f t="shared" si="4"/>
        <v>0.23280173137388518</v>
      </c>
      <c r="P12" s="76">
        <f>分析係数表!C15</f>
        <v>0</v>
      </c>
      <c r="Q12" s="82">
        <f t="shared" si="5"/>
        <v>0</v>
      </c>
      <c r="R12" s="83">
        <v>0</v>
      </c>
      <c r="S12" s="84">
        <f t="shared" si="6"/>
        <v>0</v>
      </c>
      <c r="T12" s="85">
        <f>分析係数表!F15</f>
        <v>0.30833333333333335</v>
      </c>
      <c r="U12" s="86">
        <f t="shared" si="7"/>
        <v>0</v>
      </c>
      <c r="V12" s="87">
        <f>分析係数表!D15</f>
        <v>8.3333333333333332E-3</v>
      </c>
      <c r="W12" s="167">
        <f t="shared" si="8"/>
        <v>0</v>
      </c>
      <c r="X12" s="76">
        <f>分析係数表!E15</f>
        <v>0</v>
      </c>
      <c r="Y12" s="166">
        <f t="shared" si="9"/>
        <v>0</v>
      </c>
    </row>
    <row r="13" spans="1:25" x14ac:dyDescent="0.2">
      <c r="A13" s="6" t="s">
        <v>226</v>
      </c>
      <c r="B13" s="5" t="s">
        <v>30</v>
      </c>
      <c r="C13" s="90"/>
      <c r="D13" s="76">
        <f>投入係数表!Y13</f>
        <v>1.2859230394544568E-2</v>
      </c>
      <c r="E13" s="77">
        <f t="shared" si="0"/>
        <v>1.2859230394544567</v>
      </c>
      <c r="F13" s="76">
        <f>分析係数表!C16</f>
        <v>1.8867924528301883E-2</v>
      </c>
      <c r="G13" s="77">
        <f t="shared" si="1"/>
        <v>2.4262698857631253E-2</v>
      </c>
      <c r="H13" s="77">
        <v>2.676288237532003E-2</v>
      </c>
      <c r="I13" s="77">
        <f t="shared" si="2"/>
        <v>2.676288237532003E-2</v>
      </c>
      <c r="J13" s="76">
        <f>分析係数表!G16</f>
        <v>4.4444444444444446E-2</v>
      </c>
      <c r="K13" s="78">
        <f t="shared" si="3"/>
        <v>1.1894614389031126E-3</v>
      </c>
      <c r="L13" s="79"/>
      <c r="M13" s="80"/>
      <c r="N13" s="81">
        <f>分析係数表!H16</f>
        <v>1.8622377839060514E-2</v>
      </c>
      <c r="O13" s="82">
        <f t="shared" si="4"/>
        <v>0.44276531821425624</v>
      </c>
      <c r="P13" s="76">
        <f>分析係数表!C16</f>
        <v>1.8867924528301883E-2</v>
      </c>
      <c r="Q13" s="82">
        <f t="shared" si="5"/>
        <v>8.354062607816154E-3</v>
      </c>
      <c r="R13" s="83">
        <v>9.0491288277086915E-3</v>
      </c>
      <c r="S13" s="84">
        <f t="shared" si="6"/>
        <v>3.5812011203028724E-2</v>
      </c>
      <c r="T13" s="85">
        <f>分析係数表!F16</f>
        <v>0.28888888888888886</v>
      </c>
      <c r="U13" s="86">
        <f t="shared" si="7"/>
        <v>1.0345692125319408E-2</v>
      </c>
      <c r="V13" s="87">
        <f>分析係数表!D16</f>
        <v>0</v>
      </c>
      <c r="W13" s="167">
        <f t="shared" si="8"/>
        <v>0</v>
      </c>
      <c r="X13" s="76">
        <f>分析係数表!E16</f>
        <v>0</v>
      </c>
      <c r="Y13" s="166">
        <f t="shared" si="9"/>
        <v>0</v>
      </c>
    </row>
    <row r="14" spans="1:25" x14ac:dyDescent="0.2">
      <c r="A14" s="6" t="s">
        <v>2</v>
      </c>
      <c r="B14" s="5" t="s">
        <v>364</v>
      </c>
      <c r="C14" s="90"/>
      <c r="D14" s="76">
        <f>投入係数表!Y14</f>
        <v>1.4320506575742815E-2</v>
      </c>
      <c r="E14" s="77">
        <f t="shared" si="0"/>
        <v>1.4320506575742815</v>
      </c>
      <c r="F14" s="76">
        <f>分析係数表!C17</f>
        <v>0.10356731875719216</v>
      </c>
      <c r="G14" s="77">
        <f t="shared" si="1"/>
        <v>0.14831364692944227</v>
      </c>
      <c r="H14" s="77">
        <v>0.16390192165409656</v>
      </c>
      <c r="I14" s="77">
        <f t="shared" si="2"/>
        <v>0.16390192165409656</v>
      </c>
      <c r="J14" s="76">
        <f>分析係数表!G17</f>
        <v>0.21292775665399238</v>
      </c>
      <c r="K14" s="78">
        <f t="shared" si="3"/>
        <v>3.48992684890852E-2</v>
      </c>
      <c r="L14" s="79"/>
      <c r="M14" s="80"/>
      <c r="N14" s="81">
        <f>分析係数表!H17</f>
        <v>3.0056084033092678E-3</v>
      </c>
      <c r="O14" s="82">
        <f t="shared" si="4"/>
        <v>7.1461290959705256E-2</v>
      </c>
      <c r="P14" s="76">
        <f>分析係数表!C17</f>
        <v>0.10356731875719216</v>
      </c>
      <c r="Q14" s="82">
        <f t="shared" si="5"/>
        <v>7.4010542996242488E-3</v>
      </c>
      <c r="R14" s="83">
        <v>1.278648994602144E-2</v>
      </c>
      <c r="S14" s="84">
        <f t="shared" si="6"/>
        <v>0.176688411600118</v>
      </c>
      <c r="T14" s="85">
        <f>分析係数表!F17</f>
        <v>0.32509505703422054</v>
      </c>
      <c r="U14" s="86">
        <f t="shared" si="7"/>
        <v>5.7440529246426196E-2</v>
      </c>
      <c r="V14" s="87">
        <f>分析係数表!D17</f>
        <v>7.2243346007604556E-2</v>
      </c>
      <c r="W14" s="167">
        <f t="shared" si="8"/>
        <v>0</v>
      </c>
      <c r="X14" s="76">
        <f>分析係数表!E17</f>
        <v>6.8441064638783272E-2</v>
      </c>
      <c r="Y14" s="166">
        <f t="shared" si="9"/>
        <v>0</v>
      </c>
    </row>
    <row r="15" spans="1:25" x14ac:dyDescent="0.2">
      <c r="A15" s="6" t="s">
        <v>3</v>
      </c>
      <c r="B15" s="5" t="s">
        <v>31</v>
      </c>
      <c r="C15" s="90"/>
      <c r="D15" s="76">
        <f>投入係数表!Y15</f>
        <v>5.7087189478811494E-2</v>
      </c>
      <c r="E15" s="77">
        <f t="shared" si="0"/>
        <v>5.7087189478811498</v>
      </c>
      <c r="F15" s="76">
        <f>分析係数表!C18</f>
        <v>0.44289970208540219</v>
      </c>
      <c r="G15" s="77">
        <f t="shared" si="1"/>
        <v>2.5283899213058518</v>
      </c>
      <c r="H15" s="77">
        <v>2.6460300610068037</v>
      </c>
      <c r="I15" s="77">
        <f t="shared" si="2"/>
        <v>2.6460300610068037</v>
      </c>
      <c r="J15" s="76">
        <f>分析係数表!G18</f>
        <v>0.21558441558441557</v>
      </c>
      <c r="K15" s="78">
        <f t="shared" si="3"/>
        <v>0.57044284432094727</v>
      </c>
      <c r="L15" s="79"/>
      <c r="M15" s="80"/>
      <c r="N15" s="81">
        <f>分析係数表!H18</f>
        <v>4.9577045827781737E-4</v>
      </c>
      <c r="O15" s="82">
        <f t="shared" si="4"/>
        <v>1.1787429436652412E-2</v>
      </c>
      <c r="P15" s="76">
        <f>分析係数表!C18</f>
        <v>0.44289970208540219</v>
      </c>
      <c r="Q15" s="82">
        <f t="shared" si="5"/>
        <v>5.2206489858460537E-3</v>
      </c>
      <c r="R15" s="83">
        <v>1.1004985545808033E-2</v>
      </c>
      <c r="S15" s="84">
        <f t="shared" si="6"/>
        <v>2.6570350465526116</v>
      </c>
      <c r="T15" s="85">
        <f>分析係数表!F18</f>
        <v>0.45974025974025973</v>
      </c>
      <c r="U15" s="86">
        <f t="shared" si="7"/>
        <v>1.2215459824410708</v>
      </c>
      <c r="V15" s="87">
        <f>分析係数表!D18</f>
        <v>4.0445269016697587E-2</v>
      </c>
      <c r="W15" s="167">
        <f t="shared" si="8"/>
        <v>0</v>
      </c>
      <c r="X15" s="76">
        <f>分析係数表!E18</f>
        <v>3.896103896103896E-2</v>
      </c>
      <c r="Y15" s="166">
        <f t="shared" si="9"/>
        <v>0</v>
      </c>
    </row>
    <row r="16" spans="1:25" x14ac:dyDescent="0.2">
      <c r="A16" s="6" t="s">
        <v>4</v>
      </c>
      <c r="B16" s="5" t="s">
        <v>32</v>
      </c>
      <c r="C16" s="90"/>
      <c r="D16" s="76">
        <f>投入係数表!Y16</f>
        <v>2.484169508037019E-2</v>
      </c>
      <c r="E16" s="77">
        <f t="shared" si="0"/>
        <v>2.4841695080370192</v>
      </c>
      <c r="F16" s="76">
        <f>分析係数表!C19</f>
        <v>0.30545876887340306</v>
      </c>
      <c r="G16" s="77">
        <f t="shared" si="1"/>
        <v>0.75881135959783519</v>
      </c>
      <c r="H16" s="77">
        <v>1.0810313132315845</v>
      </c>
      <c r="I16" s="77">
        <f t="shared" si="2"/>
        <v>1.0810313132315845</v>
      </c>
      <c r="J16" s="76">
        <f>分析係数表!G19</f>
        <v>5.7468790357296601E-2</v>
      </c>
      <c r="K16" s="78">
        <f t="shared" si="3"/>
        <v>6.2125561909778963E-2</v>
      </c>
      <c r="L16" s="79"/>
      <c r="M16" s="80"/>
      <c r="N16" s="81">
        <f>分析係数表!H19</f>
        <v>-1.2394261456945434E-4</v>
      </c>
      <c r="O16" s="82">
        <f t="shared" si="4"/>
        <v>-2.9468573591631031E-3</v>
      </c>
      <c r="P16" s="76">
        <f>分析係数表!C19</f>
        <v>0.30545876887340306</v>
      </c>
      <c r="Q16" s="82">
        <f t="shared" si="5"/>
        <v>-9.0014342097548923E-4</v>
      </c>
      <c r="R16" s="83">
        <v>2.1226470094344351E-3</v>
      </c>
      <c r="S16" s="84">
        <f t="shared" si="6"/>
        <v>1.083153960241019</v>
      </c>
      <c r="T16" s="85">
        <f>分析係数表!F19</f>
        <v>0.23999139044339216</v>
      </c>
      <c r="U16" s="86">
        <f t="shared" si="7"/>
        <v>0.25994762498250884</v>
      </c>
      <c r="V16" s="87">
        <f>分析係数表!D19</f>
        <v>1.8941024537236333E-2</v>
      </c>
      <c r="W16" s="167">
        <f t="shared" si="8"/>
        <v>0</v>
      </c>
      <c r="X16" s="76">
        <f>分析係数表!E19</f>
        <v>1.9156263452432199E-2</v>
      </c>
      <c r="Y16" s="166">
        <f t="shared" si="9"/>
        <v>0</v>
      </c>
    </row>
    <row r="17" spans="1:25" x14ac:dyDescent="0.2">
      <c r="A17" s="6" t="s">
        <v>5</v>
      </c>
      <c r="B17" s="5" t="s">
        <v>33</v>
      </c>
      <c r="C17" s="90"/>
      <c r="D17" s="76">
        <f>投入係数表!Y17</f>
        <v>9.6444227959084274E-3</v>
      </c>
      <c r="E17" s="77">
        <f t="shared" si="0"/>
        <v>0.96444227959084272</v>
      </c>
      <c r="F17" s="76">
        <f>分析係数表!C20</f>
        <v>9.5808383233532912E-2</v>
      </c>
      <c r="G17" s="77">
        <f t="shared" si="1"/>
        <v>9.2401655529661564E-2</v>
      </c>
      <c r="H17" s="77">
        <v>0.11479002288485565</v>
      </c>
      <c r="I17" s="77">
        <f t="shared" si="2"/>
        <v>0.11479002288485565</v>
      </c>
      <c r="J17" s="76">
        <f>分析係数表!G20</f>
        <v>0.10049019607843138</v>
      </c>
      <c r="K17" s="78">
        <f t="shared" si="3"/>
        <v>1.153527190754677E-2</v>
      </c>
      <c r="L17" s="79"/>
      <c r="M17" s="80"/>
      <c r="N17" s="81">
        <f>分析係数表!H20</f>
        <v>6.1971307284727176E-4</v>
      </c>
      <c r="O17" s="82">
        <f t="shared" si="4"/>
        <v>1.4734286795815517E-2</v>
      </c>
      <c r="P17" s="76">
        <f>分析係数表!C20</f>
        <v>9.5808383233532912E-2</v>
      </c>
      <c r="Q17" s="82">
        <f t="shared" si="5"/>
        <v>1.4116681960062768E-3</v>
      </c>
      <c r="R17" s="83">
        <v>2.6689032083098132E-3</v>
      </c>
      <c r="S17" s="84">
        <f t="shared" si="6"/>
        <v>0.11745892609316547</v>
      </c>
      <c r="T17" s="85">
        <f>分析係数表!F20</f>
        <v>0.22303921568627452</v>
      </c>
      <c r="U17" s="86">
        <f t="shared" si="7"/>
        <v>2.6197946751171711E-2</v>
      </c>
      <c r="V17" s="87">
        <f>分析係数表!D20</f>
        <v>8.5784313725490197E-2</v>
      </c>
      <c r="W17" s="167">
        <f t="shared" si="8"/>
        <v>0</v>
      </c>
      <c r="X17" s="76">
        <f>分析係数表!E20</f>
        <v>9.3137254901960786E-2</v>
      </c>
      <c r="Y17" s="166">
        <f t="shared" si="9"/>
        <v>0</v>
      </c>
    </row>
    <row r="18" spans="1:25" x14ac:dyDescent="0.2">
      <c r="A18" s="6" t="s">
        <v>6</v>
      </c>
      <c r="B18" s="5" t="s">
        <v>34</v>
      </c>
      <c r="C18" s="90"/>
      <c r="D18" s="76">
        <f>投入係数表!Y18</f>
        <v>0.10189965903555773</v>
      </c>
      <c r="E18" s="77">
        <f t="shared" si="0"/>
        <v>10.189965903555773</v>
      </c>
      <c r="F18" s="76">
        <f>分析係数表!C21</f>
        <v>0.17321313586606568</v>
      </c>
      <c r="G18" s="77">
        <f t="shared" si="1"/>
        <v>1.7650359485231828</v>
      </c>
      <c r="H18" s="77">
        <v>1.8008472504897532</v>
      </c>
      <c r="I18" s="77">
        <f t="shared" si="2"/>
        <v>1.8008472504897532</v>
      </c>
      <c r="J18" s="76">
        <f>分析係数表!G21</f>
        <v>0.28424304840370751</v>
      </c>
      <c r="K18" s="78">
        <f t="shared" si="3"/>
        <v>0.51187831218864255</v>
      </c>
      <c r="L18" s="79"/>
      <c r="M18" s="80"/>
      <c r="N18" s="81">
        <f>分析係数表!H21</f>
        <v>1.0225265701979984E-3</v>
      </c>
      <c r="O18" s="82">
        <f t="shared" si="4"/>
        <v>2.4311573213095603E-2</v>
      </c>
      <c r="P18" s="76">
        <f>分析係数表!C21</f>
        <v>0.17321313586606568</v>
      </c>
      <c r="Q18" s="82">
        <f t="shared" si="5"/>
        <v>4.2110838340777314E-3</v>
      </c>
      <c r="R18" s="83">
        <v>7.7760314133071612E-3</v>
      </c>
      <c r="S18" s="84">
        <f t="shared" si="6"/>
        <v>1.8086232819030603</v>
      </c>
      <c r="T18" s="85">
        <f>分析係数表!F21</f>
        <v>0.42481977342945415</v>
      </c>
      <c r="U18" s="86">
        <f t="shared" si="7"/>
        <v>0.76833893283729382</v>
      </c>
      <c r="V18" s="87">
        <f>分析係数表!D21</f>
        <v>8.2389289392378995E-2</v>
      </c>
      <c r="W18" s="167">
        <f t="shared" si="8"/>
        <v>0</v>
      </c>
      <c r="X18" s="76">
        <f>分析係数表!E21</f>
        <v>7.7239958805355308E-2</v>
      </c>
      <c r="Y18" s="166">
        <f t="shared" si="9"/>
        <v>0</v>
      </c>
    </row>
    <row r="19" spans="1:25" x14ac:dyDescent="0.2">
      <c r="A19" s="6" t="s">
        <v>7</v>
      </c>
      <c r="B19" s="5" t="s">
        <v>268</v>
      </c>
      <c r="C19" s="90"/>
      <c r="D19" s="76">
        <f>投入係数表!Y19</f>
        <v>6.8192888455918168E-3</v>
      </c>
      <c r="E19" s="77">
        <f t="shared" si="0"/>
        <v>0.68192888455918166</v>
      </c>
      <c r="F19" s="76">
        <f>分析係数表!C22</f>
        <v>5.7692307692307709E-2</v>
      </c>
      <c r="G19" s="77">
        <f t="shared" si="1"/>
        <v>3.9342051032260489E-2</v>
      </c>
      <c r="H19" s="77">
        <v>4.1958278469621232E-2</v>
      </c>
      <c r="I19" s="77">
        <f t="shared" si="2"/>
        <v>4.1958278469621232E-2</v>
      </c>
      <c r="J19" s="76">
        <f>分析係数表!G22</f>
        <v>0.19427890345649582</v>
      </c>
      <c r="K19" s="78">
        <f t="shared" si="3"/>
        <v>8.1516083320003103E-3</v>
      </c>
      <c r="L19" s="79"/>
      <c r="M19" s="80"/>
      <c r="N19" s="81">
        <f>分析係数表!H22</f>
        <v>6.1971307284727171E-5</v>
      </c>
      <c r="O19" s="82">
        <f t="shared" si="4"/>
        <v>1.4734286795815516E-3</v>
      </c>
      <c r="P19" s="76">
        <f>分析係数表!C22</f>
        <v>5.7692307692307709E-2</v>
      </c>
      <c r="Q19" s="82">
        <f t="shared" si="5"/>
        <v>8.5005500745089535E-5</v>
      </c>
      <c r="R19" s="83">
        <v>5.6602498759240438E-4</v>
      </c>
      <c r="S19" s="84">
        <f t="shared" si="6"/>
        <v>4.2524303457213634E-2</v>
      </c>
      <c r="T19" s="85">
        <f>分析係数表!F22</f>
        <v>0.41239570917759238</v>
      </c>
      <c r="U19" s="86">
        <f t="shared" si="7"/>
        <v>1.753684028152076E-2</v>
      </c>
      <c r="V19" s="87">
        <f>分析係数表!D22</f>
        <v>9.5351609058402856E-3</v>
      </c>
      <c r="W19" s="167">
        <f t="shared" si="8"/>
        <v>0</v>
      </c>
      <c r="X19" s="76">
        <f>分析係数表!E22</f>
        <v>8.3432657926102508E-3</v>
      </c>
      <c r="Y19" s="166">
        <f t="shared" si="9"/>
        <v>0</v>
      </c>
    </row>
    <row r="20" spans="1:25" x14ac:dyDescent="0.2">
      <c r="A20" s="6" t="s">
        <v>8</v>
      </c>
      <c r="B20" s="5" t="s">
        <v>269</v>
      </c>
      <c r="C20" s="90"/>
      <c r="D20" s="76">
        <f>投入係数表!Y20</f>
        <v>9.7418412079883096E-5</v>
      </c>
      <c r="E20" s="77">
        <f t="shared" si="0"/>
        <v>9.74184120798831E-3</v>
      </c>
      <c r="F20" s="76">
        <f>分析係数表!C23</f>
        <v>0</v>
      </c>
      <c r="G20" s="77">
        <f t="shared" si="1"/>
        <v>0</v>
      </c>
      <c r="H20" s="77">
        <v>0</v>
      </c>
      <c r="I20" s="77">
        <f t="shared" si="2"/>
        <v>0</v>
      </c>
      <c r="J20" s="76">
        <f>分析係数表!G23</f>
        <v>0.21608040201005024</v>
      </c>
      <c r="K20" s="78">
        <f t="shared" si="3"/>
        <v>0</v>
      </c>
      <c r="L20" s="79"/>
      <c r="M20" s="80"/>
      <c r="N20" s="81">
        <f>分析係数表!H23</f>
        <v>3.0985653642363585E-5</v>
      </c>
      <c r="O20" s="82">
        <f t="shared" si="4"/>
        <v>7.3671433979077578E-4</v>
      </c>
      <c r="P20" s="76">
        <f>分析係数表!C23</f>
        <v>0</v>
      </c>
      <c r="Q20" s="82">
        <f t="shared" si="5"/>
        <v>0</v>
      </c>
      <c r="R20" s="83">
        <v>0</v>
      </c>
      <c r="S20" s="84">
        <f t="shared" si="6"/>
        <v>0</v>
      </c>
      <c r="T20" s="85">
        <f>分析係数表!F23</f>
        <v>0.44723618090452261</v>
      </c>
      <c r="U20" s="86">
        <f t="shared" si="7"/>
        <v>0</v>
      </c>
      <c r="V20" s="87">
        <f>分析係数表!D23</f>
        <v>5.0251256281407038E-2</v>
      </c>
      <c r="W20" s="167">
        <f t="shared" si="8"/>
        <v>0</v>
      </c>
      <c r="X20" s="76">
        <f>分析係数表!E23</f>
        <v>3.5175879396984924E-2</v>
      </c>
      <c r="Y20" s="166">
        <f t="shared" si="9"/>
        <v>0</v>
      </c>
    </row>
    <row r="21" spans="1:25" x14ac:dyDescent="0.2">
      <c r="A21" s="6" t="s">
        <v>9</v>
      </c>
      <c r="B21" s="5" t="s">
        <v>270</v>
      </c>
      <c r="C21" s="90"/>
      <c r="D21" s="76">
        <f>投入係数表!Y21</f>
        <v>1.9483682415976619E-4</v>
      </c>
      <c r="E21" s="77">
        <f t="shared" si="0"/>
        <v>1.948368241597662E-2</v>
      </c>
      <c r="F21" s="76">
        <f>分析係数表!C24</f>
        <v>1</v>
      </c>
      <c r="G21" s="77">
        <f t="shared" si="1"/>
        <v>1.948368241597662E-2</v>
      </c>
      <c r="H21" s="77">
        <v>4.3673877994671068E-2</v>
      </c>
      <c r="I21" s="77">
        <f t="shared" si="2"/>
        <v>4.3673877994671068E-2</v>
      </c>
      <c r="J21" s="76">
        <f>分析係数表!G24</f>
        <v>0.20751761942051683</v>
      </c>
      <c r="K21" s="78">
        <f t="shared" si="3"/>
        <v>9.0630991923162357E-3</v>
      </c>
      <c r="L21" s="79"/>
      <c r="M21" s="80"/>
      <c r="N21" s="81">
        <f>分析係数表!H24</f>
        <v>4.3379915099309022E-4</v>
      </c>
      <c r="O21" s="82">
        <f t="shared" si="4"/>
        <v>1.0314000757070863E-2</v>
      </c>
      <c r="P21" s="76">
        <f>分析係数表!C24</f>
        <v>1</v>
      </c>
      <c r="Q21" s="82">
        <f t="shared" si="5"/>
        <v>1.0314000757070863E-2</v>
      </c>
      <c r="R21" s="83">
        <v>3.2225426391346436E-2</v>
      </c>
      <c r="S21" s="84">
        <f t="shared" si="6"/>
        <v>7.5899304386017497E-2</v>
      </c>
      <c r="T21" s="85">
        <f>分析係数表!F24</f>
        <v>0.3923257635082224</v>
      </c>
      <c r="U21" s="86">
        <f t="shared" si="7"/>
        <v>2.9777252542987288E-2</v>
      </c>
      <c r="V21" s="87">
        <f>分析係数表!D24</f>
        <v>7.9874706342991389E-2</v>
      </c>
      <c r="W21" s="167">
        <f t="shared" si="8"/>
        <v>0</v>
      </c>
      <c r="X21" s="76">
        <f>分析係数表!E24</f>
        <v>8.1440877055599062E-2</v>
      </c>
      <c r="Y21" s="166">
        <f t="shared" si="9"/>
        <v>0</v>
      </c>
    </row>
    <row r="22" spans="1:25" x14ac:dyDescent="0.2">
      <c r="A22" s="6" t="s">
        <v>10</v>
      </c>
      <c r="B22" s="5" t="s">
        <v>271</v>
      </c>
      <c r="C22" s="90"/>
      <c r="D22" s="76">
        <f>投入係数表!Y22</f>
        <v>2.9225523623964932E-4</v>
      </c>
      <c r="E22" s="77">
        <f t="shared" si="0"/>
        <v>2.9225523623964932E-2</v>
      </c>
      <c r="F22" s="76">
        <f>分析係数表!C25</f>
        <v>0.15636042402826855</v>
      </c>
      <c r="G22" s="77">
        <f t="shared" si="1"/>
        <v>4.5697152662913364E-3</v>
      </c>
      <c r="H22" s="77">
        <v>2.176711721182226E-2</v>
      </c>
      <c r="I22" s="77">
        <f t="shared" si="2"/>
        <v>2.176711721182226E-2</v>
      </c>
      <c r="J22" s="76">
        <f>分析係数表!G25</f>
        <v>0.19674295774647887</v>
      </c>
      <c r="K22" s="78">
        <f t="shared" si="3"/>
        <v>4.2825270218682003E-3</v>
      </c>
      <c r="L22" s="79"/>
      <c r="M22" s="80"/>
      <c r="N22" s="81">
        <f>分析係数表!H25</f>
        <v>5.8872741920490813E-4</v>
      </c>
      <c r="O22" s="82">
        <f t="shared" si="4"/>
        <v>1.399757245602474E-2</v>
      </c>
      <c r="P22" s="76">
        <f>分析係数表!C25</f>
        <v>0.15636042402826855</v>
      </c>
      <c r="Q22" s="82">
        <f t="shared" si="5"/>
        <v>2.1886663645904409E-3</v>
      </c>
      <c r="R22" s="83">
        <v>7.1274029381711394E-3</v>
      </c>
      <c r="S22" s="84">
        <f t="shared" si="6"/>
        <v>2.88945201499934E-2</v>
      </c>
      <c r="T22" s="85">
        <f>分析係数表!F25</f>
        <v>0.35079225352112675</v>
      </c>
      <c r="U22" s="86">
        <f t="shared" si="7"/>
        <v>1.0135973837827789E-2</v>
      </c>
      <c r="V22" s="87">
        <f>分析係数表!D25</f>
        <v>7.2183098591549297E-2</v>
      </c>
      <c r="W22" s="167">
        <f t="shared" si="8"/>
        <v>0</v>
      </c>
      <c r="X22" s="76">
        <f>分析係数表!E25</f>
        <v>6.8661971830985921E-2</v>
      </c>
      <c r="Y22" s="166">
        <f t="shared" si="9"/>
        <v>0</v>
      </c>
    </row>
    <row r="23" spans="1:25" x14ac:dyDescent="0.2">
      <c r="A23" s="6" t="s">
        <v>11</v>
      </c>
      <c r="B23" s="5" t="s">
        <v>35</v>
      </c>
      <c r="C23" s="90"/>
      <c r="D23" s="76">
        <f>投入係数表!Y23</f>
        <v>8.3779834388699459E-3</v>
      </c>
      <c r="E23" s="77">
        <f t="shared" si="0"/>
        <v>0.83779834388699459</v>
      </c>
      <c r="F23" s="76">
        <f>分析係数表!C26</f>
        <v>0.2968369829683698</v>
      </c>
      <c r="G23" s="77">
        <f t="shared" si="1"/>
        <v>0.24868953273531225</v>
      </c>
      <c r="H23" s="77">
        <v>0.26546663022969696</v>
      </c>
      <c r="I23" s="77">
        <f t="shared" si="2"/>
        <v>0.26546663022969696</v>
      </c>
      <c r="J23" s="76">
        <f>分析係数表!G26</f>
        <v>0.19691119691119691</v>
      </c>
      <c r="K23" s="78">
        <f t="shared" si="3"/>
        <v>5.2273351898511754E-2</v>
      </c>
      <c r="L23" s="79"/>
      <c r="M23" s="80"/>
      <c r="N23" s="81">
        <f>分析係数表!H26</f>
        <v>1.2859046261580888E-2</v>
      </c>
      <c r="O23" s="82">
        <f t="shared" si="4"/>
        <v>0.30573645101317198</v>
      </c>
      <c r="P23" s="76">
        <f>分析係数表!C26</f>
        <v>0.2968369829683698</v>
      </c>
      <c r="Q23" s="82">
        <f t="shared" si="5"/>
        <v>9.0753885702206757E-2</v>
      </c>
      <c r="R23" s="83">
        <v>9.5673352200369766E-2</v>
      </c>
      <c r="S23" s="84">
        <f t="shared" si="6"/>
        <v>0.36113998243006673</v>
      </c>
      <c r="T23" s="85">
        <f>分析係数表!F26</f>
        <v>0.33687258687258687</v>
      </c>
      <c r="U23" s="86">
        <f t="shared" si="7"/>
        <v>0.12165816010433715</v>
      </c>
      <c r="V23" s="87">
        <f>分析係数表!D26</f>
        <v>8.7355212355212361E-2</v>
      </c>
      <c r="W23" s="167">
        <f t="shared" si="8"/>
        <v>0</v>
      </c>
      <c r="X23" s="76">
        <f>分析係数表!E26</f>
        <v>9.2664092664092659E-2</v>
      </c>
      <c r="Y23" s="166">
        <f t="shared" si="9"/>
        <v>0</v>
      </c>
    </row>
    <row r="24" spans="1:25" x14ac:dyDescent="0.2">
      <c r="A24" s="6" t="s">
        <v>12</v>
      </c>
      <c r="B24" s="5" t="s">
        <v>365</v>
      </c>
      <c r="C24" s="90"/>
      <c r="D24" s="76">
        <f>投入係数表!Y24</f>
        <v>1.7535314174378957E-3</v>
      </c>
      <c r="E24" s="77">
        <f t="shared" si="0"/>
        <v>0.17535314174378958</v>
      </c>
      <c r="F24" s="76">
        <f>分析係数表!C27</f>
        <v>2.7090694935217874E-2</v>
      </c>
      <c r="G24" s="77">
        <f t="shared" si="1"/>
        <v>4.7504384689130222E-3</v>
      </c>
      <c r="H24" s="77">
        <v>4.9144226764959928E-3</v>
      </c>
      <c r="I24" s="77">
        <f t="shared" si="2"/>
        <v>4.9144226764959928E-3</v>
      </c>
      <c r="J24" s="76">
        <f>分析係数表!G27</f>
        <v>0.18333333333333332</v>
      </c>
      <c r="K24" s="78">
        <f t="shared" si="3"/>
        <v>9.0097749069093197E-4</v>
      </c>
      <c r="L24" s="79"/>
      <c r="M24" s="80"/>
      <c r="N24" s="81">
        <f>分析係数表!H27</f>
        <v>1.2053419266879434E-2</v>
      </c>
      <c r="O24" s="82">
        <f t="shared" si="4"/>
        <v>0.2865818781786118</v>
      </c>
      <c r="P24" s="76">
        <f>分析係数表!C27</f>
        <v>2.7090694935217874E-2</v>
      </c>
      <c r="Q24" s="82">
        <f t="shared" si="5"/>
        <v>7.7637022356985448E-3</v>
      </c>
      <c r="R24" s="83">
        <v>7.808354259460859E-3</v>
      </c>
      <c r="S24" s="84">
        <f t="shared" si="6"/>
        <v>1.2722776935956852E-2</v>
      </c>
      <c r="T24" s="85">
        <f>分析係数表!F27</f>
        <v>0.33333333333333331</v>
      </c>
      <c r="U24" s="86">
        <f t="shared" si="7"/>
        <v>4.2409256453189506E-3</v>
      </c>
      <c r="V24" s="87">
        <f>分析係数表!D27</f>
        <v>0</v>
      </c>
      <c r="W24" s="167">
        <f t="shared" si="8"/>
        <v>0</v>
      </c>
      <c r="X24" s="76">
        <f>分析係数表!E27</f>
        <v>0</v>
      </c>
      <c r="Y24" s="166">
        <f t="shared" si="9"/>
        <v>0</v>
      </c>
    </row>
    <row r="25" spans="1:25" x14ac:dyDescent="0.2">
      <c r="A25" s="6" t="s">
        <v>13</v>
      </c>
      <c r="B25" s="5" t="s">
        <v>191</v>
      </c>
      <c r="C25" s="90"/>
      <c r="D25" s="76">
        <f>投入係数表!Y25</f>
        <v>0</v>
      </c>
      <c r="E25" s="77">
        <f t="shared" si="0"/>
        <v>0</v>
      </c>
      <c r="F25" s="76">
        <f>分析係数表!C28</f>
        <v>5.9347181008901906E-3</v>
      </c>
      <c r="G25" s="77">
        <f t="shared" si="1"/>
        <v>0</v>
      </c>
      <c r="H25" s="77">
        <v>5.166688705243184E-4</v>
      </c>
      <c r="I25" s="77">
        <f t="shared" si="2"/>
        <v>5.166688705243184E-4</v>
      </c>
      <c r="J25" s="76">
        <f>分析係数表!G28</f>
        <v>0.12222222222222222</v>
      </c>
      <c r="K25" s="78">
        <f t="shared" si="3"/>
        <v>6.3148417508527804E-5</v>
      </c>
      <c r="L25" s="79"/>
      <c r="M25" s="80"/>
      <c r="N25" s="81">
        <f>分析係数表!H28</f>
        <v>2.299135500263378E-2</v>
      </c>
      <c r="O25" s="82">
        <f t="shared" si="4"/>
        <v>0.5466420401247557</v>
      </c>
      <c r="P25" s="76">
        <f>分析係数表!C28</f>
        <v>5.9347181008901906E-3</v>
      </c>
      <c r="Q25" s="82">
        <f t="shared" si="5"/>
        <v>3.2441664102359296E-3</v>
      </c>
      <c r="R25" s="83">
        <v>3.3315285193020175E-3</v>
      </c>
      <c r="S25" s="84">
        <f t="shared" si="6"/>
        <v>3.848197389826336E-3</v>
      </c>
      <c r="T25" s="85">
        <f>分析係数表!F28</f>
        <v>0.21111111111111111</v>
      </c>
      <c r="U25" s="86">
        <f t="shared" si="7"/>
        <v>8.1239722674111533E-4</v>
      </c>
      <c r="V25" s="87">
        <f>分析係数表!D28</f>
        <v>0.82222222222222219</v>
      </c>
      <c r="W25" s="167">
        <f t="shared" si="8"/>
        <v>0</v>
      </c>
      <c r="X25" s="76">
        <f>分析係数表!E28</f>
        <v>0.82222222222222219</v>
      </c>
      <c r="Y25" s="166">
        <f t="shared" si="9"/>
        <v>0</v>
      </c>
    </row>
    <row r="26" spans="1:25" x14ac:dyDescent="0.2">
      <c r="A26" s="6" t="s">
        <v>14</v>
      </c>
      <c r="B26" s="5" t="s">
        <v>50</v>
      </c>
      <c r="C26" s="90"/>
      <c r="D26" s="76">
        <f>投入係数表!Y26</f>
        <v>3.3122260107160254E-3</v>
      </c>
      <c r="E26" s="77">
        <f t="shared" si="0"/>
        <v>0.33122260107160256</v>
      </c>
      <c r="F26" s="76">
        <f>分析係数表!C29</f>
        <v>2.9045643153526979E-2</v>
      </c>
      <c r="G26" s="77">
        <f t="shared" si="1"/>
        <v>9.6205734751087912E-3</v>
      </c>
      <c r="H26" s="77">
        <v>1.2354278448811769E-2</v>
      </c>
      <c r="I26" s="77">
        <f t="shared" si="2"/>
        <v>1.2354278448811769E-2</v>
      </c>
      <c r="J26" s="76">
        <f>分析係数表!G29</f>
        <v>0.27966101694915252</v>
      </c>
      <c r="K26" s="78">
        <f t="shared" si="3"/>
        <v>3.4550100746676979E-3</v>
      </c>
      <c r="L26" s="79"/>
      <c r="M26" s="80"/>
      <c r="N26" s="81">
        <f>分析係数表!H29</f>
        <v>1.0659064852973073E-2</v>
      </c>
      <c r="O26" s="82">
        <f t="shared" si="4"/>
        <v>0.25342973288802689</v>
      </c>
      <c r="P26" s="76">
        <f>分析係数表!C29</f>
        <v>2.9045643153526979E-2</v>
      </c>
      <c r="Q26" s="82">
        <f t="shared" si="5"/>
        <v>7.3610295859592896E-3</v>
      </c>
      <c r="R26" s="83">
        <v>9.2436755109056822E-3</v>
      </c>
      <c r="S26" s="84">
        <f t="shared" si="6"/>
        <v>2.1597953959717451E-2</v>
      </c>
      <c r="T26" s="85">
        <f>分析係数表!F29</f>
        <v>0.4576271186440678</v>
      </c>
      <c r="U26" s="86">
        <f t="shared" si="7"/>
        <v>9.8838094391927311E-3</v>
      </c>
      <c r="V26" s="87">
        <f>分析係数表!D29</f>
        <v>0.38983050847457629</v>
      </c>
      <c r="W26" s="167">
        <f t="shared" si="8"/>
        <v>0</v>
      </c>
      <c r="X26" s="76">
        <f>分析係数表!E29</f>
        <v>0.16101694915254236</v>
      </c>
      <c r="Y26" s="166">
        <f t="shared" si="9"/>
        <v>0</v>
      </c>
    </row>
    <row r="27" spans="1:25" x14ac:dyDescent="0.2">
      <c r="A27" s="6" t="s">
        <v>15</v>
      </c>
      <c r="B27" s="5" t="s">
        <v>36</v>
      </c>
      <c r="C27" s="75">
        <f>最終需要_まとめ!C28</f>
        <v>100</v>
      </c>
      <c r="D27" s="76">
        <f>投入係数表!Y27</f>
        <v>6.819288845591817E-4</v>
      </c>
      <c r="E27" s="77">
        <f t="shared" si="0"/>
        <v>6.8192888455918171E-2</v>
      </c>
      <c r="F27" s="76">
        <f>分析係数表!C30</f>
        <v>1</v>
      </c>
      <c r="G27" s="77">
        <f t="shared" si="1"/>
        <v>6.8192888455918171E-2</v>
      </c>
      <c r="H27" s="77">
        <v>0.10922828293670281</v>
      </c>
      <c r="I27" s="77">
        <f t="shared" si="2"/>
        <v>100.1092282829367</v>
      </c>
      <c r="J27" s="76">
        <f>分析係数表!G30</f>
        <v>0.3445689235265465</v>
      </c>
      <c r="K27" s="78">
        <f t="shared" si="3"/>
        <v>34.494529024524802</v>
      </c>
      <c r="L27" s="79"/>
      <c r="M27" s="80"/>
      <c r="N27" s="81">
        <f>分析係数表!H30</f>
        <v>0</v>
      </c>
      <c r="O27" s="82">
        <f t="shared" si="4"/>
        <v>0</v>
      </c>
      <c r="P27" s="76">
        <f>分析係数表!C30</f>
        <v>1</v>
      </c>
      <c r="Q27" s="82">
        <f t="shared" si="5"/>
        <v>0</v>
      </c>
      <c r="R27" s="83">
        <v>3.2422945122530022E-2</v>
      </c>
      <c r="S27" s="84">
        <f t="shared" si="6"/>
        <v>100.14165122805923</v>
      </c>
      <c r="T27" s="85">
        <f>分析係数表!F30</f>
        <v>0.44101315148563081</v>
      </c>
      <c r="U27" s="86">
        <f t="shared" si="7"/>
        <v>44.163785203061295</v>
      </c>
      <c r="V27" s="87">
        <f>分析係数表!D30</f>
        <v>8.7579152459814902E-2</v>
      </c>
      <c r="W27" s="167">
        <f t="shared" si="8"/>
        <v>9</v>
      </c>
      <c r="X27" s="76">
        <f>分析係数表!E30</f>
        <v>6.0009741841207991E-2</v>
      </c>
      <c r="Y27" s="166">
        <f t="shared" si="9"/>
        <v>6</v>
      </c>
    </row>
    <row r="28" spans="1:25" x14ac:dyDescent="0.2">
      <c r="A28" s="6" t="s">
        <v>16</v>
      </c>
      <c r="B28" s="5" t="s">
        <v>192</v>
      </c>
      <c r="C28" s="90"/>
      <c r="D28" s="76">
        <f>投入係数表!Y28</f>
        <v>3.1173891865562591E-3</v>
      </c>
      <c r="E28" s="77">
        <f t="shared" si="0"/>
        <v>0.31173891865562592</v>
      </c>
      <c r="F28" s="76">
        <f>分析係数表!C31</f>
        <v>3.5033259423503327E-2</v>
      </c>
      <c r="G28" s="77">
        <f t="shared" si="1"/>
        <v>1.0921230409664943E-2</v>
      </c>
      <c r="H28" s="77">
        <v>2.317452370091657E-2</v>
      </c>
      <c r="I28" s="77">
        <f t="shared" si="2"/>
        <v>2.317452370091657E-2</v>
      </c>
      <c r="J28" s="76">
        <f>分析係数表!G31</f>
        <v>6.3291139240506333E-2</v>
      </c>
      <c r="K28" s="78">
        <f t="shared" si="3"/>
        <v>1.4667420063871248E-3</v>
      </c>
      <c r="L28" s="79"/>
      <c r="M28" s="80"/>
      <c r="N28" s="81">
        <f>分析係数表!H31</f>
        <v>2.636879124965141E-2</v>
      </c>
      <c r="O28" s="82">
        <f t="shared" si="4"/>
        <v>0.62694390316195014</v>
      </c>
      <c r="P28" s="76">
        <f>分析係数表!C31</f>
        <v>3.5033259423503327E-2</v>
      </c>
      <c r="Q28" s="82">
        <f t="shared" si="5"/>
        <v>2.1963888403456346E-2</v>
      </c>
      <c r="R28" s="83">
        <v>2.6690774116546807E-2</v>
      </c>
      <c r="S28" s="84">
        <f t="shared" si="6"/>
        <v>4.9865297817463378E-2</v>
      </c>
      <c r="T28" s="85">
        <f>分析係数表!F31</f>
        <v>0.34177215189873417</v>
      </c>
      <c r="U28" s="86">
        <f t="shared" si="7"/>
        <v>1.7042570140145711E-2</v>
      </c>
      <c r="V28" s="87">
        <f>分析係数表!D31</f>
        <v>0</v>
      </c>
      <c r="W28" s="167">
        <f t="shared" si="8"/>
        <v>0</v>
      </c>
      <c r="X28" s="76">
        <f>分析係数表!E31</f>
        <v>0</v>
      </c>
      <c r="Y28" s="166">
        <f t="shared" si="9"/>
        <v>0</v>
      </c>
    </row>
    <row r="29" spans="1:25" x14ac:dyDescent="0.2">
      <c r="A29" s="6" t="s">
        <v>17</v>
      </c>
      <c r="B29" s="5" t="s">
        <v>272</v>
      </c>
      <c r="C29" s="90"/>
      <c r="D29" s="76">
        <f>投入係数表!Y29</f>
        <v>7.7934729663906477E-4</v>
      </c>
      <c r="E29" s="77">
        <f t="shared" si="0"/>
        <v>7.793472966390648E-2</v>
      </c>
      <c r="F29" s="76">
        <f>分析係数表!C32</f>
        <v>1</v>
      </c>
      <c r="G29" s="77">
        <f t="shared" si="1"/>
        <v>7.793472966390648E-2</v>
      </c>
      <c r="H29" s="77">
        <v>0.10211206123652693</v>
      </c>
      <c r="I29" s="77">
        <f t="shared" si="2"/>
        <v>0.10211206123652693</v>
      </c>
      <c r="J29" s="76">
        <f>分析係数表!G32</f>
        <v>0.13994910941475827</v>
      </c>
      <c r="K29" s="78">
        <f t="shared" si="3"/>
        <v>1.4290492030557204E-2</v>
      </c>
      <c r="L29" s="79"/>
      <c r="M29" s="80"/>
      <c r="N29" s="81">
        <f>分析係数表!H32</f>
        <v>7.5295138350943511E-3</v>
      </c>
      <c r="O29" s="82">
        <f t="shared" si="4"/>
        <v>0.17902158456915851</v>
      </c>
      <c r="P29" s="76">
        <f>分析係数表!C32</f>
        <v>1</v>
      </c>
      <c r="Q29" s="82">
        <f t="shared" si="5"/>
        <v>0.17902158456915851</v>
      </c>
      <c r="R29" s="83">
        <v>0.22922115408470459</v>
      </c>
      <c r="S29" s="84">
        <f t="shared" si="6"/>
        <v>0.3313332153212315</v>
      </c>
      <c r="T29" s="85">
        <f>分析係数表!F32</f>
        <v>0.48346055979643765</v>
      </c>
      <c r="U29" s="86">
        <f t="shared" si="7"/>
        <v>0.1601865417583562</v>
      </c>
      <c r="V29" s="87">
        <f>分析係数表!D32</f>
        <v>1.0178117048346057E-2</v>
      </c>
      <c r="W29" s="167">
        <f t="shared" si="8"/>
        <v>0</v>
      </c>
      <c r="X29" s="76">
        <f>分析係数表!E32</f>
        <v>1.5267175572519083E-2</v>
      </c>
      <c r="Y29" s="166">
        <f t="shared" si="9"/>
        <v>0</v>
      </c>
    </row>
    <row r="30" spans="1:25" x14ac:dyDescent="0.2">
      <c r="A30" s="6" t="s">
        <v>18</v>
      </c>
      <c r="B30" s="5" t="s">
        <v>273</v>
      </c>
      <c r="C30" s="90"/>
      <c r="D30" s="76">
        <f>投入係数表!Y30</f>
        <v>1.948368241597662E-3</v>
      </c>
      <c r="E30" s="77">
        <f t="shared" si="0"/>
        <v>0.19483682415976619</v>
      </c>
      <c r="F30" s="76">
        <f>分析係数表!C33</f>
        <v>1</v>
      </c>
      <c r="G30" s="77">
        <f t="shared" si="1"/>
        <v>0.19483682415976619</v>
      </c>
      <c r="H30" s="77">
        <v>0.20772594967953018</v>
      </c>
      <c r="I30" s="77">
        <f t="shared" si="2"/>
        <v>0.20772594967953018</v>
      </c>
      <c r="J30" s="76">
        <f>分析係数表!G33</f>
        <v>0.50525087514585765</v>
      </c>
      <c r="K30" s="78">
        <f t="shared" si="3"/>
        <v>0.10495371786608701</v>
      </c>
      <c r="L30" s="79"/>
      <c r="M30" s="80"/>
      <c r="N30" s="81">
        <f>分析係数表!H33</f>
        <v>1.0844978774827254E-3</v>
      </c>
      <c r="O30" s="82">
        <f t="shared" si="4"/>
        <v>2.5785001892677153E-2</v>
      </c>
      <c r="P30" s="76">
        <f>分析係数表!C33</f>
        <v>1</v>
      </c>
      <c r="Q30" s="82">
        <f t="shared" si="5"/>
        <v>2.5785001892677153E-2</v>
      </c>
      <c r="R30" s="83">
        <v>6.3853929151531999E-2</v>
      </c>
      <c r="S30" s="84">
        <f t="shared" si="6"/>
        <v>0.27157987883106216</v>
      </c>
      <c r="T30" s="85">
        <f>分析係数表!F33</f>
        <v>0.64410735122520424</v>
      </c>
      <c r="U30" s="86">
        <f t="shared" si="7"/>
        <v>0.17492659639993735</v>
      </c>
      <c r="V30" s="87">
        <f>分析係数表!D33</f>
        <v>4.7841306884480746E-2</v>
      </c>
      <c r="W30" s="167">
        <f t="shared" si="8"/>
        <v>0</v>
      </c>
      <c r="X30" s="76">
        <f>分析係数表!E33</f>
        <v>4.3173862310385065E-2</v>
      </c>
      <c r="Y30" s="166">
        <f t="shared" si="9"/>
        <v>0</v>
      </c>
    </row>
    <row r="31" spans="1:25" x14ac:dyDescent="0.2">
      <c r="A31" s="6" t="s">
        <v>19</v>
      </c>
      <c r="B31" s="5" t="s">
        <v>274</v>
      </c>
      <c r="C31" s="90"/>
      <c r="D31" s="76">
        <f>投入係数表!Y31</f>
        <v>5.9035557720409158E-2</v>
      </c>
      <c r="E31" s="77">
        <f t="shared" si="0"/>
        <v>5.9035557720409155</v>
      </c>
      <c r="F31" s="76">
        <f>分析係数表!C34</f>
        <v>0.19949759263135858</v>
      </c>
      <c r="G31" s="77">
        <f t="shared" si="1"/>
        <v>1.1777451644871242</v>
      </c>
      <c r="H31" s="77">
        <v>1.2603720316777791</v>
      </c>
      <c r="I31" s="77">
        <f t="shared" si="2"/>
        <v>1.2603720316777791</v>
      </c>
      <c r="J31" s="76">
        <f>分析係数表!G34</f>
        <v>0.4244650271478761</v>
      </c>
      <c r="K31" s="78">
        <f t="shared" si="3"/>
        <v>0.53498384864253223</v>
      </c>
      <c r="L31" s="79"/>
      <c r="M31" s="80"/>
      <c r="N31" s="81">
        <f>分析係数表!H34</f>
        <v>0.18489139528398352</v>
      </c>
      <c r="O31" s="82">
        <f t="shared" si="4"/>
        <v>4.3959744655315598</v>
      </c>
      <c r="P31" s="76">
        <f>分析係数表!C34</f>
        <v>0.19949759263135858</v>
      </c>
      <c r="Q31" s="82">
        <f t="shared" si="5"/>
        <v>0.87698632314246938</v>
      </c>
      <c r="R31" s="83">
        <v>0.93475449303498137</v>
      </c>
      <c r="S31" s="84">
        <f t="shared" si="6"/>
        <v>2.1951265247127605</v>
      </c>
      <c r="T31" s="85">
        <f>分析係数表!F34</f>
        <v>0.70105397636537847</v>
      </c>
      <c r="U31" s="86">
        <f t="shared" si="7"/>
        <v>1.538902178774995</v>
      </c>
      <c r="V31" s="87">
        <f>分析係数表!D34</f>
        <v>0.39061002874480999</v>
      </c>
      <c r="W31" s="167">
        <f t="shared" si="8"/>
        <v>1</v>
      </c>
      <c r="X31" s="76">
        <f>分析係数表!E34</f>
        <v>0.23634621526668795</v>
      </c>
      <c r="Y31" s="166">
        <f t="shared" si="9"/>
        <v>1</v>
      </c>
    </row>
    <row r="32" spans="1:25" x14ac:dyDescent="0.2">
      <c r="A32" s="6" t="s">
        <v>20</v>
      </c>
      <c r="B32" s="5" t="s">
        <v>37</v>
      </c>
      <c r="C32" s="90"/>
      <c r="D32" s="76">
        <f>投入係数表!Y32</f>
        <v>1.2566975158304919E-2</v>
      </c>
      <c r="E32" s="77">
        <f t="shared" si="0"/>
        <v>1.2566975158304918</v>
      </c>
      <c r="F32" s="76">
        <f>分析係数表!C35</f>
        <v>0.22275795564127288</v>
      </c>
      <c r="G32" s="77">
        <f t="shared" si="1"/>
        <v>0.27993936948586651</v>
      </c>
      <c r="H32" s="77">
        <v>0.31202557700908873</v>
      </c>
      <c r="I32" s="77">
        <f t="shared" si="2"/>
        <v>0.31202557700908873</v>
      </c>
      <c r="J32" s="76">
        <f>分析係数表!G35</f>
        <v>0.31756756756756754</v>
      </c>
      <c r="K32" s="78">
        <f t="shared" si="3"/>
        <v>9.9089203509643037E-2</v>
      </c>
      <c r="L32" s="79"/>
      <c r="M32" s="80"/>
      <c r="N32" s="81">
        <f>分析係数表!H35</f>
        <v>6.990363461717225E-2</v>
      </c>
      <c r="O32" s="82">
        <f t="shared" si="4"/>
        <v>1.6620275505679902</v>
      </c>
      <c r="P32" s="76">
        <f>分析係数表!C35</f>
        <v>0.22275795564127288</v>
      </c>
      <c r="Q32" s="82">
        <f t="shared" si="5"/>
        <v>0.37022985938399777</v>
      </c>
      <c r="R32" s="83">
        <v>0.40425455824749207</v>
      </c>
      <c r="S32" s="84">
        <f t="shared" si="6"/>
        <v>0.71628013525658085</v>
      </c>
      <c r="T32" s="85">
        <f>分析係数表!F35</f>
        <v>0.6527027027027027</v>
      </c>
      <c r="U32" s="86">
        <f t="shared" si="7"/>
        <v>0.46751798017422774</v>
      </c>
      <c r="V32" s="87">
        <f>分析係数表!D35</f>
        <v>0.11351351351351352</v>
      </c>
      <c r="W32" s="167">
        <f t="shared" si="8"/>
        <v>0</v>
      </c>
      <c r="X32" s="76">
        <f>分析係数表!E35</f>
        <v>8.9189189189189194E-2</v>
      </c>
      <c r="Y32" s="166">
        <f t="shared" si="9"/>
        <v>0</v>
      </c>
    </row>
    <row r="33" spans="1:25" x14ac:dyDescent="0.2">
      <c r="A33" s="6" t="s">
        <v>21</v>
      </c>
      <c r="B33" s="5" t="s">
        <v>38</v>
      </c>
      <c r="C33" s="90"/>
      <c r="D33" s="76">
        <f>投入係数表!Y33</f>
        <v>3.5070628348757914E-3</v>
      </c>
      <c r="E33" s="77">
        <f t="shared" si="0"/>
        <v>0.35070628348757915</v>
      </c>
      <c r="F33" s="76">
        <f>分析係数表!C36</f>
        <v>0.43622860833064259</v>
      </c>
      <c r="G33" s="77">
        <f t="shared" si="1"/>
        <v>0.15298811397859846</v>
      </c>
      <c r="H33" s="77">
        <v>0.18701273918602868</v>
      </c>
      <c r="I33" s="77">
        <f t="shared" si="2"/>
        <v>0.18701273918602868</v>
      </c>
      <c r="J33" s="76">
        <f>分析係数表!G36</f>
        <v>3.6982248520710057E-3</v>
      </c>
      <c r="K33" s="78">
        <f t="shared" si="3"/>
        <v>6.9161515971164443E-4</v>
      </c>
      <c r="L33" s="79"/>
      <c r="M33" s="80"/>
      <c r="N33" s="81">
        <f>分析係数表!H36</f>
        <v>7.7743004988690231E-2</v>
      </c>
      <c r="O33" s="82">
        <f t="shared" si="4"/>
        <v>1.8484162785350564</v>
      </c>
      <c r="P33" s="76">
        <f>分析係数表!C36</f>
        <v>0.43622860833064259</v>
      </c>
      <c r="Q33" s="82">
        <f t="shared" si="5"/>
        <v>0.80633206080105313</v>
      </c>
      <c r="R33" s="83">
        <v>0.84478297692273774</v>
      </c>
      <c r="S33" s="84">
        <f t="shared" si="6"/>
        <v>1.0317957161087663</v>
      </c>
      <c r="T33" s="85">
        <f>分析係数表!F36</f>
        <v>0.90162721893491127</v>
      </c>
      <c r="U33" s="86">
        <f t="shared" si="7"/>
        <v>0.93029510202410215</v>
      </c>
      <c r="V33" s="87">
        <f>分析係数表!D36</f>
        <v>2.1449704142011833E-2</v>
      </c>
      <c r="W33" s="167">
        <f t="shared" si="8"/>
        <v>0</v>
      </c>
      <c r="X33" s="76">
        <f>分析係数表!E36</f>
        <v>1.4792899408284023E-3</v>
      </c>
      <c r="Y33" s="166">
        <f t="shared" si="9"/>
        <v>0</v>
      </c>
    </row>
    <row r="34" spans="1:25" x14ac:dyDescent="0.2">
      <c r="A34" s="6" t="s">
        <v>22</v>
      </c>
      <c r="B34" s="5" t="s">
        <v>377</v>
      </c>
      <c r="C34" s="90"/>
      <c r="D34" s="76">
        <f>投入係数表!Y34</f>
        <v>2.6400389673648321E-2</v>
      </c>
      <c r="E34" s="77">
        <f t="shared" si="0"/>
        <v>2.6400389673648319</v>
      </c>
      <c r="F34" s="76">
        <f>分析係数表!C37</f>
        <v>0.12537048014226437</v>
      </c>
      <c r="G34" s="77">
        <f t="shared" si="1"/>
        <v>0.33098295293281682</v>
      </c>
      <c r="H34" s="77">
        <v>0.37147794021032282</v>
      </c>
      <c r="I34" s="77">
        <f t="shared" si="2"/>
        <v>0.37147794021032282</v>
      </c>
      <c r="J34" s="76">
        <f>分析係数表!G37</f>
        <v>0.54441260744985676</v>
      </c>
      <c r="K34" s="78">
        <f t="shared" si="3"/>
        <v>0.20223727404000383</v>
      </c>
      <c r="L34" s="79"/>
      <c r="M34" s="80"/>
      <c r="N34" s="81">
        <f>分析係数表!H37</f>
        <v>5.4441793449632819E-2</v>
      </c>
      <c r="O34" s="82">
        <f t="shared" si="4"/>
        <v>1.2944070950123931</v>
      </c>
      <c r="P34" s="76">
        <f>分析係数表!C37</f>
        <v>0.12537048014226437</v>
      </c>
      <c r="Q34" s="82">
        <f t="shared" si="5"/>
        <v>0.16228043900125735</v>
      </c>
      <c r="R34" s="83">
        <v>0.18082724515622176</v>
      </c>
      <c r="S34" s="84">
        <f t="shared" si="6"/>
        <v>0.5523051853665446</v>
      </c>
      <c r="T34" s="85">
        <f>分析係数表!F37</f>
        <v>0.7435530085959885</v>
      </c>
      <c r="U34" s="86">
        <f t="shared" si="7"/>
        <v>0.41066818224245938</v>
      </c>
      <c r="V34" s="87">
        <f>分析係数表!D37</f>
        <v>0.23782234957020057</v>
      </c>
      <c r="W34" s="167">
        <f t="shared" si="8"/>
        <v>0</v>
      </c>
      <c r="X34" s="76">
        <f>分析係数表!E37</f>
        <v>0.19484240687679083</v>
      </c>
      <c r="Y34" s="166">
        <f t="shared" si="9"/>
        <v>0</v>
      </c>
    </row>
    <row r="35" spans="1:25" x14ac:dyDescent="0.2">
      <c r="A35" s="6" t="s">
        <v>23</v>
      </c>
      <c r="B35" s="5" t="s">
        <v>193</v>
      </c>
      <c r="C35" s="90"/>
      <c r="D35" s="76">
        <f>投入係数表!Y35</f>
        <v>8.3779834388699459E-3</v>
      </c>
      <c r="E35" s="77">
        <f t="shared" si="0"/>
        <v>0.83779834388699459</v>
      </c>
      <c r="F35" s="76">
        <f>分析係数表!C38</f>
        <v>2.2876841115637703E-2</v>
      </c>
      <c r="G35" s="77">
        <f t="shared" si="1"/>
        <v>1.9166179600047174E-2</v>
      </c>
      <c r="H35" s="77">
        <v>2.358130246490097E-2</v>
      </c>
      <c r="I35" s="77">
        <f t="shared" si="2"/>
        <v>2.358130246490097E-2</v>
      </c>
      <c r="J35" s="76">
        <f>分析係数表!G38</f>
        <v>0.33663366336633666</v>
      </c>
      <c r="K35" s="78">
        <f t="shared" si="3"/>
        <v>7.9382602357092377E-3</v>
      </c>
      <c r="L35" s="79"/>
      <c r="M35" s="80"/>
      <c r="N35" s="81">
        <f>分析係数表!H38</f>
        <v>4.7129179190035016E-2</v>
      </c>
      <c r="O35" s="82">
        <f t="shared" si="4"/>
        <v>1.1205425108217701</v>
      </c>
      <c r="P35" s="76">
        <f>分析係数表!C38</f>
        <v>2.2876841115637703E-2</v>
      </c>
      <c r="Q35" s="82">
        <f t="shared" si="5"/>
        <v>2.5634472983387377E-2</v>
      </c>
      <c r="R35" s="83">
        <v>2.9567238771052846E-2</v>
      </c>
      <c r="S35" s="84">
        <f t="shared" si="6"/>
        <v>5.314854123595382E-2</v>
      </c>
      <c r="T35" s="85">
        <f>分析係数表!F38</f>
        <v>0.54455445544554459</v>
      </c>
      <c r="U35" s="86">
        <f t="shared" si="7"/>
        <v>2.8942274930469903E-2</v>
      </c>
      <c r="V35" s="87">
        <f>分析係数表!D38</f>
        <v>0.17821782178217821</v>
      </c>
      <c r="W35" s="167">
        <f t="shared" si="8"/>
        <v>0</v>
      </c>
      <c r="X35" s="76">
        <f>分析係数表!E38</f>
        <v>0.21782178217821782</v>
      </c>
      <c r="Y35" s="166">
        <f t="shared" si="9"/>
        <v>0</v>
      </c>
    </row>
    <row r="36" spans="1:25" x14ac:dyDescent="0.2">
      <c r="A36" s="6" t="s">
        <v>24</v>
      </c>
      <c r="B36" s="5" t="s">
        <v>39</v>
      </c>
      <c r="C36" s="90"/>
      <c r="D36" s="76">
        <f>投入係数表!Y36</f>
        <v>0</v>
      </c>
      <c r="E36" s="77">
        <f t="shared" si="0"/>
        <v>0</v>
      </c>
      <c r="F36" s="76">
        <f>分析係数表!C39</f>
        <v>1</v>
      </c>
      <c r="G36" s="77">
        <f t="shared" si="1"/>
        <v>0</v>
      </c>
      <c r="H36" s="77">
        <v>2.2167026346217915E-2</v>
      </c>
      <c r="I36" s="77">
        <f t="shared" si="2"/>
        <v>2.2167026346217915E-2</v>
      </c>
      <c r="J36" s="76">
        <f>分析係数表!G39</f>
        <v>0.3546086320409656</v>
      </c>
      <c r="K36" s="78">
        <f t="shared" si="3"/>
        <v>7.8606188890483781E-3</v>
      </c>
      <c r="L36" s="79"/>
      <c r="M36" s="80"/>
      <c r="N36" s="81">
        <f>分析係数表!H39</f>
        <v>4.3379915099309016E-3</v>
      </c>
      <c r="O36" s="82">
        <f t="shared" si="4"/>
        <v>0.10314000757070861</v>
      </c>
      <c r="P36" s="76">
        <f>分析係数表!C39</f>
        <v>1</v>
      </c>
      <c r="Q36" s="82">
        <f t="shared" si="5"/>
        <v>0.10314000757070861</v>
      </c>
      <c r="R36" s="83">
        <v>0.11194014639924378</v>
      </c>
      <c r="S36" s="84">
        <f t="shared" si="6"/>
        <v>0.13410717274546169</v>
      </c>
      <c r="T36" s="85">
        <f>分析係数表!F39</f>
        <v>0.70537673738112661</v>
      </c>
      <c r="U36" s="86">
        <f t="shared" si="7"/>
        <v>9.4596079970600905E-2</v>
      </c>
      <c r="V36" s="87">
        <f>分析係数表!D39</f>
        <v>5.5779078273591805E-2</v>
      </c>
      <c r="W36" s="167">
        <f t="shared" si="8"/>
        <v>0</v>
      </c>
      <c r="X36" s="76">
        <f>分析係数表!E39</f>
        <v>7.0592538405267011E-2</v>
      </c>
      <c r="Y36" s="166">
        <f t="shared" si="9"/>
        <v>0</v>
      </c>
    </row>
    <row r="37" spans="1:25" x14ac:dyDescent="0.2">
      <c r="A37" s="6" t="s">
        <v>25</v>
      </c>
      <c r="B37" s="5" t="s">
        <v>40</v>
      </c>
      <c r="C37" s="90"/>
      <c r="D37" s="76">
        <f>投入係数表!Y37</f>
        <v>1.9483682415976619E-4</v>
      </c>
      <c r="E37" s="77">
        <f t="shared" si="0"/>
        <v>1.948368241597662E-2</v>
      </c>
      <c r="F37" s="76">
        <f>分析係数表!C40</f>
        <v>1</v>
      </c>
      <c r="G37" s="77">
        <f t="shared" si="1"/>
        <v>1.948368241597662E-2</v>
      </c>
      <c r="H37" s="77">
        <v>2.1693573784367884E-2</v>
      </c>
      <c r="I37" s="77">
        <f t="shared" si="2"/>
        <v>2.1693573784367884E-2</v>
      </c>
      <c r="J37" s="76">
        <f>分析係数表!G40</f>
        <v>0.56581344070558914</v>
      </c>
      <c r="K37" s="78">
        <f t="shared" si="3"/>
        <v>1.227451562413376E-2</v>
      </c>
      <c r="L37" s="79"/>
      <c r="M37" s="80"/>
      <c r="N37" s="81">
        <f>分析係数表!H40</f>
        <v>2.8909614848325226E-2</v>
      </c>
      <c r="O37" s="82">
        <f t="shared" si="4"/>
        <v>0.68735447902479385</v>
      </c>
      <c r="P37" s="76">
        <f>分析係数表!C40</f>
        <v>1</v>
      </c>
      <c r="Q37" s="82">
        <f t="shared" si="5"/>
        <v>0.68735447902479385</v>
      </c>
      <c r="R37" s="83">
        <v>0.68762057610599614</v>
      </c>
      <c r="S37" s="84">
        <f t="shared" si="6"/>
        <v>0.70931414989036401</v>
      </c>
      <c r="T37" s="85">
        <f>分析係数表!F40</f>
        <v>0.76416450963474258</v>
      </c>
      <c r="U37" s="86">
        <f t="shared" si="7"/>
        <v>0.5420326995279543</v>
      </c>
      <c r="V37" s="87">
        <f>分析係数表!D40</f>
        <v>3.8155498034704249E-2</v>
      </c>
      <c r="W37" s="167">
        <f t="shared" si="8"/>
        <v>0</v>
      </c>
      <c r="X37" s="76">
        <f>分析係数表!E40</f>
        <v>2.4733966062697729E-2</v>
      </c>
      <c r="Y37" s="166">
        <f t="shared" si="9"/>
        <v>0</v>
      </c>
    </row>
    <row r="38" spans="1:25" x14ac:dyDescent="0.2">
      <c r="A38" s="6" t="s">
        <v>26</v>
      </c>
      <c r="B38" s="5" t="s">
        <v>276</v>
      </c>
      <c r="C38" s="90"/>
      <c r="D38" s="76">
        <f>投入係数表!Y38</f>
        <v>0</v>
      </c>
      <c r="E38" s="77">
        <f t="shared" si="0"/>
        <v>0</v>
      </c>
      <c r="F38" s="76">
        <f>分析係数表!C41</f>
        <v>0.80737001514386675</v>
      </c>
      <c r="G38" s="77">
        <f t="shared" si="1"/>
        <v>0</v>
      </c>
      <c r="H38" s="77">
        <v>6.0858817152628548E-5</v>
      </c>
      <c r="I38" s="77">
        <f t="shared" si="2"/>
        <v>6.0858817152628548E-5</v>
      </c>
      <c r="J38" s="76">
        <f>分析係数表!G41</f>
        <v>0.46438676343953744</v>
      </c>
      <c r="K38" s="78">
        <f t="shared" si="3"/>
        <v>2.8262029124267778E-5</v>
      </c>
      <c r="L38" s="79"/>
      <c r="M38" s="80"/>
      <c r="N38" s="81">
        <f>分析係数表!H41</f>
        <v>5.5247420444334276E-2</v>
      </c>
      <c r="O38" s="82">
        <f t="shared" si="4"/>
        <v>1.3135616678469533</v>
      </c>
      <c r="P38" s="76">
        <f>分析係数表!C41</f>
        <v>0.80737001514386675</v>
      </c>
      <c r="Q38" s="82">
        <f t="shared" si="5"/>
        <v>1.0605303036619975</v>
      </c>
      <c r="R38" s="83">
        <v>1.0778850657190833</v>
      </c>
      <c r="S38" s="84">
        <f t="shared" si="6"/>
        <v>1.0779459245362359</v>
      </c>
      <c r="T38" s="85">
        <f>分析係数表!F41</f>
        <v>0.56759749046623198</v>
      </c>
      <c r="U38" s="86">
        <f t="shared" si="7"/>
        <v>0.61183940162506978</v>
      </c>
      <c r="V38" s="87">
        <f>分析係数表!D41</f>
        <v>0.17788165826054866</v>
      </c>
      <c r="W38" s="167">
        <f t="shared" si="8"/>
        <v>0</v>
      </c>
      <c r="X38" s="76">
        <f>分析係数表!E41</f>
        <v>0.18021896912289334</v>
      </c>
      <c r="Y38" s="166">
        <f t="shared" si="9"/>
        <v>0</v>
      </c>
    </row>
    <row r="39" spans="1:25" x14ac:dyDescent="0.2">
      <c r="A39" s="6" t="s">
        <v>51</v>
      </c>
      <c r="B39" s="5" t="s">
        <v>367</v>
      </c>
      <c r="C39" s="90"/>
      <c r="D39" s="76">
        <f>投入係数表!Y39</f>
        <v>6.819288845591817E-4</v>
      </c>
      <c r="E39" s="77">
        <f>$C$27*D39</f>
        <v>6.8192888455918171E-2</v>
      </c>
      <c r="F39" s="76">
        <f>分析係数表!C42</f>
        <v>0.96683250414593702</v>
      </c>
      <c r="G39" s="77">
        <f>E39*F39</f>
        <v>6.5931101110779933E-2</v>
      </c>
      <c r="H39" s="77">
        <v>7.6134286755755537E-2</v>
      </c>
      <c r="I39" s="77">
        <f>C39+H39</f>
        <v>7.6134286755755537E-2</v>
      </c>
      <c r="J39" s="76">
        <f>分析係数表!G42</f>
        <v>0.48211243611584326</v>
      </c>
      <c r="K39" s="78">
        <f>I39*J39</f>
        <v>3.6705286459759484E-2</v>
      </c>
      <c r="L39" s="79"/>
      <c r="M39" s="80"/>
      <c r="N39" s="81">
        <f>分析係数表!H42</f>
        <v>1.6732252966876335E-2</v>
      </c>
      <c r="O39" s="82">
        <f t="shared" si="4"/>
        <v>0.39782574348701893</v>
      </c>
      <c r="P39" s="76">
        <f>分析係数表!C42</f>
        <v>0.96683250414593702</v>
      </c>
      <c r="Q39" s="82">
        <f>O39*P39</f>
        <v>0.38463085978927369</v>
      </c>
      <c r="R39" s="83">
        <v>0.39394046066025967</v>
      </c>
      <c r="S39" s="84">
        <f>I39+R39</f>
        <v>0.47007474741601518</v>
      </c>
      <c r="T39" s="85">
        <f>分析係数表!F42</f>
        <v>0.55877342419080067</v>
      </c>
      <c r="U39" s="86">
        <f>S39*T39</f>
        <v>0.26266527623927255</v>
      </c>
      <c r="V39" s="87">
        <f>分析係数表!D42</f>
        <v>0.25383304940374785</v>
      </c>
      <c r="W39" s="167">
        <f>ROUND(S39*V39,0)</f>
        <v>0</v>
      </c>
      <c r="X39" s="76">
        <f>分析係数表!E42</f>
        <v>0.17717206132879046</v>
      </c>
      <c r="Y39" s="166">
        <f>ROUND(S39*X39,0)</f>
        <v>0</v>
      </c>
    </row>
    <row r="40" spans="1:25" x14ac:dyDescent="0.2">
      <c r="A40" s="6" t="s">
        <v>194</v>
      </c>
      <c r="B40" s="5" t="s">
        <v>41</v>
      </c>
      <c r="C40" s="90"/>
      <c r="D40" s="76">
        <f>投入係数表!Y40</f>
        <v>9.5664880662445204E-2</v>
      </c>
      <c r="E40" s="77">
        <f>$C$27*D40</f>
        <v>9.5664880662445206</v>
      </c>
      <c r="F40" s="76">
        <f>分析係数表!C43</f>
        <v>0.23747353563867324</v>
      </c>
      <c r="G40" s="77">
        <f>E40*F40</f>
        <v>2.2717877447362604</v>
      </c>
      <c r="H40" s="77">
        <v>2.4635141672202283</v>
      </c>
      <c r="I40" s="77">
        <f>C40+H40</f>
        <v>2.4635141672202283</v>
      </c>
      <c r="J40" s="76">
        <f>分析係数表!G43</f>
        <v>0.3947923997185081</v>
      </c>
      <c r="K40" s="78">
        <f>I40*J40</f>
        <v>0.97257666981741597</v>
      </c>
      <c r="L40" s="79"/>
      <c r="M40" s="80"/>
      <c r="N40" s="81">
        <f>分析係数表!H43</f>
        <v>4.4340470362222294E-2</v>
      </c>
      <c r="O40" s="82">
        <f t="shared" si="4"/>
        <v>1.0542382202406002</v>
      </c>
      <c r="P40" s="76">
        <f>分析係数表!C43</f>
        <v>0.23747353563867324</v>
      </c>
      <c r="Q40" s="82">
        <f>O40*P40</f>
        <v>0.25035367756595761</v>
      </c>
      <c r="R40" s="83">
        <v>0.35274026805333447</v>
      </c>
      <c r="S40" s="84">
        <f>I40+R40</f>
        <v>2.8162544352735628</v>
      </c>
      <c r="T40" s="85">
        <f>分析係数表!F43</f>
        <v>0.64109781843771996</v>
      </c>
      <c r="U40" s="86">
        <f>S40*T40</f>
        <v>1.8054945746194342</v>
      </c>
      <c r="V40" s="87">
        <f>分析係数表!D43</f>
        <v>1.4700914848698099</v>
      </c>
      <c r="W40" s="167">
        <f>ROUND(S40*V40,0)</f>
        <v>4</v>
      </c>
      <c r="X40" s="76">
        <f>分析係数表!E43</f>
        <v>1.0415200562983815</v>
      </c>
      <c r="Y40" s="166">
        <f>ROUND(S40*X40,0)</f>
        <v>3</v>
      </c>
    </row>
    <row r="41" spans="1:25" x14ac:dyDescent="0.2">
      <c r="A41" s="6" t="s">
        <v>340</v>
      </c>
      <c r="B41" s="5" t="s">
        <v>42</v>
      </c>
      <c r="C41" s="90"/>
      <c r="D41" s="76">
        <f>投入係数表!Y41</f>
        <v>1.9483682415976619E-4</v>
      </c>
      <c r="E41" s="77">
        <f>$C$27*D41</f>
        <v>1.948368241597662E-2</v>
      </c>
      <c r="F41" s="76">
        <f>分析係数表!C44</f>
        <v>0.41273100616016423</v>
      </c>
      <c r="G41" s="77">
        <f>E41*F41</f>
        <v>8.0415198472511291E-3</v>
      </c>
      <c r="H41" s="77">
        <v>9.306698819637629E-3</v>
      </c>
      <c r="I41" s="77">
        <f>C41+H41</f>
        <v>9.306698819637629E-3</v>
      </c>
      <c r="J41" s="76">
        <f>分析係数表!G44</f>
        <v>0.27032077234506385</v>
      </c>
      <c r="K41" s="78">
        <f>I41*J41</f>
        <v>2.515794012907338E-3</v>
      </c>
      <c r="L41" s="79"/>
      <c r="M41" s="80"/>
      <c r="N41" s="81">
        <f>分析係数表!H44</f>
        <v>0.12437641372044743</v>
      </c>
      <c r="O41" s="82">
        <f t="shared" si="4"/>
        <v>2.9571713599201739</v>
      </c>
      <c r="P41" s="76">
        <f>分析係数表!C44</f>
        <v>0.41273100616016423</v>
      </c>
      <c r="Q41" s="82">
        <f>O41*P41</f>
        <v>1.2205163107678745</v>
      </c>
      <c r="R41" s="83">
        <v>1.236967564203997</v>
      </c>
      <c r="S41" s="84">
        <f>I41+R41</f>
        <v>1.2462742630236345</v>
      </c>
      <c r="T41" s="85">
        <f>分析係数表!F44</f>
        <v>0.52382435378386794</v>
      </c>
      <c r="U41" s="86">
        <f>S41*T41</f>
        <v>0.65282881046582164</v>
      </c>
      <c r="V41" s="87">
        <f>分析係数表!D44</f>
        <v>0.30302086577390219</v>
      </c>
      <c r="W41" s="167">
        <f>ROUND(S41*V41,0)</f>
        <v>0</v>
      </c>
      <c r="X41" s="76">
        <f>分析係数表!E44</f>
        <v>0.1999377141077546</v>
      </c>
      <c r="Y41" s="166">
        <f>ROUND(S41*X41,0)</f>
        <v>0</v>
      </c>
    </row>
    <row r="42" spans="1:25" x14ac:dyDescent="0.2">
      <c r="A42" s="6" t="s">
        <v>341</v>
      </c>
      <c r="B42" s="5" t="s">
        <v>278</v>
      </c>
      <c r="C42" s="90"/>
      <c r="D42" s="76">
        <f>投入係数表!Y42</f>
        <v>3.8967364831953238E-4</v>
      </c>
      <c r="E42" s="77">
        <f>$C$27*D42</f>
        <v>3.896736483195324E-2</v>
      </c>
      <c r="F42" s="76">
        <f>分析係数表!C45</f>
        <v>1</v>
      </c>
      <c r="G42" s="77">
        <f>E42*F42</f>
        <v>3.896736483195324E-2</v>
      </c>
      <c r="H42" s="77">
        <v>4.4984054163651511E-2</v>
      </c>
      <c r="I42" s="77">
        <f>C42+H42</f>
        <v>4.4984054163651511E-2</v>
      </c>
      <c r="J42" s="76">
        <f>分析係数表!G45</f>
        <v>0</v>
      </c>
      <c r="K42" s="78">
        <f>I42*J42</f>
        <v>0</v>
      </c>
      <c r="L42" s="79"/>
      <c r="M42" s="80"/>
      <c r="N42" s="81">
        <f>分析係数表!H45</f>
        <v>0</v>
      </c>
      <c r="O42" s="82">
        <f t="shared" si="4"/>
        <v>0</v>
      </c>
      <c r="P42" s="76">
        <f>分析係数表!C45</f>
        <v>1</v>
      </c>
      <c r="Q42" s="82">
        <f>O42*P42</f>
        <v>0</v>
      </c>
      <c r="R42" s="83">
        <v>5.1666306499068108E-3</v>
      </c>
      <c r="S42" s="84">
        <f>I42+R42</f>
        <v>5.0150684813558319E-2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投入係数表!Y43</f>
        <v>1.5586945932781296E-2</v>
      </c>
      <c r="E43" s="77">
        <f>$C$27*D43</f>
        <v>1.5586945932781295</v>
      </c>
      <c r="F43" s="76">
        <f>分析係数表!C46</f>
        <v>7.03125E-2</v>
      </c>
      <c r="G43" s="77">
        <f>E43*F43</f>
        <v>0.10959571358986848</v>
      </c>
      <c r="H43" s="77">
        <v>0.11550187411976705</v>
      </c>
      <c r="I43" s="77">
        <f>C43+H43</f>
        <v>0.11550187411976705</v>
      </c>
      <c r="J43" s="76">
        <f>分析係数表!G46</f>
        <v>1.0101010101010102E-2</v>
      </c>
      <c r="K43" s="78">
        <f>I43*J43</f>
        <v>1.1666855971693643E-3</v>
      </c>
      <c r="L43" s="79"/>
      <c r="M43" s="80"/>
      <c r="N43" s="81">
        <f>分析係数表!H46</f>
        <v>2.5315279025811051E-2</v>
      </c>
      <c r="O43" s="82">
        <f t="shared" si="4"/>
        <v>0.60189561560906391</v>
      </c>
      <c r="P43" s="76">
        <f>分析係数表!C46</f>
        <v>7.03125E-2</v>
      </c>
      <c r="Q43" s="82">
        <f>O43*P43</f>
        <v>4.2320785472512307E-2</v>
      </c>
      <c r="R43" s="83">
        <v>4.5853354948683235E-2</v>
      </c>
      <c r="S43" s="84">
        <f>I43+R43</f>
        <v>0.16135522906845029</v>
      </c>
      <c r="T43" s="85">
        <f>分析係数表!F46</f>
        <v>0.30303030303030304</v>
      </c>
      <c r="U43" s="86">
        <f>S43*T43</f>
        <v>4.8895523960136453E-2</v>
      </c>
      <c r="V43" s="87">
        <f>分析係数表!D46</f>
        <v>1.0101010101010102E-2</v>
      </c>
      <c r="W43" s="167">
        <f>ROUND(S43*V43,0)</f>
        <v>0</v>
      </c>
      <c r="X43" s="76">
        <f>分析係数表!E46</f>
        <v>3.0303030303030304E-2</v>
      </c>
      <c r="Y43" s="166">
        <f>ROUND(S43*X43,0)</f>
        <v>0</v>
      </c>
    </row>
    <row r="44" spans="1:25" x14ac:dyDescent="0.2">
      <c r="A44" s="192">
        <v>40</v>
      </c>
      <c r="B44" s="14" t="s">
        <v>150</v>
      </c>
      <c r="C44" s="197">
        <f>SUM(C5:C43)</f>
        <v>100</v>
      </c>
      <c r="D44" s="92">
        <f>投入係数表!Y44</f>
        <v>0.53755479785679494</v>
      </c>
      <c r="E44" s="91">
        <f>SUM(E5:E43)</f>
        <v>53.755479785679476</v>
      </c>
      <c r="F44" s="92">
        <f>分析係数表!C47</f>
        <v>0.45593014645384233</v>
      </c>
      <c r="G44" s="91">
        <f>SUM(G5:G43)</f>
        <v>11.19405558408978</v>
      </c>
      <c r="H44" s="91">
        <f>SUM(H5:H43)</f>
        <v>12.447160630833771</v>
      </c>
      <c r="I44" s="91">
        <f>SUM(I5:I43)</f>
        <v>112.44716063083378</v>
      </c>
      <c r="J44" s="92">
        <f>分析係数表!G47</f>
        <v>0.32612291818538663</v>
      </c>
      <c r="K44" s="93">
        <f>SUM(K5:K43)</f>
        <v>37.920226296758706</v>
      </c>
      <c r="L44" s="94">
        <f>最終需要_まとめ!$L$33</f>
        <v>0.627</v>
      </c>
      <c r="M44" s="91">
        <f>K44*L44</f>
        <v>23.775981888067708</v>
      </c>
      <c r="N44" s="95">
        <f>分析係数表!H47</f>
        <v>1</v>
      </c>
      <c r="O44" s="96">
        <f>SUM(O5:O43)</f>
        <v>23.775981888067708</v>
      </c>
      <c r="P44" s="92">
        <f>分析係数表!C47</f>
        <v>0.45593014645384233</v>
      </c>
      <c r="Q44" s="96">
        <f>SUM(Q5:Q43)</f>
        <v>6.9137604846785381</v>
      </c>
      <c r="R44" s="91">
        <f>SUM(R5:R43)</f>
        <v>7.5815006623424335</v>
      </c>
      <c r="S44" s="97">
        <f>SUM(S5:S43)</f>
        <v>120.02866129317621</v>
      </c>
      <c r="T44" s="98">
        <f>分析係数表!F47</f>
        <v>0.53227163124544385</v>
      </c>
      <c r="U44" s="99">
        <f>SUM(U5:U43)</f>
        <v>55.128677781102674</v>
      </c>
      <c r="V44" s="100">
        <f>分析係数表!D47</f>
        <v>0.14068019962989961</v>
      </c>
      <c r="W44" s="164">
        <f>SUM(W5:W43)</f>
        <v>14</v>
      </c>
      <c r="X44" s="92">
        <f>分析係数表!E47</f>
        <v>0.11066561991812932</v>
      </c>
      <c r="Y44" s="165">
        <f>SUM(Y5:Y43)</f>
        <v>10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
        <v>487</v>
      </c>
      <c r="H1" s="401"/>
      <c r="I1" s="401"/>
    </row>
    <row r="2" spans="1:25" x14ac:dyDescent="0.2">
      <c r="B2" s="3" t="s">
        <v>292</v>
      </c>
      <c r="S2" s="3" t="s">
        <v>152</v>
      </c>
      <c r="U2" s="64" t="s">
        <v>209</v>
      </c>
      <c r="W2" s="3" t="s">
        <v>130</v>
      </c>
      <c r="Y2" s="3" t="s">
        <v>153</v>
      </c>
    </row>
    <row r="3" spans="1:25" ht="44" x14ac:dyDescent="0.2">
      <c r="B3" s="65"/>
      <c r="C3" s="66" t="s">
        <v>227</v>
      </c>
      <c r="D3" s="66" t="s">
        <v>314</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投入係数表!Z5</f>
        <v>0</v>
      </c>
      <c r="E5" s="77">
        <f t="shared" ref="E5:E38" si="0">$C$28*D5</f>
        <v>0</v>
      </c>
      <c r="F5" s="76">
        <f>分析係数表!C8</f>
        <v>1</v>
      </c>
      <c r="G5" s="77">
        <f t="shared" ref="G5:G38" si="1">E5*F5</f>
        <v>0</v>
      </c>
      <c r="H5" s="77">
        <f t="array" ref="H5:H43">MMULT(逆行列係数!C5:AO43,'24'!G5:G43)</f>
        <v>1.645711747102682E-3</v>
      </c>
      <c r="I5" s="77">
        <f t="shared" ref="I5:I38" si="2">C5+H5</f>
        <v>1.645711747102682E-3</v>
      </c>
      <c r="J5" s="76">
        <f>分析係数表!G8</f>
        <v>0.11979935084095604</v>
      </c>
      <c r="K5" s="78">
        <f t="shared" ref="K5:K38" si="3">I5*J5</f>
        <v>1.9715519897423693E-4</v>
      </c>
      <c r="L5" s="79" t="s">
        <v>183</v>
      </c>
      <c r="M5" s="80" t="s">
        <v>183</v>
      </c>
      <c r="N5" s="81">
        <f>分析係数表!H8</f>
        <v>1.4191429368202522E-2</v>
      </c>
      <c r="O5" s="82">
        <f t="shared" ref="O5:O43" si="4">$M$44*N5</f>
        <v>8.1595882645012011E-2</v>
      </c>
      <c r="P5" s="76">
        <f>分析係数表!C8</f>
        <v>1</v>
      </c>
      <c r="Q5" s="82">
        <f t="shared" ref="Q5:Q38" si="5">O5*P5</f>
        <v>8.1595882645012011E-2</v>
      </c>
      <c r="R5" s="83">
        <f t="array" ref="R5:R43">MMULT(逆行列係数!C5:AO43,'24'!Q5:Q43)</f>
        <v>0.11466554843847609</v>
      </c>
      <c r="S5" s="84">
        <f t="shared" ref="S5:S38" si="6">I5+R5</f>
        <v>0.11631126018557877</v>
      </c>
      <c r="T5" s="85">
        <f>分析係数表!F8</f>
        <v>0.45234582472705814</v>
      </c>
      <c r="U5" s="86">
        <f t="shared" ref="U5:U38" si="7">S5*T5</f>
        <v>5.2612912913689074E-2</v>
      </c>
      <c r="V5" s="87">
        <f>分析係数表!D8</f>
        <v>0.25140159339038065</v>
      </c>
      <c r="W5" s="167">
        <f t="shared" ref="W5:W38" si="8">ROUND(S5*V5,0)</f>
        <v>0</v>
      </c>
      <c r="X5" s="76">
        <f>分析係数表!E8</f>
        <v>0.19799350840956034</v>
      </c>
      <c r="Y5" s="166">
        <f t="shared" ref="Y5:Y38" si="9">ROUND(S5*X5,0)</f>
        <v>0</v>
      </c>
    </row>
    <row r="6" spans="1:25" x14ac:dyDescent="0.2">
      <c r="A6" s="6" t="s">
        <v>219</v>
      </c>
      <c r="B6" s="5" t="s">
        <v>265</v>
      </c>
      <c r="C6" s="90"/>
      <c r="D6" s="76">
        <f>投入係数表!Z6</f>
        <v>0</v>
      </c>
      <c r="E6" s="77">
        <f t="shared" si="0"/>
        <v>0</v>
      </c>
      <c r="F6" s="76">
        <f>分析係数表!C9</f>
        <v>1</v>
      </c>
      <c r="G6" s="77">
        <f t="shared" si="1"/>
        <v>0</v>
      </c>
      <c r="H6" s="77">
        <v>1.6332002602606633E-3</v>
      </c>
      <c r="I6" s="77">
        <f t="shared" si="2"/>
        <v>1.6332002602606633E-3</v>
      </c>
      <c r="J6" s="76">
        <f>分析係数表!G9</f>
        <v>0.2441860465116279</v>
      </c>
      <c r="K6" s="78">
        <f t="shared" si="3"/>
        <v>3.988047147148131E-4</v>
      </c>
      <c r="L6" s="79"/>
      <c r="M6" s="80"/>
      <c r="N6" s="81">
        <f>分析係数表!H9</f>
        <v>7.4365568741672605E-4</v>
      </c>
      <c r="O6" s="82">
        <f t="shared" si="4"/>
        <v>4.2757667761578345E-3</v>
      </c>
      <c r="P6" s="76">
        <f>分析係数表!C9</f>
        <v>1</v>
      </c>
      <c r="Q6" s="82">
        <f t="shared" si="5"/>
        <v>4.2757667761578345E-3</v>
      </c>
      <c r="R6" s="83">
        <v>5.7088440479377243E-3</v>
      </c>
      <c r="S6" s="84">
        <f t="shared" si="6"/>
        <v>7.3420443081983876E-3</v>
      </c>
      <c r="T6" s="85">
        <f>分析係数表!F9</f>
        <v>0.66860465116279066</v>
      </c>
      <c r="U6" s="86">
        <f t="shared" si="7"/>
        <v>4.9089249735047354E-3</v>
      </c>
      <c r="V6" s="87">
        <f>分析係数表!D9</f>
        <v>0.14534883720930233</v>
      </c>
      <c r="W6" s="167">
        <f t="shared" si="8"/>
        <v>0</v>
      </c>
      <c r="X6" s="76">
        <f>分析係数表!E9</f>
        <v>4.0697674418604654E-2</v>
      </c>
      <c r="Y6" s="166">
        <f t="shared" si="9"/>
        <v>0</v>
      </c>
    </row>
    <row r="7" spans="1:25" x14ac:dyDescent="0.2">
      <c r="A7" s="6" t="s">
        <v>220</v>
      </c>
      <c r="B7" s="5" t="s">
        <v>266</v>
      </c>
      <c r="C7" s="90"/>
      <c r="D7" s="76">
        <f>投入係数表!Z7</f>
        <v>0</v>
      </c>
      <c r="E7" s="77">
        <f t="shared" si="0"/>
        <v>0</v>
      </c>
      <c r="F7" s="76">
        <f>分析係数表!C10</f>
        <v>0</v>
      </c>
      <c r="G7" s="77">
        <f t="shared" si="1"/>
        <v>0</v>
      </c>
      <c r="H7" s="77">
        <v>0</v>
      </c>
      <c r="I7" s="77">
        <f t="shared" si="2"/>
        <v>0</v>
      </c>
      <c r="J7" s="76">
        <f>分析係数表!G10</f>
        <v>0</v>
      </c>
      <c r="K7" s="78">
        <f t="shared" si="3"/>
        <v>0</v>
      </c>
      <c r="L7" s="79"/>
      <c r="M7" s="80"/>
      <c r="N7" s="81">
        <f>分析係数表!H10</f>
        <v>1.4563257211910885E-3</v>
      </c>
      <c r="O7" s="82">
        <f t="shared" si="4"/>
        <v>8.373376603309092E-3</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投入係数表!Z8</f>
        <v>0.29113924050632911</v>
      </c>
      <c r="E8" s="77">
        <f t="shared" si="0"/>
        <v>29.11392405063291</v>
      </c>
      <c r="F8" s="76">
        <f>分析係数表!C11</f>
        <v>1.4950166112956853E-2</v>
      </c>
      <c r="G8" s="77">
        <f t="shared" si="1"/>
        <v>0.43525800075697163</v>
      </c>
      <c r="H8" s="77">
        <v>0.43781918423249661</v>
      </c>
      <c r="I8" s="77">
        <f t="shared" si="2"/>
        <v>0.43781918423249661</v>
      </c>
      <c r="J8" s="76">
        <f>分析係数表!G11</f>
        <v>0.5</v>
      </c>
      <c r="K8" s="78">
        <f t="shared" si="3"/>
        <v>0.2189095921162483</v>
      </c>
      <c r="L8" s="79"/>
      <c r="M8" s="80"/>
      <c r="N8" s="81">
        <f>分析係数表!H11</f>
        <v>-3.0985653642363585E-5</v>
      </c>
      <c r="O8" s="82">
        <f t="shared" si="4"/>
        <v>-1.7815694900657643E-4</v>
      </c>
      <c r="P8" s="76">
        <f>分析係数表!C11</f>
        <v>1.4950166112956853E-2</v>
      </c>
      <c r="Q8" s="82">
        <f t="shared" si="5"/>
        <v>-2.6634759818259012E-6</v>
      </c>
      <c r="R8" s="83">
        <v>4.9267969208975075E-5</v>
      </c>
      <c r="S8" s="84">
        <f t="shared" si="6"/>
        <v>0.43786845220170556</v>
      </c>
      <c r="T8" s="85">
        <f>分析係数表!F11</f>
        <v>0.8125</v>
      </c>
      <c r="U8" s="86">
        <f t="shared" si="7"/>
        <v>0.35576811741388575</v>
      </c>
      <c r="V8" s="87">
        <f>分析係数表!D11</f>
        <v>0.3125</v>
      </c>
      <c r="W8" s="167">
        <f t="shared" si="8"/>
        <v>0</v>
      </c>
      <c r="X8" s="76">
        <f>分析係数表!E11</f>
        <v>0</v>
      </c>
      <c r="Y8" s="166">
        <f t="shared" si="9"/>
        <v>0</v>
      </c>
    </row>
    <row r="9" spans="1:25" x14ac:dyDescent="0.2">
      <c r="A9" s="6" t="s">
        <v>222</v>
      </c>
      <c r="B9" s="5" t="s">
        <v>190</v>
      </c>
      <c r="C9" s="90"/>
      <c r="D9" s="76">
        <f>投入係数表!Z9</f>
        <v>0</v>
      </c>
      <c r="E9" s="77">
        <f t="shared" si="0"/>
        <v>0</v>
      </c>
      <c r="F9" s="76">
        <f>分析係数表!C12</f>
        <v>7.6050169221580699E-2</v>
      </c>
      <c r="G9" s="77">
        <f t="shared" si="1"/>
        <v>0</v>
      </c>
      <c r="H9" s="77">
        <v>5.6372066938959145E-5</v>
      </c>
      <c r="I9" s="77">
        <f t="shared" si="2"/>
        <v>5.6372066938959145E-5</v>
      </c>
      <c r="J9" s="76">
        <f>分析係数表!G12</f>
        <v>0.1430260047281324</v>
      </c>
      <c r="K9" s="78">
        <f t="shared" si="3"/>
        <v>8.0626715125461676E-6</v>
      </c>
      <c r="L9" s="79"/>
      <c r="M9" s="80"/>
      <c r="N9" s="81">
        <f>分析係数表!H12</f>
        <v>0.10532023673039383</v>
      </c>
      <c r="O9" s="82">
        <f t="shared" si="4"/>
        <v>0.60555546967335327</v>
      </c>
      <c r="P9" s="76">
        <f>分析係数表!C12</f>
        <v>7.6050169221580699E-2</v>
      </c>
      <c r="Q9" s="82">
        <f t="shared" si="5"/>
        <v>4.6052595941712293E-2</v>
      </c>
      <c r="R9" s="83">
        <v>5.1370213612995215E-2</v>
      </c>
      <c r="S9" s="84">
        <f t="shared" si="6"/>
        <v>5.1426585679934175E-2</v>
      </c>
      <c r="T9" s="85">
        <f>分析係数表!F12</f>
        <v>0.29432624113475175</v>
      </c>
      <c r="U9" s="86">
        <f t="shared" si="7"/>
        <v>1.5136193657569278E-2</v>
      </c>
      <c r="V9" s="87">
        <f>分析係数表!D12</f>
        <v>7.407407407407407E-2</v>
      </c>
      <c r="W9" s="167">
        <f t="shared" si="8"/>
        <v>0</v>
      </c>
      <c r="X9" s="76">
        <f>分析係数表!E12</f>
        <v>6.6587864460204885E-2</v>
      </c>
      <c r="Y9" s="166">
        <f t="shared" si="9"/>
        <v>0</v>
      </c>
    </row>
    <row r="10" spans="1:25" x14ac:dyDescent="0.2">
      <c r="A10" s="6" t="s">
        <v>223</v>
      </c>
      <c r="B10" s="5" t="s">
        <v>28</v>
      </c>
      <c r="C10" s="90"/>
      <c r="D10" s="76">
        <f>投入係数表!Z10</f>
        <v>0</v>
      </c>
      <c r="E10" s="77">
        <f t="shared" si="0"/>
        <v>0</v>
      </c>
      <c r="F10" s="76">
        <f>分析係数表!C13</f>
        <v>0</v>
      </c>
      <c r="G10" s="77">
        <f t="shared" si="1"/>
        <v>0</v>
      </c>
      <c r="H10" s="77">
        <v>0</v>
      </c>
      <c r="I10" s="77">
        <f t="shared" si="2"/>
        <v>0</v>
      </c>
      <c r="J10" s="76">
        <f>分析係数表!G13</f>
        <v>0.24390243902439024</v>
      </c>
      <c r="K10" s="78">
        <f t="shared" si="3"/>
        <v>0</v>
      </c>
      <c r="L10" s="79"/>
      <c r="M10" s="80"/>
      <c r="N10" s="81">
        <f>分析係数表!H13</f>
        <v>1.555479812846652E-2</v>
      </c>
      <c r="O10" s="82">
        <f t="shared" si="4"/>
        <v>8.9434788401301368E-2</v>
      </c>
      <c r="P10" s="76">
        <f>分析係数表!C13</f>
        <v>0</v>
      </c>
      <c r="Q10" s="82">
        <f t="shared" si="5"/>
        <v>0</v>
      </c>
      <c r="R10" s="83">
        <v>0</v>
      </c>
      <c r="S10" s="84">
        <f t="shared" si="6"/>
        <v>0</v>
      </c>
      <c r="T10" s="85">
        <f>分析係数表!F13</f>
        <v>0.37804878048780488</v>
      </c>
      <c r="U10" s="86">
        <f t="shared" si="7"/>
        <v>0</v>
      </c>
      <c r="V10" s="87">
        <f>分析係数表!D13</f>
        <v>0.4451219512195122</v>
      </c>
      <c r="W10" s="167">
        <f t="shared" si="8"/>
        <v>0</v>
      </c>
      <c r="X10" s="76">
        <f>分析係数表!E13</f>
        <v>0.39634146341463417</v>
      </c>
      <c r="Y10" s="166">
        <f t="shared" si="9"/>
        <v>0</v>
      </c>
    </row>
    <row r="11" spans="1:25" x14ac:dyDescent="0.2">
      <c r="A11" s="6" t="s">
        <v>224</v>
      </c>
      <c r="B11" s="5" t="s">
        <v>267</v>
      </c>
      <c r="C11" s="90"/>
      <c r="D11" s="76">
        <f>投入係数表!Z11</f>
        <v>0</v>
      </c>
      <c r="E11" s="77">
        <f t="shared" si="0"/>
        <v>0</v>
      </c>
      <c r="F11" s="76">
        <f>分析係数表!C14</f>
        <v>0.12118408880666054</v>
      </c>
      <c r="G11" s="77">
        <f t="shared" si="1"/>
        <v>0</v>
      </c>
      <c r="H11" s="77">
        <v>1.0931142984249241E-2</v>
      </c>
      <c r="I11" s="77">
        <f t="shared" si="2"/>
        <v>1.0931142984249241E-2</v>
      </c>
      <c r="J11" s="76">
        <f>分析係数表!G14</f>
        <v>0.17455621301775148</v>
      </c>
      <c r="K11" s="78">
        <f t="shared" si="3"/>
        <v>1.9080989232861101E-3</v>
      </c>
      <c r="L11" s="79"/>
      <c r="M11" s="80"/>
      <c r="N11" s="81">
        <f>分析係数表!H14</f>
        <v>1.3013974529792706E-3</v>
      </c>
      <c r="O11" s="82">
        <f t="shared" si="4"/>
        <v>7.4825918582762099E-3</v>
      </c>
      <c r="P11" s="76">
        <f>分析係数表!C14</f>
        <v>0.12118408880666054</v>
      </c>
      <c r="Q11" s="82">
        <f t="shared" si="5"/>
        <v>9.0677107625733932E-4</v>
      </c>
      <c r="R11" s="83">
        <v>2.7146382961451684E-3</v>
      </c>
      <c r="S11" s="84">
        <f t="shared" si="6"/>
        <v>1.3645781280394408E-2</v>
      </c>
      <c r="T11" s="85">
        <f>分析係数表!F14</f>
        <v>0.39349112426035504</v>
      </c>
      <c r="U11" s="86">
        <f t="shared" si="7"/>
        <v>5.3694938174333028E-3</v>
      </c>
      <c r="V11" s="87">
        <f>分析係数表!D14</f>
        <v>0.13905325443786981</v>
      </c>
      <c r="W11" s="167">
        <f t="shared" si="8"/>
        <v>0</v>
      </c>
      <c r="X11" s="76">
        <f>分析係数表!E14</f>
        <v>0.10650887573964497</v>
      </c>
      <c r="Y11" s="166">
        <f t="shared" si="9"/>
        <v>0</v>
      </c>
    </row>
    <row r="12" spans="1:25" x14ac:dyDescent="0.2">
      <c r="A12" s="6" t="s">
        <v>225</v>
      </c>
      <c r="B12" s="5" t="s">
        <v>29</v>
      </c>
      <c r="C12" s="90"/>
      <c r="D12" s="76">
        <f>投入係数表!Z12</f>
        <v>0</v>
      </c>
      <c r="E12" s="77">
        <f t="shared" si="0"/>
        <v>0</v>
      </c>
      <c r="F12" s="76">
        <f>分析係数表!C15</f>
        <v>0</v>
      </c>
      <c r="G12" s="77">
        <f t="shared" si="1"/>
        <v>0</v>
      </c>
      <c r="H12" s="77">
        <v>0</v>
      </c>
      <c r="I12" s="77">
        <f t="shared" si="2"/>
        <v>0</v>
      </c>
      <c r="J12" s="76">
        <f>分析係数表!G15</f>
        <v>0.1</v>
      </c>
      <c r="K12" s="78">
        <f t="shared" si="3"/>
        <v>0</v>
      </c>
      <c r="L12" s="79"/>
      <c r="M12" s="80"/>
      <c r="N12" s="81">
        <f>分析係数表!H15</f>
        <v>9.7914665509868937E-3</v>
      </c>
      <c r="O12" s="82">
        <f t="shared" si="4"/>
        <v>5.6297595886078154E-2</v>
      </c>
      <c r="P12" s="76">
        <f>分析係数表!C15</f>
        <v>0</v>
      </c>
      <c r="Q12" s="82">
        <f t="shared" si="5"/>
        <v>0</v>
      </c>
      <c r="R12" s="83">
        <v>0</v>
      </c>
      <c r="S12" s="84">
        <f t="shared" si="6"/>
        <v>0</v>
      </c>
      <c r="T12" s="85">
        <f>分析係数表!F15</f>
        <v>0.30833333333333335</v>
      </c>
      <c r="U12" s="86">
        <f t="shared" si="7"/>
        <v>0</v>
      </c>
      <c r="V12" s="87">
        <f>分析係数表!D15</f>
        <v>8.3333333333333332E-3</v>
      </c>
      <c r="W12" s="167">
        <f t="shared" si="8"/>
        <v>0</v>
      </c>
      <c r="X12" s="76">
        <f>分析係数表!E15</f>
        <v>0</v>
      </c>
      <c r="Y12" s="166">
        <f t="shared" si="9"/>
        <v>0</v>
      </c>
    </row>
    <row r="13" spans="1:25" x14ac:dyDescent="0.2">
      <c r="A13" s="6" t="s">
        <v>226</v>
      </c>
      <c r="B13" s="5" t="s">
        <v>30</v>
      </c>
      <c r="C13" s="90"/>
      <c r="D13" s="76">
        <f>投入係数表!Z13</f>
        <v>5.0632911392405063E-2</v>
      </c>
      <c r="E13" s="77">
        <f t="shared" si="0"/>
        <v>5.0632911392405067</v>
      </c>
      <c r="F13" s="76">
        <f>分析係数表!C16</f>
        <v>1.8867924528301883E-2</v>
      </c>
      <c r="G13" s="77">
        <f t="shared" si="1"/>
        <v>9.5533795080009545E-2</v>
      </c>
      <c r="H13" s="77">
        <v>9.7207955358380241E-2</v>
      </c>
      <c r="I13" s="77">
        <f t="shared" si="2"/>
        <v>9.7207955358380241E-2</v>
      </c>
      <c r="J13" s="76">
        <f>分析係数表!G16</f>
        <v>4.4444444444444446E-2</v>
      </c>
      <c r="K13" s="78">
        <f t="shared" si="3"/>
        <v>4.3203535714835661E-3</v>
      </c>
      <c r="L13" s="79"/>
      <c r="M13" s="80"/>
      <c r="N13" s="81">
        <f>分析係数表!H16</f>
        <v>1.8622377839060514E-2</v>
      </c>
      <c r="O13" s="82">
        <f t="shared" si="4"/>
        <v>0.10707232635295243</v>
      </c>
      <c r="P13" s="76">
        <f>分析係数表!C16</f>
        <v>1.8867924528301883E-2</v>
      </c>
      <c r="Q13" s="82">
        <f t="shared" si="5"/>
        <v>2.020232572697215E-3</v>
      </c>
      <c r="R13" s="83">
        <v>2.1883179083630809E-3</v>
      </c>
      <c r="S13" s="84">
        <f t="shared" si="6"/>
        <v>9.9396273266743315E-2</v>
      </c>
      <c r="T13" s="85">
        <f>分析係数表!F16</f>
        <v>0.28888888888888886</v>
      </c>
      <c r="U13" s="86">
        <f t="shared" si="7"/>
        <v>2.8714478943725846E-2</v>
      </c>
      <c r="V13" s="87">
        <f>分析係数表!D16</f>
        <v>0</v>
      </c>
      <c r="W13" s="167">
        <f t="shared" si="8"/>
        <v>0</v>
      </c>
      <c r="X13" s="76">
        <f>分析係数表!E16</f>
        <v>0</v>
      </c>
      <c r="Y13" s="166">
        <f t="shared" si="9"/>
        <v>0</v>
      </c>
    </row>
    <row r="14" spans="1:25" x14ac:dyDescent="0.2">
      <c r="A14" s="6" t="s">
        <v>2</v>
      </c>
      <c r="B14" s="5" t="s">
        <v>364</v>
      </c>
      <c r="C14" s="90"/>
      <c r="D14" s="76">
        <f>投入係数表!Z14</f>
        <v>0</v>
      </c>
      <c r="E14" s="77">
        <f t="shared" si="0"/>
        <v>0</v>
      </c>
      <c r="F14" s="76">
        <f>分析係数表!C17</f>
        <v>0.10356731875719216</v>
      </c>
      <c r="G14" s="77">
        <f t="shared" si="1"/>
        <v>0</v>
      </c>
      <c r="H14" s="77">
        <v>7.8509414179997409E-3</v>
      </c>
      <c r="I14" s="77">
        <f t="shared" si="2"/>
        <v>7.8509414179997409E-3</v>
      </c>
      <c r="J14" s="76">
        <f>分析係数表!G17</f>
        <v>0.21292775665399238</v>
      </c>
      <c r="K14" s="78">
        <f t="shared" si="3"/>
        <v>1.6716833437565987E-3</v>
      </c>
      <c r="L14" s="79"/>
      <c r="M14" s="80"/>
      <c r="N14" s="81">
        <f>分析係数表!H17</f>
        <v>3.0056084033092678E-3</v>
      </c>
      <c r="O14" s="82">
        <f t="shared" si="4"/>
        <v>1.7281224053637915E-2</v>
      </c>
      <c r="P14" s="76">
        <f>分析係数表!C17</f>
        <v>0.10356731875719216</v>
      </c>
      <c r="Q14" s="82">
        <f t="shared" si="5"/>
        <v>1.7897700400775743E-3</v>
      </c>
      <c r="R14" s="83">
        <v>3.0921103530214826E-3</v>
      </c>
      <c r="S14" s="84">
        <f t="shared" si="6"/>
        <v>1.0943051771021223E-2</v>
      </c>
      <c r="T14" s="85">
        <f>分析係数表!F17</f>
        <v>0.32509505703422054</v>
      </c>
      <c r="U14" s="86">
        <f t="shared" si="7"/>
        <v>3.5575320396285725E-3</v>
      </c>
      <c r="V14" s="87">
        <f>分析係数表!D17</f>
        <v>7.2243346007604556E-2</v>
      </c>
      <c r="W14" s="167">
        <f t="shared" si="8"/>
        <v>0</v>
      </c>
      <c r="X14" s="76">
        <f>分析係数表!E17</f>
        <v>6.8441064638783272E-2</v>
      </c>
      <c r="Y14" s="166">
        <f t="shared" si="9"/>
        <v>0</v>
      </c>
    </row>
    <row r="15" spans="1:25" x14ac:dyDescent="0.2">
      <c r="A15" s="6" t="s">
        <v>3</v>
      </c>
      <c r="B15" s="5" t="s">
        <v>31</v>
      </c>
      <c r="C15" s="90"/>
      <c r="D15" s="76">
        <f>投入係数表!Z15</f>
        <v>0</v>
      </c>
      <c r="E15" s="77">
        <f t="shared" si="0"/>
        <v>0</v>
      </c>
      <c r="F15" s="76">
        <f>分析係数表!C18</f>
        <v>0.44289970208540219</v>
      </c>
      <c r="G15" s="77">
        <f t="shared" si="1"/>
        <v>0</v>
      </c>
      <c r="H15" s="77">
        <v>3.5720577502010714E-2</v>
      </c>
      <c r="I15" s="77">
        <f t="shared" si="2"/>
        <v>3.5720577502010714E-2</v>
      </c>
      <c r="J15" s="76">
        <f>分析係数表!G18</f>
        <v>0.21558441558441557</v>
      </c>
      <c r="K15" s="78">
        <f t="shared" si="3"/>
        <v>7.7007998251088028E-3</v>
      </c>
      <c r="L15" s="79"/>
      <c r="M15" s="80"/>
      <c r="N15" s="81">
        <f>分析係数表!H18</f>
        <v>4.9577045827781737E-4</v>
      </c>
      <c r="O15" s="82">
        <f t="shared" si="4"/>
        <v>2.8505111841052228E-3</v>
      </c>
      <c r="P15" s="76">
        <f>分析係数表!C18</f>
        <v>0.44289970208540219</v>
      </c>
      <c r="Q15" s="82">
        <f t="shared" si="5"/>
        <v>1.2624905542313102E-3</v>
      </c>
      <c r="R15" s="83">
        <v>2.6612956241077643E-3</v>
      </c>
      <c r="S15" s="84">
        <f t="shared" si="6"/>
        <v>3.8381873126118481E-2</v>
      </c>
      <c r="T15" s="85">
        <f>分析係数表!F18</f>
        <v>0.45974025974025973</v>
      </c>
      <c r="U15" s="86">
        <f t="shared" si="7"/>
        <v>1.7645692320319404E-2</v>
      </c>
      <c r="V15" s="87">
        <f>分析係数表!D18</f>
        <v>4.0445269016697587E-2</v>
      </c>
      <c r="W15" s="167">
        <f t="shared" si="8"/>
        <v>0</v>
      </c>
      <c r="X15" s="76">
        <f>分析係数表!E18</f>
        <v>3.896103896103896E-2</v>
      </c>
      <c r="Y15" s="166">
        <f t="shared" si="9"/>
        <v>0</v>
      </c>
    </row>
    <row r="16" spans="1:25" x14ac:dyDescent="0.2">
      <c r="A16" s="6" t="s">
        <v>4</v>
      </c>
      <c r="B16" s="5" t="s">
        <v>32</v>
      </c>
      <c r="C16" s="90"/>
      <c r="D16" s="76">
        <f>投入係数表!Z16</f>
        <v>0</v>
      </c>
      <c r="E16" s="77">
        <f t="shared" si="0"/>
        <v>0</v>
      </c>
      <c r="F16" s="76">
        <f>分析係数表!C19</f>
        <v>0.30545876887340306</v>
      </c>
      <c r="G16" s="77">
        <f t="shared" si="1"/>
        <v>0</v>
      </c>
      <c r="H16" s="77">
        <v>1.4197578165087456E-2</v>
      </c>
      <c r="I16" s="77">
        <f t="shared" si="2"/>
        <v>1.4197578165087456E-2</v>
      </c>
      <c r="J16" s="76">
        <f>分析係数表!G19</f>
        <v>5.7468790357296601E-2</v>
      </c>
      <c r="K16" s="78">
        <f t="shared" si="3"/>
        <v>8.1591764315074283E-4</v>
      </c>
      <c r="L16" s="79"/>
      <c r="M16" s="80"/>
      <c r="N16" s="81">
        <f>分析係数表!H19</f>
        <v>-1.2394261456945434E-4</v>
      </c>
      <c r="O16" s="82">
        <f t="shared" si="4"/>
        <v>-7.1262779602630571E-4</v>
      </c>
      <c r="P16" s="76">
        <f>分析係数表!C19</f>
        <v>0.30545876887340306</v>
      </c>
      <c r="Q16" s="82">
        <f t="shared" si="5"/>
        <v>-2.1767840923916194E-4</v>
      </c>
      <c r="R16" s="83">
        <v>5.1331200520159548E-4</v>
      </c>
      <c r="S16" s="84">
        <f t="shared" si="6"/>
        <v>1.4710890170289053E-2</v>
      </c>
      <c r="T16" s="85">
        <f>分析係数表!F19</f>
        <v>0.23999139044339216</v>
      </c>
      <c r="U16" s="86">
        <f t="shared" si="7"/>
        <v>3.5304869866276999E-3</v>
      </c>
      <c r="V16" s="87">
        <f>分析係数表!D19</f>
        <v>1.8941024537236333E-2</v>
      </c>
      <c r="W16" s="167">
        <f t="shared" si="8"/>
        <v>0</v>
      </c>
      <c r="X16" s="76">
        <f>分析係数表!E19</f>
        <v>1.9156263452432199E-2</v>
      </c>
      <c r="Y16" s="166">
        <f t="shared" si="9"/>
        <v>0</v>
      </c>
    </row>
    <row r="17" spans="1:25" x14ac:dyDescent="0.2">
      <c r="A17" s="6" t="s">
        <v>5</v>
      </c>
      <c r="B17" s="5" t="s">
        <v>33</v>
      </c>
      <c r="C17" s="90"/>
      <c r="D17" s="76">
        <f>投入係数表!Z17</f>
        <v>0</v>
      </c>
      <c r="E17" s="77">
        <f t="shared" si="0"/>
        <v>0</v>
      </c>
      <c r="F17" s="76">
        <f>分析係数表!C20</f>
        <v>9.5808383233532912E-2</v>
      </c>
      <c r="G17" s="77">
        <f t="shared" si="1"/>
        <v>0</v>
      </c>
      <c r="H17" s="77">
        <v>1.6139022497343527E-3</v>
      </c>
      <c r="I17" s="77">
        <f t="shared" si="2"/>
        <v>1.6139022497343527E-3</v>
      </c>
      <c r="J17" s="76">
        <f>分析係数表!G20</f>
        <v>0.10049019607843138</v>
      </c>
      <c r="K17" s="78">
        <f t="shared" si="3"/>
        <v>1.6218135352722663E-4</v>
      </c>
      <c r="L17" s="79"/>
      <c r="M17" s="80"/>
      <c r="N17" s="81">
        <f>分析係数表!H20</f>
        <v>6.1971307284727176E-4</v>
      </c>
      <c r="O17" s="82">
        <f t="shared" si="4"/>
        <v>3.5631389801315289E-3</v>
      </c>
      <c r="P17" s="76">
        <f>分析係数表!C20</f>
        <v>9.5808383233532912E-2</v>
      </c>
      <c r="Q17" s="82">
        <f t="shared" si="5"/>
        <v>3.4137858492278115E-4</v>
      </c>
      <c r="R17" s="83">
        <v>6.4541115477862853E-4</v>
      </c>
      <c r="S17" s="84">
        <f t="shared" si="6"/>
        <v>2.259313404512981E-3</v>
      </c>
      <c r="T17" s="85">
        <f>分析係数表!F20</f>
        <v>0.22303921568627452</v>
      </c>
      <c r="U17" s="86">
        <f t="shared" si="7"/>
        <v>5.0391548973206194E-4</v>
      </c>
      <c r="V17" s="87">
        <f>分析係数表!D20</f>
        <v>8.5784313725490197E-2</v>
      </c>
      <c r="W17" s="167">
        <f t="shared" si="8"/>
        <v>0</v>
      </c>
      <c r="X17" s="76">
        <f>分析係数表!E20</f>
        <v>9.3137254901960786E-2</v>
      </c>
      <c r="Y17" s="166">
        <f t="shared" si="9"/>
        <v>0</v>
      </c>
    </row>
    <row r="18" spans="1:25" x14ac:dyDescent="0.2">
      <c r="A18" s="6" t="s">
        <v>6</v>
      </c>
      <c r="B18" s="5" t="s">
        <v>34</v>
      </c>
      <c r="C18" s="90"/>
      <c r="D18" s="76">
        <f>投入係数表!Z18</f>
        <v>0</v>
      </c>
      <c r="E18" s="77">
        <f t="shared" si="0"/>
        <v>0</v>
      </c>
      <c r="F18" s="76">
        <f>分析係数表!C21</f>
        <v>0.17321313586606568</v>
      </c>
      <c r="G18" s="77">
        <f t="shared" si="1"/>
        <v>0</v>
      </c>
      <c r="H18" s="77">
        <v>2.4149661751479611E-2</v>
      </c>
      <c r="I18" s="77">
        <f t="shared" si="2"/>
        <v>2.4149661751479611E-2</v>
      </c>
      <c r="J18" s="76">
        <f>分析係数表!G21</f>
        <v>0.28424304840370751</v>
      </c>
      <c r="K18" s="78">
        <f t="shared" si="3"/>
        <v>6.8643734741589829E-3</v>
      </c>
      <c r="L18" s="79"/>
      <c r="M18" s="80"/>
      <c r="N18" s="81">
        <f>分析係数表!H21</f>
        <v>1.0225265701979984E-3</v>
      </c>
      <c r="O18" s="82">
        <f t="shared" si="4"/>
        <v>5.8791793172170226E-3</v>
      </c>
      <c r="P18" s="76">
        <f>分析係数表!C21</f>
        <v>0.17321313586606568</v>
      </c>
      <c r="Q18" s="82">
        <f t="shared" si="5"/>
        <v>1.0183510858540754E-3</v>
      </c>
      <c r="R18" s="83">
        <v>1.8804493915070748E-3</v>
      </c>
      <c r="S18" s="84">
        <f t="shared" si="6"/>
        <v>2.6030111142986687E-2</v>
      </c>
      <c r="T18" s="85">
        <f>分析係数表!F21</f>
        <v>0.42481977342945415</v>
      </c>
      <c r="U18" s="86">
        <f t="shared" si="7"/>
        <v>1.1058105918107113E-2</v>
      </c>
      <c r="V18" s="87">
        <f>分析係数表!D21</f>
        <v>8.2389289392378995E-2</v>
      </c>
      <c r="W18" s="167">
        <f t="shared" si="8"/>
        <v>0</v>
      </c>
      <c r="X18" s="76">
        <f>分析係数表!E21</f>
        <v>7.7239958805355308E-2</v>
      </c>
      <c r="Y18" s="166">
        <f t="shared" si="9"/>
        <v>0</v>
      </c>
    </row>
    <row r="19" spans="1:25" x14ac:dyDescent="0.2">
      <c r="A19" s="6" t="s">
        <v>7</v>
      </c>
      <c r="B19" s="5" t="s">
        <v>268</v>
      </c>
      <c r="C19" s="90"/>
      <c r="D19" s="76">
        <f>投入係数表!Z19</f>
        <v>0</v>
      </c>
      <c r="E19" s="77">
        <f t="shared" si="0"/>
        <v>0</v>
      </c>
      <c r="F19" s="76">
        <f>分析係数表!C22</f>
        <v>5.7692307692307709E-2</v>
      </c>
      <c r="G19" s="77">
        <f t="shared" si="1"/>
        <v>0</v>
      </c>
      <c r="H19" s="77">
        <v>1.6686600777472028E-3</v>
      </c>
      <c r="I19" s="77">
        <f t="shared" si="2"/>
        <v>1.6686600777472028E-3</v>
      </c>
      <c r="J19" s="76">
        <f>分析係数表!G22</f>
        <v>0.19427890345649582</v>
      </c>
      <c r="K19" s="78">
        <f t="shared" si="3"/>
        <v>3.2418545014635758E-4</v>
      </c>
      <c r="L19" s="79"/>
      <c r="M19" s="80"/>
      <c r="N19" s="81">
        <f>分析係数表!H22</f>
        <v>6.1971307284727171E-5</v>
      </c>
      <c r="O19" s="82">
        <f t="shared" si="4"/>
        <v>3.5631389801315285E-4</v>
      </c>
      <c r="P19" s="76">
        <f>分析係数表!C22</f>
        <v>5.7692307692307709E-2</v>
      </c>
      <c r="Q19" s="82">
        <f t="shared" si="5"/>
        <v>2.0556571039220363E-5</v>
      </c>
      <c r="R19" s="83">
        <v>1.368797638438619E-4</v>
      </c>
      <c r="S19" s="84">
        <f t="shared" si="6"/>
        <v>1.8055398415910647E-3</v>
      </c>
      <c r="T19" s="85">
        <f>分析係数表!F22</f>
        <v>0.41239570917759238</v>
      </c>
      <c r="U19" s="86">
        <f t="shared" si="7"/>
        <v>7.445968834213449E-4</v>
      </c>
      <c r="V19" s="87">
        <f>分析係数表!D22</f>
        <v>9.5351609058402856E-3</v>
      </c>
      <c r="W19" s="167">
        <f t="shared" si="8"/>
        <v>0</v>
      </c>
      <c r="X19" s="76">
        <f>分析係数表!E22</f>
        <v>8.3432657926102508E-3</v>
      </c>
      <c r="Y19" s="166">
        <f t="shared" si="9"/>
        <v>0</v>
      </c>
    </row>
    <row r="20" spans="1:25" x14ac:dyDescent="0.2">
      <c r="A20" s="6" t="s">
        <v>8</v>
      </c>
      <c r="B20" s="5" t="s">
        <v>269</v>
      </c>
      <c r="C20" s="90"/>
      <c r="D20" s="76">
        <f>投入係数表!Z20</f>
        <v>0</v>
      </c>
      <c r="E20" s="77">
        <f t="shared" si="0"/>
        <v>0</v>
      </c>
      <c r="F20" s="76">
        <f>分析係数表!C23</f>
        <v>0</v>
      </c>
      <c r="G20" s="77">
        <f t="shared" si="1"/>
        <v>0</v>
      </c>
      <c r="H20" s="77">
        <v>0</v>
      </c>
      <c r="I20" s="77">
        <f t="shared" si="2"/>
        <v>0</v>
      </c>
      <c r="J20" s="76">
        <f>分析係数表!G23</f>
        <v>0.21608040201005024</v>
      </c>
      <c r="K20" s="78">
        <f t="shared" si="3"/>
        <v>0</v>
      </c>
      <c r="L20" s="79"/>
      <c r="M20" s="80"/>
      <c r="N20" s="81">
        <f>分析係数表!H23</f>
        <v>3.0985653642363585E-5</v>
      </c>
      <c r="O20" s="82">
        <f t="shared" si="4"/>
        <v>1.7815694900657643E-4</v>
      </c>
      <c r="P20" s="76">
        <f>分析係数表!C23</f>
        <v>0</v>
      </c>
      <c r="Q20" s="82">
        <f t="shared" si="5"/>
        <v>0</v>
      </c>
      <c r="R20" s="83">
        <v>0</v>
      </c>
      <c r="S20" s="84">
        <f t="shared" si="6"/>
        <v>0</v>
      </c>
      <c r="T20" s="85">
        <f>分析係数表!F23</f>
        <v>0.44723618090452261</v>
      </c>
      <c r="U20" s="86">
        <f t="shared" si="7"/>
        <v>0</v>
      </c>
      <c r="V20" s="87">
        <f>分析係数表!D23</f>
        <v>5.0251256281407038E-2</v>
      </c>
      <c r="W20" s="167">
        <f t="shared" si="8"/>
        <v>0</v>
      </c>
      <c r="X20" s="76">
        <f>分析係数表!E23</f>
        <v>3.5175879396984924E-2</v>
      </c>
      <c r="Y20" s="166">
        <f t="shared" si="9"/>
        <v>0</v>
      </c>
    </row>
    <row r="21" spans="1:25" x14ac:dyDescent="0.2">
      <c r="A21" s="6" t="s">
        <v>9</v>
      </c>
      <c r="B21" s="5" t="s">
        <v>270</v>
      </c>
      <c r="C21" s="90"/>
      <c r="D21" s="76">
        <f>投入係数表!Z21</f>
        <v>0</v>
      </c>
      <c r="E21" s="77">
        <f t="shared" si="0"/>
        <v>0</v>
      </c>
      <c r="F21" s="76">
        <f>分析係数表!C24</f>
        <v>1</v>
      </c>
      <c r="G21" s="77">
        <f t="shared" si="1"/>
        <v>0</v>
      </c>
      <c r="H21" s="77">
        <v>1.0814524638662039E-2</v>
      </c>
      <c r="I21" s="77">
        <f t="shared" si="2"/>
        <v>1.0814524638662039E-2</v>
      </c>
      <c r="J21" s="76">
        <f>分析係数表!G24</f>
        <v>0.20751761942051683</v>
      </c>
      <c r="K21" s="78">
        <f t="shared" si="3"/>
        <v>2.2442044081796711E-3</v>
      </c>
      <c r="L21" s="79"/>
      <c r="M21" s="80"/>
      <c r="N21" s="81">
        <f>分析係数表!H24</f>
        <v>4.3379915099309022E-4</v>
      </c>
      <c r="O21" s="82">
        <f t="shared" si="4"/>
        <v>2.4941972860920703E-3</v>
      </c>
      <c r="P21" s="76">
        <f>分析係数表!C24</f>
        <v>1</v>
      </c>
      <c r="Q21" s="82">
        <f t="shared" si="5"/>
        <v>2.4941972860920703E-3</v>
      </c>
      <c r="R21" s="83">
        <v>7.7929576448162573E-3</v>
      </c>
      <c r="S21" s="84">
        <f t="shared" si="6"/>
        <v>1.8607482283478298E-2</v>
      </c>
      <c r="T21" s="85">
        <f>分析係数表!F24</f>
        <v>0.3923257635082224</v>
      </c>
      <c r="U21" s="86">
        <f t="shared" si="7"/>
        <v>7.3001946938313451E-3</v>
      </c>
      <c r="V21" s="87">
        <f>分析係数表!D24</f>
        <v>7.9874706342991389E-2</v>
      </c>
      <c r="W21" s="167">
        <f t="shared" si="8"/>
        <v>0</v>
      </c>
      <c r="X21" s="76">
        <f>分析係数表!E24</f>
        <v>8.1440877055599062E-2</v>
      </c>
      <c r="Y21" s="166">
        <f t="shared" si="9"/>
        <v>0</v>
      </c>
    </row>
    <row r="22" spans="1:25" x14ac:dyDescent="0.2">
      <c r="A22" s="6" t="s">
        <v>10</v>
      </c>
      <c r="B22" s="5" t="s">
        <v>271</v>
      </c>
      <c r="C22" s="90"/>
      <c r="D22" s="76">
        <f>投入係数表!Z22</f>
        <v>0</v>
      </c>
      <c r="E22" s="77">
        <f t="shared" si="0"/>
        <v>0</v>
      </c>
      <c r="F22" s="76">
        <f>分析係数表!C25</f>
        <v>0.15636042402826855</v>
      </c>
      <c r="G22" s="77">
        <f t="shared" si="1"/>
        <v>0</v>
      </c>
      <c r="H22" s="77">
        <v>5.3575090090684048E-3</v>
      </c>
      <c r="I22" s="77">
        <f t="shared" si="2"/>
        <v>5.3575090090684048E-3</v>
      </c>
      <c r="J22" s="76">
        <f>分析係数表!G25</f>
        <v>0.19674295774647887</v>
      </c>
      <c r="K22" s="78">
        <f t="shared" si="3"/>
        <v>1.054052168597525E-3</v>
      </c>
      <c r="L22" s="79"/>
      <c r="M22" s="80"/>
      <c r="N22" s="81">
        <f>分析係数表!H25</f>
        <v>5.8872741920490813E-4</v>
      </c>
      <c r="O22" s="82">
        <f t="shared" si="4"/>
        <v>3.3849820311249519E-3</v>
      </c>
      <c r="P22" s="76">
        <f>分析係数表!C25</f>
        <v>0.15636042402826855</v>
      </c>
      <c r="Q22" s="82">
        <f t="shared" si="5"/>
        <v>5.2927722571476717E-4</v>
      </c>
      <c r="R22" s="83">
        <v>1.7235939267392251E-3</v>
      </c>
      <c r="S22" s="84">
        <f t="shared" si="6"/>
        <v>7.0811029358076299E-3</v>
      </c>
      <c r="T22" s="85">
        <f>分析係数表!F25</f>
        <v>0.35079225352112675</v>
      </c>
      <c r="U22" s="86">
        <f t="shared" si="7"/>
        <v>2.4839960562670249E-3</v>
      </c>
      <c r="V22" s="87">
        <f>分析係数表!D25</f>
        <v>7.2183098591549297E-2</v>
      </c>
      <c r="W22" s="167">
        <f t="shared" si="8"/>
        <v>0</v>
      </c>
      <c r="X22" s="76">
        <f>分析係数表!E25</f>
        <v>6.8661971830985921E-2</v>
      </c>
      <c r="Y22" s="166">
        <f t="shared" si="9"/>
        <v>0</v>
      </c>
    </row>
    <row r="23" spans="1:25" x14ac:dyDescent="0.2">
      <c r="A23" s="6" t="s">
        <v>11</v>
      </c>
      <c r="B23" s="5" t="s">
        <v>35</v>
      </c>
      <c r="C23" s="90"/>
      <c r="D23" s="76">
        <f>投入係数表!Z23</f>
        <v>0</v>
      </c>
      <c r="E23" s="77">
        <f t="shared" si="0"/>
        <v>0</v>
      </c>
      <c r="F23" s="76">
        <f>分析係数表!C26</f>
        <v>0.2968369829683698</v>
      </c>
      <c r="G23" s="77">
        <f t="shared" si="1"/>
        <v>0</v>
      </c>
      <c r="H23" s="77">
        <v>8.152168275013803E-3</v>
      </c>
      <c r="I23" s="77">
        <f t="shared" si="2"/>
        <v>8.152168275013803E-3</v>
      </c>
      <c r="J23" s="76">
        <f>分析係数表!G26</f>
        <v>0.19691119691119691</v>
      </c>
      <c r="K23" s="78">
        <f t="shared" si="3"/>
        <v>1.6052532124544553E-3</v>
      </c>
      <c r="L23" s="79"/>
      <c r="M23" s="80"/>
      <c r="N23" s="81">
        <f>分析係数表!H26</f>
        <v>1.2859046261580888E-2</v>
      </c>
      <c r="O23" s="82">
        <f t="shared" si="4"/>
        <v>7.3935133837729219E-2</v>
      </c>
      <c r="P23" s="76">
        <f>分析係数表!C26</f>
        <v>0.2968369829683698</v>
      </c>
      <c r="Q23" s="82">
        <f t="shared" si="5"/>
        <v>2.1946682063754171E-2</v>
      </c>
      <c r="R23" s="83">
        <v>2.3136338752534909E-2</v>
      </c>
      <c r="S23" s="84">
        <f t="shared" si="6"/>
        <v>3.1288507027548713E-2</v>
      </c>
      <c r="T23" s="85">
        <f>分析係数表!F26</f>
        <v>0.33687258687258687</v>
      </c>
      <c r="U23" s="86">
        <f t="shared" si="7"/>
        <v>1.0540240301751448E-2</v>
      </c>
      <c r="V23" s="87">
        <f>分析係数表!D26</f>
        <v>8.7355212355212361E-2</v>
      </c>
      <c r="W23" s="167">
        <f t="shared" si="8"/>
        <v>0</v>
      </c>
      <c r="X23" s="76">
        <f>分析係数表!E26</f>
        <v>9.2664092664092659E-2</v>
      </c>
      <c r="Y23" s="166">
        <f t="shared" si="9"/>
        <v>0</v>
      </c>
    </row>
    <row r="24" spans="1:25" x14ac:dyDescent="0.2">
      <c r="A24" s="6" t="s">
        <v>12</v>
      </c>
      <c r="B24" s="5" t="s">
        <v>365</v>
      </c>
      <c r="C24" s="90"/>
      <c r="D24" s="76">
        <f>投入係数表!Z24</f>
        <v>0</v>
      </c>
      <c r="E24" s="77">
        <f t="shared" si="0"/>
        <v>0</v>
      </c>
      <c r="F24" s="76">
        <f>分析係数表!C27</f>
        <v>2.7090694935217874E-2</v>
      </c>
      <c r="G24" s="77">
        <f t="shared" si="1"/>
        <v>0</v>
      </c>
      <c r="H24" s="77">
        <v>1.7796195980998317E-4</v>
      </c>
      <c r="I24" s="77">
        <f t="shared" si="2"/>
        <v>1.7796195980998317E-4</v>
      </c>
      <c r="J24" s="76">
        <f>分析係数表!G27</f>
        <v>0.18333333333333332</v>
      </c>
      <c r="K24" s="78">
        <f t="shared" si="3"/>
        <v>3.2626359298496916E-5</v>
      </c>
      <c r="L24" s="79"/>
      <c r="M24" s="80"/>
      <c r="N24" s="81">
        <f>分析係数表!H27</f>
        <v>1.2053419266879434E-2</v>
      </c>
      <c r="O24" s="82">
        <f t="shared" si="4"/>
        <v>6.9303053163558226E-2</v>
      </c>
      <c r="P24" s="76">
        <f>分析係数表!C27</f>
        <v>2.7090694935217874E-2</v>
      </c>
      <c r="Q24" s="82">
        <f t="shared" si="5"/>
        <v>1.8774678713331418E-3</v>
      </c>
      <c r="R24" s="83">
        <v>1.8882659078186567E-3</v>
      </c>
      <c r="S24" s="84">
        <f t="shared" si="6"/>
        <v>2.0662278676286398E-3</v>
      </c>
      <c r="T24" s="85">
        <f>分析係数表!F27</f>
        <v>0.33333333333333331</v>
      </c>
      <c r="U24" s="86">
        <f t="shared" si="7"/>
        <v>6.8874262254287988E-4</v>
      </c>
      <c r="V24" s="87">
        <f>分析係数表!D27</f>
        <v>0</v>
      </c>
      <c r="W24" s="167">
        <f t="shared" si="8"/>
        <v>0</v>
      </c>
      <c r="X24" s="76">
        <f>分析係数表!E27</f>
        <v>0</v>
      </c>
      <c r="Y24" s="166">
        <f t="shared" si="9"/>
        <v>0</v>
      </c>
    </row>
    <row r="25" spans="1:25" x14ac:dyDescent="0.2">
      <c r="A25" s="6" t="s">
        <v>13</v>
      </c>
      <c r="B25" s="5" t="s">
        <v>191</v>
      </c>
      <c r="C25" s="90"/>
      <c r="D25" s="76">
        <f>投入係数表!Z25</f>
        <v>0</v>
      </c>
      <c r="E25" s="77">
        <f t="shared" si="0"/>
        <v>0</v>
      </c>
      <c r="F25" s="76">
        <f>分析係数表!C28</f>
        <v>5.9347181008901906E-3</v>
      </c>
      <c r="G25" s="77">
        <f t="shared" si="1"/>
        <v>0</v>
      </c>
      <c r="H25" s="77">
        <v>4.1034806709700183E-4</v>
      </c>
      <c r="I25" s="77">
        <f t="shared" si="2"/>
        <v>4.1034806709700183E-4</v>
      </c>
      <c r="J25" s="76">
        <f>分析係数表!G28</f>
        <v>0.12222222222222222</v>
      </c>
      <c r="K25" s="78">
        <f t="shared" si="3"/>
        <v>5.0153652645189112E-5</v>
      </c>
      <c r="L25" s="79"/>
      <c r="M25" s="80"/>
      <c r="N25" s="81">
        <f>分析係数表!H28</f>
        <v>2.299135500263378E-2</v>
      </c>
      <c r="O25" s="82">
        <f t="shared" si="4"/>
        <v>0.1321924561628797</v>
      </c>
      <c r="P25" s="76">
        <f>分析係数表!C28</f>
        <v>5.9347181008901906E-3</v>
      </c>
      <c r="Q25" s="82">
        <f t="shared" si="5"/>
        <v>7.8452496239097517E-4</v>
      </c>
      <c r="R25" s="83">
        <v>8.056514234483428E-4</v>
      </c>
      <c r="S25" s="84">
        <f t="shared" si="6"/>
        <v>1.2159994905453445E-3</v>
      </c>
      <c r="T25" s="85">
        <f>分析係数表!F28</f>
        <v>0.21111111111111111</v>
      </c>
      <c r="U25" s="86">
        <f t="shared" si="7"/>
        <v>2.5671100355957274E-4</v>
      </c>
      <c r="V25" s="87">
        <f>分析係数表!D28</f>
        <v>0.82222222222222219</v>
      </c>
      <c r="W25" s="167">
        <f t="shared" si="8"/>
        <v>0</v>
      </c>
      <c r="X25" s="76">
        <f>分析係数表!E28</f>
        <v>0.82222222222222219</v>
      </c>
      <c r="Y25" s="166">
        <f t="shared" si="9"/>
        <v>0</v>
      </c>
    </row>
    <row r="26" spans="1:25" x14ac:dyDescent="0.2">
      <c r="A26" s="6" t="s">
        <v>14</v>
      </c>
      <c r="B26" s="5" t="s">
        <v>50</v>
      </c>
      <c r="C26" s="90"/>
      <c r="D26" s="76">
        <f>投入係数表!Z26</f>
        <v>1.2658227848101266E-2</v>
      </c>
      <c r="E26" s="77">
        <f t="shared" si="0"/>
        <v>1.2658227848101267</v>
      </c>
      <c r="F26" s="76">
        <f>分析係数表!C29</f>
        <v>2.9045643153526979E-2</v>
      </c>
      <c r="G26" s="77">
        <f t="shared" si="1"/>
        <v>3.6766636903198709E-2</v>
      </c>
      <c r="H26" s="77">
        <v>3.8019582543150618E-2</v>
      </c>
      <c r="I26" s="77">
        <f t="shared" si="2"/>
        <v>3.8019582543150618E-2</v>
      </c>
      <c r="J26" s="76">
        <f>分析係数表!G29</f>
        <v>0.27966101694915252</v>
      </c>
      <c r="K26" s="78">
        <f t="shared" si="3"/>
        <v>1.0632595117999749E-2</v>
      </c>
      <c r="L26" s="79"/>
      <c r="M26" s="80"/>
      <c r="N26" s="81">
        <f>分析係数表!H29</f>
        <v>1.0659064852973073E-2</v>
      </c>
      <c r="O26" s="82">
        <f t="shared" si="4"/>
        <v>6.1285990458262288E-2</v>
      </c>
      <c r="P26" s="76">
        <f>分析係数表!C29</f>
        <v>2.9045643153526979E-2</v>
      </c>
      <c r="Q26" s="82">
        <f t="shared" si="5"/>
        <v>1.7800910091611457E-3</v>
      </c>
      <c r="R26" s="83">
        <v>2.2353644251005829E-3</v>
      </c>
      <c r="S26" s="84">
        <f t="shared" si="6"/>
        <v>4.0254946968251201E-2</v>
      </c>
      <c r="T26" s="85">
        <f>分析係数表!F29</f>
        <v>0.4576271186440678</v>
      </c>
      <c r="U26" s="86">
        <f t="shared" si="7"/>
        <v>1.8421755392250549E-2</v>
      </c>
      <c r="V26" s="87">
        <f>分析係数表!D29</f>
        <v>0.38983050847457629</v>
      </c>
      <c r="W26" s="167">
        <f t="shared" si="8"/>
        <v>0</v>
      </c>
      <c r="X26" s="76">
        <f>分析係数表!E29</f>
        <v>0.16101694915254236</v>
      </c>
      <c r="Y26" s="166">
        <f t="shared" si="9"/>
        <v>0</v>
      </c>
    </row>
    <row r="27" spans="1:25" x14ac:dyDescent="0.2">
      <c r="A27" s="6" t="s">
        <v>15</v>
      </c>
      <c r="B27" s="5" t="s">
        <v>36</v>
      </c>
      <c r="C27" s="90"/>
      <c r="D27" s="76">
        <f>投入係数表!Z27</f>
        <v>1.2658227848101266E-2</v>
      </c>
      <c r="E27" s="77">
        <f t="shared" si="0"/>
        <v>1.2658227848101267</v>
      </c>
      <c r="F27" s="76">
        <f>分析係数表!C30</f>
        <v>1</v>
      </c>
      <c r="G27" s="77">
        <f t="shared" si="1"/>
        <v>1.2658227848101267</v>
      </c>
      <c r="H27" s="77">
        <v>1.2808821058882214</v>
      </c>
      <c r="I27" s="77">
        <f t="shared" si="2"/>
        <v>1.2808821058882214</v>
      </c>
      <c r="J27" s="76">
        <f>分析係数表!G30</f>
        <v>0.3445689235265465</v>
      </c>
      <c r="K27" s="78">
        <f t="shared" si="3"/>
        <v>0.44135216839032038</v>
      </c>
      <c r="L27" s="79"/>
      <c r="M27" s="80"/>
      <c r="N27" s="81">
        <f>分析係数表!H30</f>
        <v>0</v>
      </c>
      <c r="O27" s="82">
        <f t="shared" si="4"/>
        <v>0</v>
      </c>
      <c r="P27" s="76">
        <f>分析係数表!C30</f>
        <v>1</v>
      </c>
      <c r="Q27" s="82">
        <f t="shared" si="5"/>
        <v>0</v>
      </c>
      <c r="R27" s="83">
        <v>7.8407228811075893E-3</v>
      </c>
      <c r="S27" s="84">
        <f t="shared" si="6"/>
        <v>1.2887228287693289</v>
      </c>
      <c r="T27" s="85">
        <f>分析係数表!F30</f>
        <v>0.44101315148563081</v>
      </c>
      <c r="U27" s="86">
        <f t="shared" si="7"/>
        <v>0.56834371610703871</v>
      </c>
      <c r="V27" s="87">
        <f>分析係数表!D30</f>
        <v>8.7579152459814902E-2</v>
      </c>
      <c r="W27" s="167">
        <f t="shared" si="8"/>
        <v>0</v>
      </c>
      <c r="X27" s="76">
        <f>分析係数表!E30</f>
        <v>6.0009741841207991E-2</v>
      </c>
      <c r="Y27" s="166">
        <f t="shared" si="9"/>
        <v>0</v>
      </c>
    </row>
    <row r="28" spans="1:25" x14ac:dyDescent="0.2">
      <c r="A28" s="6" t="s">
        <v>16</v>
      </c>
      <c r="B28" s="5" t="s">
        <v>192</v>
      </c>
      <c r="C28" s="75">
        <f>最終需要_まとめ!C29</f>
        <v>100</v>
      </c>
      <c r="D28" s="76">
        <f>投入係数表!Z28</f>
        <v>0.10126582278481013</v>
      </c>
      <c r="E28" s="77">
        <f t="shared" si="0"/>
        <v>10.126582278481013</v>
      </c>
      <c r="F28" s="76">
        <f>分析係数表!C31</f>
        <v>3.5033259423503327E-2</v>
      </c>
      <c r="G28" s="77">
        <f t="shared" si="1"/>
        <v>0.35476718403547675</v>
      </c>
      <c r="H28" s="77">
        <v>0.36198826377430043</v>
      </c>
      <c r="I28" s="77">
        <f t="shared" si="2"/>
        <v>100.36198826377431</v>
      </c>
      <c r="J28" s="76">
        <f>分析係数表!G31</f>
        <v>6.3291139240506333E-2</v>
      </c>
      <c r="K28" s="78">
        <f t="shared" si="3"/>
        <v>6.3520245736566023</v>
      </c>
      <c r="L28" s="79"/>
      <c r="M28" s="80"/>
      <c r="N28" s="81">
        <f>分析係数表!H31</f>
        <v>2.636879124965141E-2</v>
      </c>
      <c r="O28" s="82">
        <f t="shared" si="4"/>
        <v>0.15161156360459652</v>
      </c>
      <c r="P28" s="76">
        <f>分析係数表!C31</f>
        <v>3.5033259423503327E-2</v>
      </c>
      <c r="Q28" s="82">
        <f t="shared" si="5"/>
        <v>5.3114472393628051E-3</v>
      </c>
      <c r="R28" s="83">
        <v>6.4545328173985644E-3</v>
      </c>
      <c r="S28" s="84">
        <f t="shared" si="6"/>
        <v>100.36844279659171</v>
      </c>
      <c r="T28" s="85">
        <f>分析係数表!F31</f>
        <v>0.34177215189873417</v>
      </c>
      <c r="U28" s="86">
        <f t="shared" si="7"/>
        <v>34.303138677316156</v>
      </c>
      <c r="V28" s="87">
        <f>分析係数表!D31</f>
        <v>0</v>
      </c>
      <c r="W28" s="167">
        <f t="shared" si="8"/>
        <v>0</v>
      </c>
      <c r="X28" s="76">
        <f>分析係数表!E31</f>
        <v>0</v>
      </c>
      <c r="Y28" s="166">
        <f t="shared" si="9"/>
        <v>0</v>
      </c>
    </row>
    <row r="29" spans="1:25" x14ac:dyDescent="0.2">
      <c r="A29" s="6" t="s">
        <v>17</v>
      </c>
      <c r="B29" s="5" t="s">
        <v>272</v>
      </c>
      <c r="C29" s="90"/>
      <c r="D29" s="76">
        <f>投入係数表!Z29</f>
        <v>0</v>
      </c>
      <c r="E29" s="77">
        <f t="shared" si="0"/>
        <v>0</v>
      </c>
      <c r="F29" s="76">
        <f>分析係数表!C32</f>
        <v>1</v>
      </c>
      <c r="G29" s="77">
        <f t="shared" si="1"/>
        <v>0</v>
      </c>
      <c r="H29" s="77">
        <v>1.8351890024915187E-2</v>
      </c>
      <c r="I29" s="77">
        <f t="shared" si="2"/>
        <v>1.8351890024915187E-2</v>
      </c>
      <c r="J29" s="76">
        <f>分析係数表!G32</f>
        <v>0.13994910941475827</v>
      </c>
      <c r="K29" s="78">
        <f t="shared" si="3"/>
        <v>2.5683306650644664E-3</v>
      </c>
      <c r="L29" s="79"/>
      <c r="M29" s="80"/>
      <c r="N29" s="81">
        <f>分析係数表!H32</f>
        <v>7.5295138350943511E-3</v>
      </c>
      <c r="O29" s="82">
        <f t="shared" si="4"/>
        <v>4.3292138608598069E-2</v>
      </c>
      <c r="P29" s="76">
        <f>分析係数表!C32</f>
        <v>1</v>
      </c>
      <c r="Q29" s="82">
        <f t="shared" si="5"/>
        <v>4.3292138608598069E-2</v>
      </c>
      <c r="R29" s="83">
        <v>5.5431717904520457E-2</v>
      </c>
      <c r="S29" s="84">
        <f t="shared" si="6"/>
        <v>7.3783607929435641E-2</v>
      </c>
      <c r="T29" s="85">
        <f>分析係数表!F32</f>
        <v>0.48346055979643765</v>
      </c>
      <c r="U29" s="86">
        <f t="shared" si="7"/>
        <v>3.5671464393365833E-2</v>
      </c>
      <c r="V29" s="87">
        <f>分析係数表!D32</f>
        <v>1.0178117048346057E-2</v>
      </c>
      <c r="W29" s="167">
        <f t="shared" si="8"/>
        <v>0</v>
      </c>
      <c r="X29" s="76">
        <f>分析係数表!E32</f>
        <v>1.5267175572519083E-2</v>
      </c>
      <c r="Y29" s="166">
        <f t="shared" si="9"/>
        <v>0</v>
      </c>
    </row>
    <row r="30" spans="1:25" x14ac:dyDescent="0.2">
      <c r="A30" s="6" t="s">
        <v>18</v>
      </c>
      <c r="B30" s="5" t="s">
        <v>273</v>
      </c>
      <c r="C30" s="90"/>
      <c r="D30" s="76">
        <f>投入係数表!Z30</f>
        <v>1.2658227848101266E-2</v>
      </c>
      <c r="E30" s="77">
        <f t="shared" si="0"/>
        <v>1.2658227848101267</v>
      </c>
      <c r="F30" s="76">
        <f>分析係数表!C33</f>
        <v>1</v>
      </c>
      <c r="G30" s="77">
        <f t="shared" si="1"/>
        <v>1.2658227848101267</v>
      </c>
      <c r="H30" s="77">
        <v>1.277139597964704</v>
      </c>
      <c r="I30" s="77">
        <f t="shared" si="2"/>
        <v>1.277139597964704</v>
      </c>
      <c r="J30" s="76">
        <f>分析係数表!G33</f>
        <v>0.50525087514585765</v>
      </c>
      <c r="K30" s="78">
        <f t="shared" si="3"/>
        <v>0.64527589955509546</v>
      </c>
      <c r="L30" s="79"/>
      <c r="M30" s="80"/>
      <c r="N30" s="81">
        <f>分析係数表!H33</f>
        <v>1.0844978774827254E-3</v>
      </c>
      <c r="O30" s="82">
        <f t="shared" si="4"/>
        <v>6.2354932152301739E-3</v>
      </c>
      <c r="P30" s="76">
        <f>分析係数表!C33</f>
        <v>1</v>
      </c>
      <c r="Q30" s="82">
        <f t="shared" si="5"/>
        <v>6.2354932152301739E-3</v>
      </c>
      <c r="R30" s="83">
        <v>1.5441563419207745E-2</v>
      </c>
      <c r="S30" s="84">
        <f t="shared" si="6"/>
        <v>1.2925811613839118</v>
      </c>
      <c r="T30" s="85">
        <f>分析係数表!F33</f>
        <v>0.64410735122520424</v>
      </c>
      <c r="U30" s="86">
        <f t="shared" si="7"/>
        <v>0.8325610281025897</v>
      </c>
      <c r="V30" s="87">
        <f>分析係数表!D33</f>
        <v>4.7841306884480746E-2</v>
      </c>
      <c r="W30" s="167">
        <f t="shared" si="8"/>
        <v>0</v>
      </c>
      <c r="X30" s="76">
        <f>分析係数表!E33</f>
        <v>4.3173862310385065E-2</v>
      </c>
      <c r="Y30" s="166">
        <f t="shared" si="9"/>
        <v>0</v>
      </c>
    </row>
    <row r="31" spans="1:25" x14ac:dyDescent="0.2">
      <c r="A31" s="6" t="s">
        <v>19</v>
      </c>
      <c r="B31" s="5" t="s">
        <v>274</v>
      </c>
      <c r="C31" s="90"/>
      <c r="D31" s="76">
        <f>投入係数表!Z31</f>
        <v>2.5316455696202531E-2</v>
      </c>
      <c r="E31" s="77">
        <f t="shared" si="0"/>
        <v>2.5316455696202533</v>
      </c>
      <c r="F31" s="76">
        <f>分析係数表!C34</f>
        <v>0.19949759263135858</v>
      </c>
      <c r="G31" s="77">
        <f t="shared" si="1"/>
        <v>0.50505719653508507</v>
      </c>
      <c r="H31" s="77">
        <v>0.54024464039967512</v>
      </c>
      <c r="I31" s="77">
        <f t="shared" si="2"/>
        <v>0.54024464039967512</v>
      </c>
      <c r="J31" s="76">
        <f>分析係数表!G34</f>
        <v>0.4244650271478761</v>
      </c>
      <c r="K31" s="78">
        <f t="shared" si="3"/>
        <v>0.22931495595374266</v>
      </c>
      <c r="L31" s="79"/>
      <c r="M31" s="80"/>
      <c r="N31" s="81">
        <f>分析係数表!H34</f>
        <v>0.18489139528398352</v>
      </c>
      <c r="O31" s="82">
        <f t="shared" si="4"/>
        <v>1.0630625147222414</v>
      </c>
      <c r="P31" s="76">
        <f>分析係数表!C34</f>
        <v>0.19949759263135858</v>
      </c>
      <c r="Q31" s="82">
        <f t="shared" si="5"/>
        <v>0.21207841250372536</v>
      </c>
      <c r="R31" s="83">
        <v>0.22604827889816304</v>
      </c>
      <c r="S31" s="84">
        <f t="shared" si="6"/>
        <v>0.76629291929783816</v>
      </c>
      <c r="T31" s="85">
        <f>分析係数表!F34</f>
        <v>0.70105397636537847</v>
      </c>
      <c r="U31" s="86">
        <f t="shared" si="7"/>
        <v>0.53721269813438355</v>
      </c>
      <c r="V31" s="87">
        <f>分析係数表!D34</f>
        <v>0.39061002874480999</v>
      </c>
      <c r="W31" s="167">
        <f t="shared" si="8"/>
        <v>0</v>
      </c>
      <c r="X31" s="76">
        <f>分析係数表!E34</f>
        <v>0.23634621526668795</v>
      </c>
      <c r="Y31" s="166">
        <f t="shared" si="9"/>
        <v>0</v>
      </c>
    </row>
    <row r="32" spans="1:25" x14ac:dyDescent="0.2">
      <c r="A32" s="6" t="s">
        <v>20</v>
      </c>
      <c r="B32" s="5" t="s">
        <v>37</v>
      </c>
      <c r="C32" s="90"/>
      <c r="D32" s="76">
        <f>投入係数表!Z32</f>
        <v>2.5316455696202531E-2</v>
      </c>
      <c r="E32" s="77">
        <f t="shared" si="0"/>
        <v>2.5316455696202533</v>
      </c>
      <c r="F32" s="76">
        <f>分析係数表!C35</f>
        <v>0.22275795564127288</v>
      </c>
      <c r="G32" s="77">
        <f t="shared" si="1"/>
        <v>0.56394419149689334</v>
      </c>
      <c r="H32" s="77">
        <v>0.59560047162343877</v>
      </c>
      <c r="I32" s="77">
        <f t="shared" si="2"/>
        <v>0.59560047162343877</v>
      </c>
      <c r="J32" s="76">
        <f>分析係数表!G35</f>
        <v>0.31756756756756754</v>
      </c>
      <c r="K32" s="78">
        <f t="shared" si="3"/>
        <v>0.1891433930155515</v>
      </c>
      <c r="L32" s="79"/>
      <c r="M32" s="80"/>
      <c r="N32" s="81">
        <f>分析係数表!H35</f>
        <v>6.990363461717225E-2</v>
      </c>
      <c r="O32" s="82">
        <f t="shared" si="4"/>
        <v>0.40192207695883642</v>
      </c>
      <c r="P32" s="76">
        <f>分析係数表!C35</f>
        <v>0.22275795564127288</v>
      </c>
      <c r="Q32" s="82">
        <f t="shared" si="5"/>
        <v>8.9531340190444744E-2</v>
      </c>
      <c r="R32" s="83">
        <v>9.7759409352379575E-2</v>
      </c>
      <c r="S32" s="84">
        <f t="shared" si="6"/>
        <v>0.69335988097581835</v>
      </c>
      <c r="T32" s="85">
        <f>分析係数表!F35</f>
        <v>0.6527027027027027</v>
      </c>
      <c r="U32" s="86">
        <f t="shared" si="7"/>
        <v>0.45255786825854089</v>
      </c>
      <c r="V32" s="87">
        <f>分析係数表!D35</f>
        <v>0.11351351351351352</v>
      </c>
      <c r="W32" s="167">
        <f t="shared" si="8"/>
        <v>0</v>
      </c>
      <c r="X32" s="76">
        <f>分析係数表!E35</f>
        <v>8.9189189189189194E-2</v>
      </c>
      <c r="Y32" s="166">
        <f t="shared" si="9"/>
        <v>0</v>
      </c>
    </row>
    <row r="33" spans="1:25" x14ac:dyDescent="0.2">
      <c r="A33" s="6" t="s">
        <v>21</v>
      </c>
      <c r="B33" s="5" t="s">
        <v>38</v>
      </c>
      <c r="C33" s="90"/>
      <c r="D33" s="76">
        <f>投入係数表!Z33</f>
        <v>0</v>
      </c>
      <c r="E33" s="77">
        <f t="shared" si="0"/>
        <v>0</v>
      </c>
      <c r="F33" s="76">
        <f>分析係数表!C36</f>
        <v>0.43622860833064259</v>
      </c>
      <c r="G33" s="77">
        <f t="shared" si="1"/>
        <v>0</v>
      </c>
      <c r="H33" s="77">
        <v>2.0291069635248651E-2</v>
      </c>
      <c r="I33" s="77">
        <f t="shared" si="2"/>
        <v>2.0291069635248651E-2</v>
      </c>
      <c r="J33" s="76">
        <f>分析係数表!G36</f>
        <v>3.6982248520710057E-3</v>
      </c>
      <c r="K33" s="78">
        <f t="shared" si="3"/>
        <v>7.5040938000179916E-5</v>
      </c>
      <c r="L33" s="79"/>
      <c r="M33" s="80"/>
      <c r="N33" s="81">
        <f>分析係数表!H36</f>
        <v>7.7743004988690231E-2</v>
      </c>
      <c r="O33" s="82">
        <f t="shared" si="4"/>
        <v>0.44699578505750021</v>
      </c>
      <c r="P33" s="76">
        <f>分析係数表!C36</f>
        <v>0.43622860833064259</v>
      </c>
      <c r="Q33" s="82">
        <f t="shared" si="5"/>
        <v>0.19499234924529635</v>
      </c>
      <c r="R33" s="83">
        <v>0.20429079442649448</v>
      </c>
      <c r="S33" s="84">
        <f t="shared" si="6"/>
        <v>0.22458186406174313</v>
      </c>
      <c r="T33" s="85">
        <f>分析係数表!F36</f>
        <v>0.90162721893491127</v>
      </c>
      <c r="U33" s="86">
        <f t="shared" si="7"/>
        <v>0.20248912151720774</v>
      </c>
      <c r="V33" s="87">
        <f>分析係数表!D36</f>
        <v>2.1449704142011833E-2</v>
      </c>
      <c r="W33" s="167">
        <f t="shared" si="8"/>
        <v>0</v>
      </c>
      <c r="X33" s="76">
        <f>分析係数表!E36</f>
        <v>1.4792899408284023E-3</v>
      </c>
      <c r="Y33" s="166">
        <f t="shared" si="9"/>
        <v>0</v>
      </c>
    </row>
    <row r="34" spans="1:25" x14ac:dyDescent="0.2">
      <c r="A34" s="6" t="s">
        <v>22</v>
      </c>
      <c r="B34" s="5" t="s">
        <v>377</v>
      </c>
      <c r="C34" s="90"/>
      <c r="D34" s="76">
        <f>投入係数表!Z34</f>
        <v>3.7974683544303799E-2</v>
      </c>
      <c r="E34" s="77">
        <f t="shared" si="0"/>
        <v>3.79746835443038</v>
      </c>
      <c r="F34" s="76">
        <f>分析係数表!C37</f>
        <v>0.12537048014226437</v>
      </c>
      <c r="G34" s="77">
        <f t="shared" si="1"/>
        <v>0.47609043091999131</v>
      </c>
      <c r="H34" s="77">
        <v>0.49977914976465015</v>
      </c>
      <c r="I34" s="77">
        <f t="shared" si="2"/>
        <v>0.49977914976465015</v>
      </c>
      <c r="J34" s="76">
        <f>分析係数表!G37</f>
        <v>0.54441260744985676</v>
      </c>
      <c r="K34" s="78">
        <f t="shared" si="3"/>
        <v>0.27208607007244567</v>
      </c>
      <c r="L34" s="79"/>
      <c r="M34" s="80"/>
      <c r="N34" s="81">
        <f>分析係数表!H37</f>
        <v>5.4441793449632819E-2</v>
      </c>
      <c r="O34" s="82">
        <f t="shared" si="4"/>
        <v>0.31302175940455479</v>
      </c>
      <c r="P34" s="76">
        <f>分析係数表!C37</f>
        <v>0.12537048014226437</v>
      </c>
      <c r="Q34" s="82">
        <f t="shared" si="5"/>
        <v>3.9243688271525391E-2</v>
      </c>
      <c r="R34" s="83">
        <v>4.3728794940309977E-2</v>
      </c>
      <c r="S34" s="84">
        <f t="shared" si="6"/>
        <v>0.54350794470496011</v>
      </c>
      <c r="T34" s="85">
        <f>分析係数表!F37</f>
        <v>0.7435530085959885</v>
      </c>
      <c r="U34" s="86">
        <f t="shared" si="7"/>
        <v>0.40412696748119525</v>
      </c>
      <c r="V34" s="87">
        <f>分析係数表!D37</f>
        <v>0.23782234957020057</v>
      </c>
      <c r="W34" s="167">
        <f t="shared" si="8"/>
        <v>0</v>
      </c>
      <c r="X34" s="76">
        <f>分析係数表!E37</f>
        <v>0.19484240687679083</v>
      </c>
      <c r="Y34" s="166">
        <f t="shared" si="9"/>
        <v>0</v>
      </c>
    </row>
    <row r="35" spans="1:25" x14ac:dyDescent="0.2">
      <c r="A35" s="6" t="s">
        <v>23</v>
      </c>
      <c r="B35" s="5" t="s">
        <v>193</v>
      </c>
      <c r="C35" s="90"/>
      <c r="D35" s="76">
        <f>投入係数表!Z35</f>
        <v>0</v>
      </c>
      <c r="E35" s="77">
        <f t="shared" si="0"/>
        <v>0</v>
      </c>
      <c r="F35" s="76">
        <f>分析係数表!C38</f>
        <v>2.2876841115637703E-2</v>
      </c>
      <c r="G35" s="77">
        <f t="shared" si="1"/>
        <v>0</v>
      </c>
      <c r="H35" s="77">
        <v>3.13321858276741E-3</v>
      </c>
      <c r="I35" s="77">
        <f t="shared" si="2"/>
        <v>3.13321858276741E-3</v>
      </c>
      <c r="J35" s="76">
        <f>分析係数表!G38</f>
        <v>0.33663366336633666</v>
      </c>
      <c r="K35" s="78">
        <f t="shared" si="3"/>
        <v>1.0547468496444746E-3</v>
      </c>
      <c r="L35" s="79"/>
      <c r="M35" s="80"/>
      <c r="N35" s="81">
        <f>分析係数表!H38</f>
        <v>4.7129179190035016E-2</v>
      </c>
      <c r="O35" s="82">
        <f t="shared" si="4"/>
        <v>0.27097671943900276</v>
      </c>
      <c r="P35" s="76">
        <f>分析係数表!C38</f>
        <v>2.2876841115637703E-2</v>
      </c>
      <c r="Q35" s="82">
        <f t="shared" si="5"/>
        <v>6.1990913566428007E-3</v>
      </c>
      <c r="R35" s="83">
        <v>7.1501378017098357E-3</v>
      </c>
      <c r="S35" s="84">
        <f t="shared" si="6"/>
        <v>1.0283356384477246E-2</v>
      </c>
      <c r="T35" s="85">
        <f>分析係数表!F38</f>
        <v>0.54455445544554459</v>
      </c>
      <c r="U35" s="86">
        <f t="shared" si="7"/>
        <v>5.5998475361014712E-3</v>
      </c>
      <c r="V35" s="87">
        <f>分析係数表!D38</f>
        <v>0.17821782178217821</v>
      </c>
      <c r="W35" s="167">
        <f t="shared" si="8"/>
        <v>0</v>
      </c>
      <c r="X35" s="76">
        <f>分析係数表!E38</f>
        <v>0.21782178217821782</v>
      </c>
      <c r="Y35" s="166">
        <f t="shared" si="9"/>
        <v>0</v>
      </c>
    </row>
    <row r="36" spans="1:25" x14ac:dyDescent="0.2">
      <c r="A36" s="6" t="s">
        <v>24</v>
      </c>
      <c r="B36" s="5" t="s">
        <v>39</v>
      </c>
      <c r="C36" s="90"/>
      <c r="D36" s="76">
        <f>投入係数表!Z36</f>
        <v>0</v>
      </c>
      <c r="E36" s="77">
        <f t="shared" si="0"/>
        <v>0</v>
      </c>
      <c r="F36" s="76">
        <f>分析係数表!C39</f>
        <v>1</v>
      </c>
      <c r="G36" s="77">
        <f t="shared" si="1"/>
        <v>0</v>
      </c>
      <c r="H36" s="77">
        <v>1.0747325255852703E-3</v>
      </c>
      <c r="I36" s="77">
        <f t="shared" si="2"/>
        <v>1.0747325255852703E-3</v>
      </c>
      <c r="J36" s="76">
        <f>分析係数表!G39</f>
        <v>0.3546086320409656</v>
      </c>
      <c r="K36" s="78">
        <f t="shared" si="3"/>
        <v>3.8110943070772477E-4</v>
      </c>
      <c r="L36" s="79"/>
      <c r="M36" s="80"/>
      <c r="N36" s="81">
        <f>分析係数表!H39</f>
        <v>4.3379915099309016E-3</v>
      </c>
      <c r="O36" s="82">
        <f t="shared" si="4"/>
        <v>2.4941972860920696E-2</v>
      </c>
      <c r="P36" s="76">
        <f>分析係数表!C39</f>
        <v>1</v>
      </c>
      <c r="Q36" s="82">
        <f t="shared" si="5"/>
        <v>2.4941972860920696E-2</v>
      </c>
      <c r="R36" s="83">
        <v>2.7070078423480248E-2</v>
      </c>
      <c r="S36" s="84">
        <f t="shared" si="6"/>
        <v>2.814481094906552E-2</v>
      </c>
      <c r="T36" s="85">
        <f>分析係数表!F39</f>
        <v>0.70537673738112661</v>
      </c>
      <c r="U36" s="86">
        <f t="shared" si="7"/>
        <v>1.9852694921460447E-2</v>
      </c>
      <c r="V36" s="87">
        <f>分析係数表!D39</f>
        <v>5.5779078273591805E-2</v>
      </c>
      <c r="W36" s="167">
        <f t="shared" si="8"/>
        <v>0</v>
      </c>
      <c r="X36" s="76">
        <f>分析係数表!E39</f>
        <v>7.0592538405267011E-2</v>
      </c>
      <c r="Y36" s="166">
        <f t="shared" si="9"/>
        <v>0</v>
      </c>
    </row>
    <row r="37" spans="1:25" x14ac:dyDescent="0.2">
      <c r="A37" s="6" t="s">
        <v>25</v>
      </c>
      <c r="B37" s="5" t="s">
        <v>40</v>
      </c>
      <c r="C37" s="90"/>
      <c r="D37" s="76">
        <f>投入係数表!Z37</f>
        <v>0</v>
      </c>
      <c r="E37" s="77">
        <f t="shared" si="0"/>
        <v>0</v>
      </c>
      <c r="F37" s="76">
        <f>分析係数表!C40</f>
        <v>1</v>
      </c>
      <c r="G37" s="77">
        <f t="shared" si="1"/>
        <v>0</v>
      </c>
      <c r="H37" s="77">
        <v>2.8803450238396738E-4</v>
      </c>
      <c r="I37" s="77">
        <f t="shared" si="2"/>
        <v>2.8803450238396738E-4</v>
      </c>
      <c r="J37" s="76">
        <f>分析係数表!G40</f>
        <v>0.56581344070558914</v>
      </c>
      <c r="K37" s="78">
        <f t="shared" si="3"/>
        <v>1.6297379283579481E-4</v>
      </c>
      <c r="L37" s="79"/>
      <c r="M37" s="80"/>
      <c r="N37" s="81">
        <f>分析係数表!H40</f>
        <v>2.8909614848325226E-2</v>
      </c>
      <c r="O37" s="82">
        <f t="shared" si="4"/>
        <v>0.1662204334231358</v>
      </c>
      <c r="P37" s="76">
        <f>分析係数表!C40</f>
        <v>1</v>
      </c>
      <c r="Q37" s="82">
        <f t="shared" si="5"/>
        <v>0.1662204334231358</v>
      </c>
      <c r="R37" s="83">
        <v>0.16628478271235969</v>
      </c>
      <c r="S37" s="84">
        <f t="shared" si="6"/>
        <v>0.16657281721474365</v>
      </c>
      <c r="T37" s="85">
        <f>分析係数表!F40</f>
        <v>0.76416450963474258</v>
      </c>
      <c r="U37" s="86">
        <f t="shared" si="7"/>
        <v>0.12728903518538218</v>
      </c>
      <c r="V37" s="87">
        <f>分析係数表!D40</f>
        <v>3.8155498034704249E-2</v>
      </c>
      <c r="W37" s="167">
        <f t="shared" si="8"/>
        <v>0</v>
      </c>
      <c r="X37" s="76">
        <f>分析係数表!E40</f>
        <v>2.4733966062697729E-2</v>
      </c>
      <c r="Y37" s="166">
        <f t="shared" si="9"/>
        <v>0</v>
      </c>
    </row>
    <row r="38" spans="1:25" x14ac:dyDescent="0.2">
      <c r="A38" s="6" t="s">
        <v>26</v>
      </c>
      <c r="B38" s="5" t="s">
        <v>276</v>
      </c>
      <c r="C38" s="90"/>
      <c r="D38" s="76">
        <f>投入係数表!Z38</f>
        <v>0</v>
      </c>
      <c r="E38" s="77">
        <f t="shared" si="0"/>
        <v>0</v>
      </c>
      <c r="F38" s="76">
        <f>分析係数表!C41</f>
        <v>0.80737001514386675</v>
      </c>
      <c r="G38" s="77">
        <f t="shared" si="1"/>
        <v>0</v>
      </c>
      <c r="H38" s="77">
        <v>7.9678596778751794E-7</v>
      </c>
      <c r="I38" s="77">
        <f t="shared" si="2"/>
        <v>7.9678596778751794E-7</v>
      </c>
      <c r="J38" s="76">
        <f>分析係数表!G41</f>
        <v>0.46438676343953744</v>
      </c>
      <c r="K38" s="78">
        <f t="shared" si="3"/>
        <v>3.70016856734885E-7</v>
      </c>
      <c r="L38" s="79"/>
      <c r="M38" s="80"/>
      <c r="N38" s="81">
        <f>分析係数表!H41</f>
        <v>5.5247420444334276E-2</v>
      </c>
      <c r="O38" s="82">
        <f t="shared" si="4"/>
        <v>0.31765384007872577</v>
      </c>
      <c r="P38" s="76">
        <f>分析係数表!C41</f>
        <v>0.80737001514386675</v>
      </c>
      <c r="Q38" s="82">
        <f t="shared" si="5"/>
        <v>0.25646418567486823</v>
      </c>
      <c r="R38" s="83">
        <v>0.26066102465550156</v>
      </c>
      <c r="S38" s="84">
        <f t="shared" si="6"/>
        <v>0.26066182144146932</v>
      </c>
      <c r="T38" s="85">
        <f>分析係数表!F41</f>
        <v>0.56759749046623198</v>
      </c>
      <c r="U38" s="86">
        <f t="shared" si="7"/>
        <v>0.14795099571053505</v>
      </c>
      <c r="V38" s="87">
        <f>分析係数表!D41</f>
        <v>0.17788165826054866</v>
      </c>
      <c r="W38" s="167">
        <f t="shared" si="8"/>
        <v>0</v>
      </c>
      <c r="X38" s="76">
        <f>分析係数表!E41</f>
        <v>0.18021896912289334</v>
      </c>
      <c r="Y38" s="166">
        <f t="shared" si="9"/>
        <v>0</v>
      </c>
    </row>
    <row r="39" spans="1:25" x14ac:dyDescent="0.2">
      <c r="A39" s="6" t="s">
        <v>51</v>
      </c>
      <c r="B39" s="5" t="s">
        <v>367</v>
      </c>
      <c r="C39" s="90"/>
      <c r="D39" s="76">
        <f>投入係数表!Z39</f>
        <v>0</v>
      </c>
      <c r="E39" s="77">
        <f>$C$28*D39</f>
        <v>0</v>
      </c>
      <c r="F39" s="76">
        <f>分析係数表!C42</f>
        <v>0.96683250414593702</v>
      </c>
      <c r="G39" s="77">
        <f>E39*F39</f>
        <v>0</v>
      </c>
      <c r="H39" s="77">
        <v>8.3270837348821472E-3</v>
      </c>
      <c r="I39" s="77">
        <f>C39+H39</f>
        <v>8.3270837348821472E-3</v>
      </c>
      <c r="J39" s="76">
        <f>分析係数表!G42</f>
        <v>0.48211243611584326</v>
      </c>
      <c r="K39" s="78">
        <f>I39*J39</f>
        <v>4.0145906251646468E-3</v>
      </c>
      <c r="L39" s="79"/>
      <c r="M39" s="80"/>
      <c r="N39" s="81">
        <f>分析係数表!H42</f>
        <v>1.6732252966876335E-2</v>
      </c>
      <c r="O39" s="82">
        <f t="shared" si="4"/>
        <v>9.6204752463551271E-2</v>
      </c>
      <c r="P39" s="76">
        <f>分析係数表!C42</f>
        <v>0.96683250414593702</v>
      </c>
      <c r="Q39" s="82">
        <f>O39*P39</f>
        <v>9.3013881735075285E-2</v>
      </c>
      <c r="R39" s="83">
        <v>9.526518865020181E-2</v>
      </c>
      <c r="S39" s="84">
        <f>I39+R39</f>
        <v>0.10359227238508395</v>
      </c>
      <c r="T39" s="85">
        <f>分析係数表!F42</f>
        <v>0.55877342419080067</v>
      </c>
      <c r="U39" s="86">
        <f>S39*T39</f>
        <v>5.7884608760319478E-2</v>
      </c>
      <c r="V39" s="87">
        <f>分析係数表!D42</f>
        <v>0.25383304940374785</v>
      </c>
      <c r="W39" s="167">
        <f>ROUND(S39*V39,0)</f>
        <v>0</v>
      </c>
      <c r="X39" s="76">
        <f>分析係数表!E42</f>
        <v>0.17717206132879046</v>
      </c>
      <c r="Y39" s="166">
        <f>ROUND(S39*X39,0)</f>
        <v>0</v>
      </c>
    </row>
    <row r="40" spans="1:25" x14ac:dyDescent="0.2">
      <c r="A40" s="6" t="s">
        <v>194</v>
      </c>
      <c r="B40" s="5" t="s">
        <v>41</v>
      </c>
      <c r="C40" s="90"/>
      <c r="D40" s="76">
        <f>投入係数表!Z40</f>
        <v>7.5949367088607597E-2</v>
      </c>
      <c r="E40" s="77">
        <f>$C$28*D40</f>
        <v>7.59493670886076</v>
      </c>
      <c r="F40" s="76">
        <f>分析係数表!C43</f>
        <v>0.23747353563867324</v>
      </c>
      <c r="G40" s="77">
        <f>E40*F40</f>
        <v>1.8035964732051133</v>
      </c>
      <c r="H40" s="77">
        <v>1.9591926831871542</v>
      </c>
      <c r="I40" s="77">
        <f>C40+H40</f>
        <v>1.9591926831871542</v>
      </c>
      <c r="J40" s="76">
        <f>分析係数表!G43</f>
        <v>0.3947923997185081</v>
      </c>
      <c r="K40" s="78">
        <f>I40*J40</f>
        <v>0.77347438090639942</v>
      </c>
      <c r="L40" s="79"/>
      <c r="M40" s="80"/>
      <c r="N40" s="81">
        <f>分析係数表!H43</f>
        <v>4.4340470362222294E-2</v>
      </c>
      <c r="O40" s="82">
        <f t="shared" si="4"/>
        <v>0.25494259402841085</v>
      </c>
      <c r="P40" s="76">
        <f>分析係数表!C43</f>
        <v>0.23747353563867324</v>
      </c>
      <c r="Q40" s="82">
        <f>O40*P40</f>
        <v>6.054211918882163E-2</v>
      </c>
      <c r="R40" s="83">
        <v>8.5301895937021158E-2</v>
      </c>
      <c r="S40" s="84">
        <f>I40+R40</f>
        <v>2.0444945791241755</v>
      </c>
      <c r="T40" s="85">
        <f>分析係数表!F43</f>
        <v>0.64109781843771996</v>
      </c>
      <c r="U40" s="86">
        <f>S40*T40</f>
        <v>1.3107210144842534</v>
      </c>
      <c r="V40" s="87">
        <f>分析係数表!D43</f>
        <v>1.4700914848698099</v>
      </c>
      <c r="W40" s="167">
        <f>ROUND(S40*V40,0)</f>
        <v>3</v>
      </c>
      <c r="X40" s="76">
        <f>分析係数表!E43</f>
        <v>1.0415200562983815</v>
      </c>
      <c r="Y40" s="166">
        <f>ROUND(S40*X40,0)</f>
        <v>2</v>
      </c>
    </row>
    <row r="41" spans="1:25" x14ac:dyDescent="0.2">
      <c r="A41" s="6" t="s">
        <v>340</v>
      </c>
      <c r="B41" s="5" t="s">
        <v>42</v>
      </c>
      <c r="C41" s="90"/>
      <c r="D41" s="76">
        <f>投入係数表!Z41</f>
        <v>0</v>
      </c>
      <c r="E41" s="77">
        <f>$C$28*D41</f>
        <v>0</v>
      </c>
      <c r="F41" s="76">
        <f>分析係数表!C44</f>
        <v>0.41273100616016423</v>
      </c>
      <c r="G41" s="77">
        <f>E41*F41</f>
        <v>0</v>
      </c>
      <c r="H41" s="77">
        <v>8.32822670319835E-4</v>
      </c>
      <c r="I41" s="77">
        <f>C41+H41</f>
        <v>8.32822670319835E-4</v>
      </c>
      <c r="J41" s="76">
        <f>分析係数表!G44</f>
        <v>0.27032077234506385</v>
      </c>
      <c r="K41" s="78">
        <f>I41*J41</f>
        <v>2.2512926746733628E-4</v>
      </c>
      <c r="L41" s="79"/>
      <c r="M41" s="80"/>
      <c r="N41" s="81">
        <f>分析係数表!H44</f>
        <v>0.12437641372044743</v>
      </c>
      <c r="O41" s="82">
        <f t="shared" si="4"/>
        <v>0.71512199331239779</v>
      </c>
      <c r="P41" s="76">
        <f>分析係数表!C44</f>
        <v>0.41273100616016423</v>
      </c>
      <c r="Q41" s="82">
        <f>O41*P41</f>
        <v>0.29515301982708819</v>
      </c>
      <c r="R41" s="83">
        <v>0.29913136660441014</v>
      </c>
      <c r="S41" s="84">
        <f>I41+R41</f>
        <v>0.29996418927472995</v>
      </c>
      <c r="T41" s="85">
        <f>分析係数表!F44</f>
        <v>0.52382435378386794</v>
      </c>
      <c r="U41" s="86">
        <f>S41*T41</f>
        <v>0.15712854760513725</v>
      </c>
      <c r="V41" s="87">
        <f>分析係数表!D44</f>
        <v>0.30302086577390219</v>
      </c>
      <c r="W41" s="167">
        <f>ROUND(S41*V41,0)</f>
        <v>0</v>
      </c>
      <c r="X41" s="76">
        <f>分析係数表!E44</f>
        <v>0.1999377141077546</v>
      </c>
      <c r="Y41" s="166">
        <f>ROUND(S41*X41,0)</f>
        <v>0</v>
      </c>
    </row>
    <row r="42" spans="1:25" x14ac:dyDescent="0.2">
      <c r="A42" s="6" t="s">
        <v>341</v>
      </c>
      <c r="B42" s="5" t="s">
        <v>278</v>
      </c>
      <c r="C42" s="90"/>
      <c r="D42" s="76">
        <f>投入係数表!Z42</f>
        <v>0</v>
      </c>
      <c r="E42" s="77">
        <f>$C$28*D42</f>
        <v>0</v>
      </c>
      <c r="F42" s="76">
        <f>分析係数表!C45</f>
        <v>1</v>
      </c>
      <c r="G42" s="77">
        <f>E42*F42</f>
        <v>0</v>
      </c>
      <c r="H42" s="77">
        <v>4.7485979879369278E-3</v>
      </c>
      <c r="I42" s="77">
        <f>C42+H42</f>
        <v>4.7485979879369278E-3</v>
      </c>
      <c r="J42" s="76">
        <f>分析係数表!G45</f>
        <v>0</v>
      </c>
      <c r="K42" s="78">
        <f>I42*J42</f>
        <v>0</v>
      </c>
      <c r="L42" s="79"/>
      <c r="M42" s="80"/>
      <c r="N42" s="81">
        <f>分析係数表!H45</f>
        <v>0</v>
      </c>
      <c r="O42" s="82">
        <f t="shared" si="4"/>
        <v>0</v>
      </c>
      <c r="P42" s="76">
        <f>分析係数表!C45</f>
        <v>1</v>
      </c>
      <c r="Q42" s="82">
        <f>O42*P42</f>
        <v>0</v>
      </c>
      <c r="R42" s="83">
        <v>1.2494274965418387E-3</v>
      </c>
      <c r="S42" s="84">
        <f>I42+R42</f>
        <v>5.9980254844787667E-3</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投入係数表!Z43</f>
        <v>0</v>
      </c>
      <c r="E43" s="77">
        <f>$C$28*D43</f>
        <v>0</v>
      </c>
      <c r="F43" s="76">
        <f>分析係数表!C46</f>
        <v>7.03125E-2</v>
      </c>
      <c r="G43" s="77">
        <f>E43*F43</f>
        <v>0</v>
      </c>
      <c r="H43" s="77">
        <v>5.5999221069969358E-3</v>
      </c>
      <c r="I43" s="77">
        <f>C43+H43</f>
        <v>5.5999221069969358E-3</v>
      </c>
      <c r="J43" s="76">
        <f>分析係数表!G46</f>
        <v>1.0101010101010102E-2</v>
      </c>
      <c r="K43" s="78">
        <f>I43*J43</f>
        <v>5.6564869767645821E-5</v>
      </c>
      <c r="L43" s="79"/>
      <c r="M43" s="80"/>
      <c r="N43" s="81">
        <f>分析係数表!H46</f>
        <v>2.5315279025811051E-2</v>
      </c>
      <c r="O43" s="82">
        <f t="shared" si="4"/>
        <v>0.14555422733837295</v>
      </c>
      <c r="P43" s="76">
        <f>分析係数表!C46</f>
        <v>7.03125E-2</v>
      </c>
      <c r="Q43" s="82">
        <f>O43*P43</f>
        <v>1.0234281609729348E-2</v>
      </c>
      <c r="R43" s="83">
        <v>1.1088550036494471E-2</v>
      </c>
      <c r="S43" s="84">
        <f>I43+R43</f>
        <v>1.6688472143491409E-2</v>
      </c>
      <c r="T43" s="85">
        <f>分析係数表!F46</f>
        <v>0.30303030303030304</v>
      </c>
      <c r="U43" s="86">
        <f>S43*T43</f>
        <v>5.0571127707549728E-3</v>
      </c>
      <c r="V43" s="87">
        <f>分析係数表!D46</f>
        <v>1.0101010101010102E-2</v>
      </c>
      <c r="W43" s="167">
        <f>ROUND(S43*V43,0)</f>
        <v>0</v>
      </c>
      <c r="X43" s="76">
        <f>分析係数表!E46</f>
        <v>3.0303030303030304E-2</v>
      </c>
      <c r="Y43" s="166">
        <f>ROUND(S43*X43,0)</f>
        <v>0</v>
      </c>
    </row>
    <row r="44" spans="1:25" x14ac:dyDescent="0.2">
      <c r="A44" s="192">
        <v>40</v>
      </c>
      <c r="B44" s="14" t="s">
        <v>150</v>
      </c>
      <c r="C44" s="197">
        <f>SUM(C5:C43)</f>
        <v>100</v>
      </c>
      <c r="D44" s="92">
        <f>投入係数表!Z44</f>
        <v>0.64556962025316456</v>
      </c>
      <c r="E44" s="91">
        <f>SUM(E5:E43)</f>
        <v>64.556962025316452</v>
      </c>
      <c r="F44" s="92">
        <f>分析係数表!C47</f>
        <v>0.45593014645384233</v>
      </c>
      <c r="G44" s="91">
        <f>SUM(G5:G43)</f>
        <v>6.802659478552993</v>
      </c>
      <c r="H44" s="91">
        <f>SUM(H5:H43)</f>
        <v>7.2749020634654391</v>
      </c>
      <c r="I44" s="91">
        <f>SUM(I5:I43)</f>
        <v>107.27490206346545</v>
      </c>
      <c r="J44" s="92">
        <f>分析係数表!G47</f>
        <v>0.32612291818538663</v>
      </c>
      <c r="K44" s="93">
        <f>SUM(K5:K43)</f>
        <v>9.1701103912109101</v>
      </c>
      <c r="L44" s="94">
        <f>最終需要_まとめ!$L$33</f>
        <v>0.627</v>
      </c>
      <c r="M44" s="91">
        <f>K44*L44</f>
        <v>5.749659215289241</v>
      </c>
      <c r="N44" s="95">
        <f>分析係数表!H47</f>
        <v>1</v>
      </c>
      <c r="O44" s="96">
        <f>SUM(O5:O43)</f>
        <v>5.749659215289241</v>
      </c>
      <c r="P44" s="92">
        <f>分析係数表!C47</f>
        <v>0.45593014645384233</v>
      </c>
      <c r="Q44" s="96">
        <f>SUM(Q5:Q43)</f>
        <v>1.6719295493316517</v>
      </c>
      <c r="R44" s="91">
        <f>SUM(R7:R43)</f>
        <v>1.7130323351169332</v>
      </c>
      <c r="S44" s="97">
        <f>SUM(S5:S43)</f>
        <v>109.10830879106881</v>
      </c>
      <c r="T44" s="98">
        <f>分析係数表!F47</f>
        <v>0.53227163124544385</v>
      </c>
      <c r="U44" s="99">
        <f>SUM(U5:U43)</f>
        <v>39.706827489712282</v>
      </c>
      <c r="V44" s="100">
        <f>分析係数表!D47</f>
        <v>0.14068019962989961</v>
      </c>
      <c r="W44" s="164">
        <f>SUM(W5:W43)</f>
        <v>3</v>
      </c>
      <c r="X44" s="92">
        <f>分析係数表!E47</f>
        <v>0.11066561991812932</v>
      </c>
      <c r="Y44" s="165">
        <f>SUM(Y5:Y43)</f>
        <v>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2015年佐用町産業連関表</v>
      </c>
      <c r="H1" s="401"/>
      <c r="I1" s="401"/>
    </row>
    <row r="2" spans="1:25" x14ac:dyDescent="0.2">
      <c r="B2" s="3" t="s">
        <v>285</v>
      </c>
      <c r="S2" s="3" t="s">
        <v>152</v>
      </c>
      <c r="U2" s="64" t="s">
        <v>209</v>
      </c>
      <c r="W2" s="3" t="s">
        <v>130</v>
      </c>
      <c r="Y2" s="3" t="s">
        <v>153</v>
      </c>
    </row>
    <row r="3" spans="1:25" ht="44" x14ac:dyDescent="0.2">
      <c r="B3" s="65"/>
      <c r="C3" s="66" t="s">
        <v>227</v>
      </c>
      <c r="D3" s="66" t="s">
        <v>315</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投入係数表!AA5</f>
        <v>0</v>
      </c>
      <c r="E5" s="77">
        <f t="shared" ref="E5:E38" si="0">$C$29*D5</f>
        <v>0</v>
      </c>
      <c r="F5" s="76">
        <f>分析係数表!C8</f>
        <v>1</v>
      </c>
      <c r="G5" s="77">
        <f t="shared" ref="G5:G38" si="1">E5*F5</f>
        <v>0</v>
      </c>
      <c r="H5" s="77">
        <f t="array" ref="H5:H43">MMULT(逆行列係数!C5:AO43,'25'!G5:G43)</f>
        <v>6.5271227593483201E-3</v>
      </c>
      <c r="I5" s="77">
        <f t="shared" ref="I5:I38" si="2">C5+H5</f>
        <v>6.5271227593483201E-3</v>
      </c>
      <c r="J5" s="76">
        <f>分析係数表!G8</f>
        <v>0.11979935084095604</v>
      </c>
      <c r="K5" s="78">
        <f t="shared" ref="K5:K38" si="3">I5*J5</f>
        <v>7.8194506942915853E-4</v>
      </c>
      <c r="L5" s="79" t="s">
        <v>184</v>
      </c>
      <c r="M5" s="80" t="s">
        <v>184</v>
      </c>
      <c r="N5" s="81">
        <f>分析係数表!H8</f>
        <v>1.4191429368202522E-2</v>
      </c>
      <c r="O5" s="82">
        <f t="shared" ref="O5:O43" si="4">$M$44*N5</f>
        <v>0.17428672631421815</v>
      </c>
      <c r="P5" s="76">
        <f>分析係数表!C8</f>
        <v>1</v>
      </c>
      <c r="Q5" s="82">
        <f t="shared" ref="Q5:Q38" si="5">O5*P5</f>
        <v>0.17428672631421815</v>
      </c>
      <c r="R5" s="83">
        <f t="array" ref="R5:R43">MMULT(逆行列係数!C5:AO43,'25'!Q5:Q43)</f>
        <v>0.24492268985324933</v>
      </c>
      <c r="S5" s="84">
        <f t="shared" ref="S5:S38" si="6">I5+R5</f>
        <v>0.25144981261259763</v>
      </c>
      <c r="T5" s="85">
        <f>分析係数表!F8</f>
        <v>0.45234582472705814</v>
      </c>
      <c r="U5" s="86">
        <f t="shared" ref="U5:U38" si="7">S5*T5</f>
        <v>0.11374227286370971</v>
      </c>
      <c r="V5" s="87">
        <f>分析係数表!D8</f>
        <v>0.25140159339038065</v>
      </c>
      <c r="W5" s="167">
        <f t="shared" ref="W5:W38" si="8">ROUND(S5*V5,0)</f>
        <v>0</v>
      </c>
      <c r="X5" s="76">
        <f>分析係数表!E8</f>
        <v>0.19799350840956034</v>
      </c>
      <c r="Y5" s="166">
        <f t="shared" ref="Y5:Y38" si="9">ROUND(S5*X5,0)</f>
        <v>0</v>
      </c>
    </row>
    <row r="6" spans="1:25" x14ac:dyDescent="0.2">
      <c r="A6" s="6" t="s">
        <v>219</v>
      </c>
      <c r="B6" s="5" t="s">
        <v>265</v>
      </c>
      <c r="C6" s="90"/>
      <c r="D6" s="76">
        <f>投入係数表!AA6</f>
        <v>0</v>
      </c>
      <c r="E6" s="77">
        <f t="shared" si="0"/>
        <v>0</v>
      </c>
      <c r="F6" s="76">
        <f>分析係数表!C9</f>
        <v>1</v>
      </c>
      <c r="G6" s="77">
        <f t="shared" si="1"/>
        <v>0</v>
      </c>
      <c r="H6" s="77">
        <v>9.5567723199915175E-3</v>
      </c>
      <c r="I6" s="77">
        <f t="shared" si="2"/>
        <v>9.5567723199915175E-3</v>
      </c>
      <c r="J6" s="76">
        <f>分析係数表!G9</f>
        <v>0.2441860465116279</v>
      </c>
      <c r="K6" s="78">
        <f t="shared" si="3"/>
        <v>2.3336304502304867E-3</v>
      </c>
      <c r="L6" s="79"/>
      <c r="M6" s="80"/>
      <c r="N6" s="81">
        <f>分析係数表!H9</f>
        <v>7.4365568741672605E-4</v>
      </c>
      <c r="O6" s="82">
        <f t="shared" si="4"/>
        <v>9.1329288898280257E-3</v>
      </c>
      <c r="P6" s="76">
        <f>分析係数表!C9</f>
        <v>1</v>
      </c>
      <c r="Q6" s="82">
        <f t="shared" si="5"/>
        <v>9.1329288898280257E-3</v>
      </c>
      <c r="R6" s="83">
        <v>1.2193945428376327E-2</v>
      </c>
      <c r="S6" s="84">
        <f t="shared" si="6"/>
        <v>2.1750717748367843E-2</v>
      </c>
      <c r="T6" s="85">
        <f>分析係数表!F9</f>
        <v>0.66860465116279066</v>
      </c>
      <c r="U6" s="86">
        <f t="shared" si="7"/>
        <v>1.4542631052687801E-2</v>
      </c>
      <c r="V6" s="87">
        <f>分析係数表!D9</f>
        <v>0.14534883720930233</v>
      </c>
      <c r="W6" s="167">
        <f t="shared" si="8"/>
        <v>0</v>
      </c>
      <c r="X6" s="76">
        <f>分析係数表!E9</f>
        <v>4.0697674418604654E-2</v>
      </c>
      <c r="Y6" s="166">
        <f t="shared" si="9"/>
        <v>0</v>
      </c>
    </row>
    <row r="7" spans="1:25" x14ac:dyDescent="0.2">
      <c r="A7" s="6" t="s">
        <v>220</v>
      </c>
      <c r="B7" s="5" t="s">
        <v>266</v>
      </c>
      <c r="C7" s="90"/>
      <c r="D7" s="76">
        <f>投入係数表!AA7</f>
        <v>0</v>
      </c>
      <c r="E7" s="77">
        <f t="shared" si="0"/>
        <v>0</v>
      </c>
      <c r="F7" s="76">
        <f>分析係数表!C10</f>
        <v>0</v>
      </c>
      <c r="G7" s="77">
        <f t="shared" si="1"/>
        <v>0</v>
      </c>
      <c r="H7" s="77">
        <v>0</v>
      </c>
      <c r="I7" s="77">
        <f t="shared" si="2"/>
        <v>0</v>
      </c>
      <c r="J7" s="76">
        <f>分析係数表!G10</f>
        <v>0</v>
      </c>
      <c r="K7" s="78">
        <f t="shared" si="3"/>
        <v>0</v>
      </c>
      <c r="L7" s="79"/>
      <c r="M7" s="80"/>
      <c r="N7" s="81">
        <f>分析係数表!H10</f>
        <v>1.4563257211910885E-3</v>
      </c>
      <c r="O7" s="82">
        <f t="shared" si="4"/>
        <v>1.7885319075913217E-2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投入係数表!AA8</f>
        <v>0</v>
      </c>
      <c r="E8" s="77">
        <f t="shared" si="0"/>
        <v>0</v>
      </c>
      <c r="F8" s="76">
        <f>分析係数表!C11</f>
        <v>1.4950166112956853E-2</v>
      </c>
      <c r="G8" s="77">
        <f t="shared" si="1"/>
        <v>0</v>
      </c>
      <c r="H8" s="77">
        <v>1.7265583792913832E-3</v>
      </c>
      <c r="I8" s="77">
        <f t="shared" si="2"/>
        <v>1.7265583792913832E-3</v>
      </c>
      <c r="J8" s="76">
        <f>分析係数表!G11</f>
        <v>0.5</v>
      </c>
      <c r="K8" s="78">
        <f t="shared" si="3"/>
        <v>8.6327918964569162E-4</v>
      </c>
      <c r="L8" s="79"/>
      <c r="M8" s="80"/>
      <c r="N8" s="81">
        <f>分析係数表!H11</f>
        <v>-3.0985653642363585E-5</v>
      </c>
      <c r="O8" s="82">
        <f t="shared" si="4"/>
        <v>-3.8053870374283439E-4</v>
      </c>
      <c r="P8" s="76">
        <f>分析係数表!C11</f>
        <v>1.4950166112956853E-2</v>
      </c>
      <c r="Q8" s="82">
        <f t="shared" si="5"/>
        <v>-5.6891168333646501E-6</v>
      </c>
      <c r="R8" s="83">
        <v>1.0523512691123359E-4</v>
      </c>
      <c r="S8" s="84">
        <f t="shared" si="6"/>
        <v>1.8317935062026169E-3</v>
      </c>
      <c r="T8" s="85">
        <f>分析係数表!F11</f>
        <v>0.8125</v>
      </c>
      <c r="U8" s="86">
        <f t="shared" si="7"/>
        <v>1.4883322237896261E-3</v>
      </c>
      <c r="V8" s="87">
        <f>分析係数表!D11</f>
        <v>0.3125</v>
      </c>
      <c r="W8" s="167">
        <f t="shared" si="8"/>
        <v>0</v>
      </c>
      <c r="X8" s="76">
        <f>分析係数表!E11</f>
        <v>0</v>
      </c>
      <c r="Y8" s="166">
        <f t="shared" si="9"/>
        <v>0</v>
      </c>
    </row>
    <row r="9" spans="1:25" x14ac:dyDescent="0.2">
      <c r="A9" s="6" t="s">
        <v>222</v>
      </c>
      <c r="B9" s="5" t="s">
        <v>190</v>
      </c>
      <c r="C9" s="90"/>
      <c r="D9" s="76">
        <f>投入係数表!AA9</f>
        <v>0</v>
      </c>
      <c r="E9" s="77">
        <f t="shared" si="0"/>
        <v>0</v>
      </c>
      <c r="F9" s="76">
        <f>分析係数表!C12</f>
        <v>7.6050169221580699E-2</v>
      </c>
      <c r="G9" s="77">
        <f t="shared" si="1"/>
        <v>0</v>
      </c>
      <c r="H9" s="77">
        <v>2.8299884673438721E-4</v>
      </c>
      <c r="I9" s="77">
        <f t="shared" si="2"/>
        <v>2.8299884673438721E-4</v>
      </c>
      <c r="J9" s="76">
        <f>分析係数表!G12</f>
        <v>0.1430260047281324</v>
      </c>
      <c r="K9" s="78">
        <f t="shared" si="3"/>
        <v>4.0476194391088482E-5</v>
      </c>
      <c r="L9" s="79"/>
      <c r="M9" s="80"/>
      <c r="N9" s="81">
        <f>分析係数表!H12</f>
        <v>0.10532023673039383</v>
      </c>
      <c r="O9" s="82">
        <f t="shared" si="4"/>
        <v>1.2934510540218942</v>
      </c>
      <c r="P9" s="76">
        <f>分析係数表!C12</f>
        <v>7.6050169221580699E-2</v>
      </c>
      <c r="Q9" s="82">
        <f t="shared" si="5"/>
        <v>9.8367171538196976E-2</v>
      </c>
      <c r="R9" s="83">
        <v>0.10972546739425866</v>
      </c>
      <c r="S9" s="84">
        <f t="shared" si="6"/>
        <v>0.11000846624099304</v>
      </c>
      <c r="T9" s="85">
        <f>分析係数表!F12</f>
        <v>0.29432624113475175</v>
      </c>
      <c r="U9" s="86">
        <f t="shared" si="7"/>
        <v>3.2378378361710716E-2</v>
      </c>
      <c r="V9" s="87">
        <f>分析係数表!D12</f>
        <v>7.407407407407407E-2</v>
      </c>
      <c r="W9" s="167">
        <f t="shared" si="8"/>
        <v>0</v>
      </c>
      <c r="X9" s="76">
        <f>分析係数表!E12</f>
        <v>6.6587864460204885E-2</v>
      </c>
      <c r="Y9" s="166">
        <f t="shared" si="9"/>
        <v>0</v>
      </c>
    </row>
    <row r="10" spans="1:25" x14ac:dyDescent="0.2">
      <c r="A10" s="6" t="s">
        <v>223</v>
      </c>
      <c r="B10" s="5" t="s">
        <v>28</v>
      </c>
      <c r="C10" s="90"/>
      <c r="D10" s="76">
        <f>投入係数表!AA10</f>
        <v>1.2722646310432571E-3</v>
      </c>
      <c r="E10" s="77">
        <f t="shared" si="0"/>
        <v>0.1272264631043257</v>
      </c>
      <c r="F10" s="76">
        <f>分析係数表!C13</f>
        <v>0</v>
      </c>
      <c r="G10" s="77">
        <f t="shared" si="1"/>
        <v>0</v>
      </c>
      <c r="H10" s="77">
        <v>0</v>
      </c>
      <c r="I10" s="77">
        <f t="shared" si="2"/>
        <v>0</v>
      </c>
      <c r="J10" s="76">
        <f>分析係数表!G13</f>
        <v>0.24390243902439024</v>
      </c>
      <c r="K10" s="78">
        <f t="shared" si="3"/>
        <v>0</v>
      </c>
      <c r="L10" s="79"/>
      <c r="M10" s="80"/>
      <c r="N10" s="81">
        <f>分析係数表!H13</f>
        <v>1.555479812846652E-2</v>
      </c>
      <c r="O10" s="82">
        <f t="shared" si="4"/>
        <v>0.19103042927890287</v>
      </c>
      <c r="P10" s="76">
        <f>分析係数表!C13</f>
        <v>0</v>
      </c>
      <c r="Q10" s="82">
        <f t="shared" si="5"/>
        <v>0</v>
      </c>
      <c r="R10" s="83">
        <v>0</v>
      </c>
      <c r="S10" s="84">
        <f t="shared" si="6"/>
        <v>0</v>
      </c>
      <c r="T10" s="85">
        <f>分析係数表!F13</f>
        <v>0.37804878048780488</v>
      </c>
      <c r="U10" s="86">
        <f t="shared" si="7"/>
        <v>0</v>
      </c>
      <c r="V10" s="87">
        <f>分析係数表!D13</f>
        <v>0.4451219512195122</v>
      </c>
      <c r="W10" s="167">
        <f t="shared" si="8"/>
        <v>0</v>
      </c>
      <c r="X10" s="76">
        <f>分析係数表!E13</f>
        <v>0.39634146341463417</v>
      </c>
      <c r="Y10" s="166">
        <f t="shared" si="9"/>
        <v>0</v>
      </c>
    </row>
    <row r="11" spans="1:25" x14ac:dyDescent="0.2">
      <c r="A11" s="6" t="s">
        <v>224</v>
      </c>
      <c r="B11" s="5" t="s">
        <v>267</v>
      </c>
      <c r="C11" s="90"/>
      <c r="D11" s="76">
        <f>投入係数表!AA11</f>
        <v>2.5445292620865142E-3</v>
      </c>
      <c r="E11" s="77">
        <f t="shared" si="0"/>
        <v>0.2544529262086514</v>
      </c>
      <c r="F11" s="76">
        <f>分析係数表!C14</f>
        <v>0.12118408880666054</v>
      </c>
      <c r="G11" s="77">
        <f t="shared" si="1"/>
        <v>3.0835646006783853E-2</v>
      </c>
      <c r="H11" s="77">
        <v>6.3984966123940709E-2</v>
      </c>
      <c r="I11" s="77">
        <f t="shared" si="2"/>
        <v>6.3984966123940709E-2</v>
      </c>
      <c r="J11" s="76">
        <f>分析係数表!G14</f>
        <v>0.17455621301775148</v>
      </c>
      <c r="K11" s="78">
        <f t="shared" si="3"/>
        <v>1.1168973376664207E-2</v>
      </c>
      <c r="L11" s="79"/>
      <c r="M11" s="80"/>
      <c r="N11" s="81">
        <f>分析係数表!H14</f>
        <v>1.3013974529792706E-3</v>
      </c>
      <c r="O11" s="82">
        <f t="shared" si="4"/>
        <v>1.5982625557199044E-2</v>
      </c>
      <c r="P11" s="76">
        <f>分析係数表!C14</f>
        <v>0.12118408880666054</v>
      </c>
      <c r="Q11" s="82">
        <f t="shared" si="5"/>
        <v>1.9368399148872114E-3</v>
      </c>
      <c r="R11" s="83">
        <v>5.7983982331646592E-3</v>
      </c>
      <c r="S11" s="84">
        <f t="shared" si="6"/>
        <v>6.9783364357105374E-2</v>
      </c>
      <c r="T11" s="85">
        <f>分析係数表!F14</f>
        <v>0.39349112426035504</v>
      </c>
      <c r="U11" s="86">
        <f t="shared" si="7"/>
        <v>2.7459134495547381E-2</v>
      </c>
      <c r="V11" s="87">
        <f>分析係数表!D14</f>
        <v>0.13905325443786981</v>
      </c>
      <c r="W11" s="167">
        <f t="shared" si="8"/>
        <v>0</v>
      </c>
      <c r="X11" s="76">
        <f>分析係数表!E14</f>
        <v>0.10650887573964497</v>
      </c>
      <c r="Y11" s="166">
        <f t="shared" si="9"/>
        <v>0</v>
      </c>
    </row>
    <row r="12" spans="1:25" x14ac:dyDescent="0.2">
      <c r="A12" s="6" t="s">
        <v>225</v>
      </c>
      <c r="B12" s="5" t="s">
        <v>29</v>
      </c>
      <c r="C12" s="90"/>
      <c r="D12" s="76">
        <f>投入係数表!AA12</f>
        <v>8.9058524173027988E-3</v>
      </c>
      <c r="E12" s="77">
        <f t="shared" si="0"/>
        <v>0.89058524173027986</v>
      </c>
      <c r="F12" s="76">
        <f>分析係数表!C15</f>
        <v>0</v>
      </c>
      <c r="G12" s="77">
        <f t="shared" si="1"/>
        <v>0</v>
      </c>
      <c r="H12" s="77">
        <v>0</v>
      </c>
      <c r="I12" s="77">
        <f t="shared" si="2"/>
        <v>0</v>
      </c>
      <c r="J12" s="76">
        <f>分析係数表!G15</f>
        <v>0.1</v>
      </c>
      <c r="K12" s="78">
        <f t="shared" si="3"/>
        <v>0</v>
      </c>
      <c r="L12" s="79"/>
      <c r="M12" s="80"/>
      <c r="N12" s="81">
        <f>分析係数表!H15</f>
        <v>9.7914665509868937E-3</v>
      </c>
      <c r="O12" s="82">
        <f t="shared" si="4"/>
        <v>0.12025023038273568</v>
      </c>
      <c r="P12" s="76">
        <f>分析係数表!C15</f>
        <v>0</v>
      </c>
      <c r="Q12" s="82">
        <f t="shared" si="5"/>
        <v>0</v>
      </c>
      <c r="R12" s="83">
        <v>0</v>
      </c>
      <c r="S12" s="84">
        <f t="shared" si="6"/>
        <v>0</v>
      </c>
      <c r="T12" s="85">
        <f>分析係数表!F15</f>
        <v>0.30833333333333335</v>
      </c>
      <c r="U12" s="86">
        <f t="shared" si="7"/>
        <v>0</v>
      </c>
      <c r="V12" s="87">
        <f>分析係数表!D15</f>
        <v>8.3333333333333332E-3</v>
      </c>
      <c r="W12" s="167">
        <f t="shared" si="8"/>
        <v>0</v>
      </c>
      <c r="X12" s="76">
        <f>分析係数表!E15</f>
        <v>0</v>
      </c>
      <c r="Y12" s="166">
        <f t="shared" si="9"/>
        <v>0</v>
      </c>
    </row>
    <row r="13" spans="1:25" x14ac:dyDescent="0.2">
      <c r="A13" s="6" t="s">
        <v>226</v>
      </c>
      <c r="B13" s="5" t="s">
        <v>30</v>
      </c>
      <c r="C13" s="90"/>
      <c r="D13" s="76">
        <f>投入係数表!AA13</f>
        <v>1.2722646310432569E-2</v>
      </c>
      <c r="E13" s="77">
        <f t="shared" si="0"/>
        <v>1.2722646310432568</v>
      </c>
      <c r="F13" s="76">
        <f>分析係数表!C16</f>
        <v>1.8867924528301883E-2</v>
      </c>
      <c r="G13" s="77">
        <f t="shared" si="1"/>
        <v>2.4004993038552011E-2</v>
      </c>
      <c r="H13" s="77">
        <v>2.8254493422284439E-2</v>
      </c>
      <c r="I13" s="77">
        <f t="shared" si="2"/>
        <v>2.8254493422284439E-2</v>
      </c>
      <c r="J13" s="76">
        <f>分析係数表!G16</f>
        <v>4.4444444444444446E-2</v>
      </c>
      <c r="K13" s="78">
        <f t="shared" si="3"/>
        <v>1.2557552632126417E-3</v>
      </c>
      <c r="L13" s="79"/>
      <c r="M13" s="80"/>
      <c r="N13" s="81">
        <f>分析係数表!H16</f>
        <v>1.8622377839060514E-2</v>
      </c>
      <c r="O13" s="82">
        <f t="shared" si="4"/>
        <v>0.22870376094944347</v>
      </c>
      <c r="P13" s="76">
        <f>分析係数表!C16</f>
        <v>1.8867924528301883E-2</v>
      </c>
      <c r="Q13" s="82">
        <f t="shared" si="5"/>
        <v>4.3151653009328951E-3</v>
      </c>
      <c r="R13" s="83">
        <v>4.6741912951988084E-3</v>
      </c>
      <c r="S13" s="84">
        <f t="shared" si="6"/>
        <v>3.2928684717483246E-2</v>
      </c>
      <c r="T13" s="85">
        <f>分析係数表!F16</f>
        <v>0.28888888888888886</v>
      </c>
      <c r="U13" s="86">
        <f t="shared" si="7"/>
        <v>9.5127311406062696E-3</v>
      </c>
      <c r="V13" s="87">
        <f>分析係数表!D16</f>
        <v>0</v>
      </c>
      <c r="W13" s="167">
        <f t="shared" si="8"/>
        <v>0</v>
      </c>
      <c r="X13" s="76">
        <f>分析係数表!E16</f>
        <v>0</v>
      </c>
      <c r="Y13" s="166">
        <f t="shared" si="9"/>
        <v>0</v>
      </c>
    </row>
    <row r="14" spans="1:25" x14ac:dyDescent="0.2">
      <c r="A14" s="6" t="s">
        <v>2</v>
      </c>
      <c r="B14" s="5" t="s">
        <v>364</v>
      </c>
      <c r="C14" s="90"/>
      <c r="D14" s="76">
        <f>投入係数表!AA14</f>
        <v>3.9440203562340966E-2</v>
      </c>
      <c r="E14" s="77">
        <f t="shared" si="0"/>
        <v>3.9440203562340965</v>
      </c>
      <c r="F14" s="76">
        <f>分析係数表!C17</f>
        <v>0.10356731875719216</v>
      </c>
      <c r="G14" s="77">
        <f t="shared" si="1"/>
        <v>0.40847161341895127</v>
      </c>
      <c r="H14" s="77">
        <v>0.47635222379256575</v>
      </c>
      <c r="I14" s="77">
        <f t="shared" si="2"/>
        <v>0.47635222379256575</v>
      </c>
      <c r="J14" s="76">
        <f>分析係数表!G17</f>
        <v>0.21292775665399238</v>
      </c>
      <c r="K14" s="78">
        <f t="shared" si="3"/>
        <v>0.10142861038929156</v>
      </c>
      <c r="L14" s="79"/>
      <c r="M14" s="80"/>
      <c r="N14" s="81">
        <f>分析係数表!H17</f>
        <v>3.0056084033092678E-3</v>
      </c>
      <c r="O14" s="82">
        <f t="shared" si="4"/>
        <v>3.6912254263054937E-2</v>
      </c>
      <c r="P14" s="76">
        <f>分析係数表!C17</f>
        <v>0.10356731875719216</v>
      </c>
      <c r="Q14" s="82">
        <f t="shared" si="5"/>
        <v>3.8229032033083358E-3</v>
      </c>
      <c r="R14" s="83">
        <v>6.6046689288844834E-3</v>
      </c>
      <c r="S14" s="84">
        <f t="shared" si="6"/>
        <v>0.48295689272145026</v>
      </c>
      <c r="T14" s="85">
        <f>分析係数表!F17</f>
        <v>0.32509505703422054</v>
      </c>
      <c r="U14" s="86">
        <f t="shared" si="7"/>
        <v>0.1570068985843498</v>
      </c>
      <c r="V14" s="87">
        <f>分析係数表!D17</f>
        <v>7.2243346007604556E-2</v>
      </c>
      <c r="W14" s="167">
        <f t="shared" si="8"/>
        <v>0</v>
      </c>
      <c r="X14" s="76">
        <f>分析係数表!E17</f>
        <v>6.8441064638783272E-2</v>
      </c>
      <c r="Y14" s="166">
        <f t="shared" si="9"/>
        <v>0</v>
      </c>
    </row>
    <row r="15" spans="1:25" x14ac:dyDescent="0.2">
      <c r="A15" s="6" t="s">
        <v>3</v>
      </c>
      <c r="B15" s="5" t="s">
        <v>31</v>
      </c>
      <c r="C15" s="90"/>
      <c r="D15" s="76">
        <f>投入係数表!AA15</f>
        <v>5.0890585241730284E-3</v>
      </c>
      <c r="E15" s="77">
        <f t="shared" si="0"/>
        <v>0.5089058524173028</v>
      </c>
      <c r="F15" s="76">
        <f>分析係数表!C18</f>
        <v>0.44289970208540219</v>
      </c>
      <c r="G15" s="77">
        <f t="shared" si="1"/>
        <v>0.22539425042514105</v>
      </c>
      <c r="H15" s="77">
        <v>0.35259891499477419</v>
      </c>
      <c r="I15" s="77">
        <f t="shared" si="2"/>
        <v>0.35259891499477419</v>
      </c>
      <c r="J15" s="76">
        <f>分析係数表!G18</f>
        <v>0.21558441558441557</v>
      </c>
      <c r="K15" s="78">
        <f t="shared" si="3"/>
        <v>7.6014831024847421E-2</v>
      </c>
      <c r="L15" s="79"/>
      <c r="M15" s="80"/>
      <c r="N15" s="81">
        <f>分析係数表!H18</f>
        <v>4.9577045827781737E-4</v>
      </c>
      <c r="O15" s="82">
        <f t="shared" si="4"/>
        <v>6.0886192598853502E-3</v>
      </c>
      <c r="P15" s="76">
        <f>分析係数表!C18</f>
        <v>0.44289970208540219</v>
      </c>
      <c r="Q15" s="82">
        <f t="shared" si="5"/>
        <v>2.6966476563146636E-3</v>
      </c>
      <c r="R15" s="83">
        <v>5.6844596448329529E-3</v>
      </c>
      <c r="S15" s="84">
        <f t="shared" si="6"/>
        <v>0.35828337463960713</v>
      </c>
      <c r="T15" s="85">
        <f>分析係数表!F18</f>
        <v>0.45974025974025973</v>
      </c>
      <c r="U15" s="86">
        <f t="shared" si="7"/>
        <v>0.16471729171742977</v>
      </c>
      <c r="V15" s="87">
        <f>分析係数表!D18</f>
        <v>4.0445269016697587E-2</v>
      </c>
      <c r="W15" s="167">
        <f t="shared" si="8"/>
        <v>0</v>
      </c>
      <c r="X15" s="76">
        <f>分析係数表!E18</f>
        <v>3.896103896103896E-2</v>
      </c>
      <c r="Y15" s="166">
        <f t="shared" si="9"/>
        <v>0</v>
      </c>
    </row>
    <row r="16" spans="1:25" x14ac:dyDescent="0.2">
      <c r="A16" s="6" t="s">
        <v>4</v>
      </c>
      <c r="B16" s="5" t="s">
        <v>32</v>
      </c>
      <c r="C16" s="90"/>
      <c r="D16" s="76">
        <f>投入係数表!AA16</f>
        <v>0</v>
      </c>
      <c r="E16" s="77">
        <f t="shared" si="0"/>
        <v>0</v>
      </c>
      <c r="F16" s="76">
        <f>分析係数表!C19</f>
        <v>0.30545876887340306</v>
      </c>
      <c r="G16" s="77">
        <f t="shared" si="1"/>
        <v>0</v>
      </c>
      <c r="H16" s="77">
        <v>4.4225702379245987E-2</v>
      </c>
      <c r="I16" s="77">
        <f t="shared" si="2"/>
        <v>4.4225702379245987E-2</v>
      </c>
      <c r="J16" s="76">
        <f>分析係数表!G19</f>
        <v>5.7468790357296601E-2</v>
      </c>
      <c r="K16" s="78">
        <f t="shared" si="3"/>
        <v>2.5415976184370811E-3</v>
      </c>
      <c r="L16" s="79"/>
      <c r="M16" s="80"/>
      <c r="N16" s="81">
        <f>分析係数表!H19</f>
        <v>-1.2394261456945434E-4</v>
      </c>
      <c r="O16" s="82">
        <f t="shared" si="4"/>
        <v>-1.5221548149713375E-3</v>
      </c>
      <c r="P16" s="76">
        <f>分析係数表!C19</f>
        <v>0.30545876887340306</v>
      </c>
      <c r="Q16" s="82">
        <f t="shared" si="5"/>
        <v>-4.6495553581586739E-4</v>
      </c>
      <c r="R16" s="83">
        <v>1.0964213642199248E-3</v>
      </c>
      <c r="S16" s="84">
        <f t="shared" si="6"/>
        <v>4.5322123743465913E-2</v>
      </c>
      <c r="T16" s="85">
        <f>分析係数表!F19</f>
        <v>0.23999139044339216</v>
      </c>
      <c r="U16" s="86">
        <f t="shared" si="7"/>
        <v>1.0876919495041862E-2</v>
      </c>
      <c r="V16" s="87">
        <f>分析係数表!D19</f>
        <v>1.8941024537236333E-2</v>
      </c>
      <c r="W16" s="167">
        <f t="shared" si="8"/>
        <v>0</v>
      </c>
      <c r="X16" s="76">
        <f>分析係数表!E19</f>
        <v>1.9156263452432199E-2</v>
      </c>
      <c r="Y16" s="166">
        <f t="shared" si="9"/>
        <v>0</v>
      </c>
    </row>
    <row r="17" spans="1:25" x14ac:dyDescent="0.2">
      <c r="A17" s="6" t="s">
        <v>5</v>
      </c>
      <c r="B17" s="5" t="s">
        <v>33</v>
      </c>
      <c r="C17" s="90"/>
      <c r="D17" s="76">
        <f>投入係数表!AA17</f>
        <v>0</v>
      </c>
      <c r="E17" s="77">
        <f t="shared" si="0"/>
        <v>0</v>
      </c>
      <c r="F17" s="76">
        <f>分析係数表!C20</f>
        <v>9.5808383233532912E-2</v>
      </c>
      <c r="G17" s="77">
        <f t="shared" si="1"/>
        <v>0</v>
      </c>
      <c r="H17" s="77">
        <v>4.9523471938477991E-3</v>
      </c>
      <c r="I17" s="77">
        <f t="shared" si="2"/>
        <v>4.9523471938477991E-3</v>
      </c>
      <c r="J17" s="76">
        <f>分析係数表!G20</f>
        <v>0.10049019607843138</v>
      </c>
      <c r="K17" s="78">
        <f t="shared" si="3"/>
        <v>4.9766234055823478E-4</v>
      </c>
      <c r="L17" s="79"/>
      <c r="M17" s="80"/>
      <c r="N17" s="81">
        <f>分析係数表!H20</f>
        <v>6.1971307284727176E-4</v>
      </c>
      <c r="O17" s="82">
        <f t="shared" si="4"/>
        <v>7.6107740748566884E-3</v>
      </c>
      <c r="P17" s="76">
        <f>分析係数表!C20</f>
        <v>9.5808383233532912E-2</v>
      </c>
      <c r="Q17" s="82">
        <f t="shared" si="5"/>
        <v>7.2917595926770648E-4</v>
      </c>
      <c r="R17" s="83">
        <v>1.3785817819071372E-3</v>
      </c>
      <c r="S17" s="84">
        <f t="shared" si="6"/>
        <v>6.3309289757549365E-3</v>
      </c>
      <c r="T17" s="85">
        <f>分析係数表!F20</f>
        <v>0.22303921568627452</v>
      </c>
      <c r="U17" s="86">
        <f t="shared" si="7"/>
        <v>1.4120454333178903E-3</v>
      </c>
      <c r="V17" s="87">
        <f>分析係数表!D20</f>
        <v>8.5784313725490197E-2</v>
      </c>
      <c r="W17" s="167">
        <f t="shared" si="8"/>
        <v>0</v>
      </c>
      <c r="X17" s="76">
        <f>分析係数表!E20</f>
        <v>9.3137254901960786E-2</v>
      </c>
      <c r="Y17" s="166">
        <f t="shared" si="9"/>
        <v>0</v>
      </c>
    </row>
    <row r="18" spans="1:25" x14ac:dyDescent="0.2">
      <c r="A18" s="6" t="s">
        <v>6</v>
      </c>
      <c r="B18" s="5" t="s">
        <v>34</v>
      </c>
      <c r="C18" s="90"/>
      <c r="D18" s="76">
        <f>投入係数表!AA18</f>
        <v>1.2722646310432571E-3</v>
      </c>
      <c r="E18" s="77">
        <f t="shared" si="0"/>
        <v>0.1272264631043257</v>
      </c>
      <c r="F18" s="76">
        <f>分析係数表!C21</f>
        <v>0.17321313586606568</v>
      </c>
      <c r="G18" s="77">
        <f t="shared" si="1"/>
        <v>2.2037294639448559E-2</v>
      </c>
      <c r="H18" s="77">
        <v>8.9054952416700056E-2</v>
      </c>
      <c r="I18" s="77">
        <f t="shared" si="2"/>
        <v>8.9054952416700056E-2</v>
      </c>
      <c r="J18" s="76">
        <f>分析係数表!G21</f>
        <v>0.28424304840370751</v>
      </c>
      <c r="K18" s="78">
        <f t="shared" si="3"/>
        <v>2.5313251150369944E-2</v>
      </c>
      <c r="L18" s="79"/>
      <c r="M18" s="80"/>
      <c r="N18" s="81">
        <f>分析係数表!H21</f>
        <v>1.0225265701979984E-3</v>
      </c>
      <c r="O18" s="82">
        <f t="shared" si="4"/>
        <v>1.2557777223513535E-2</v>
      </c>
      <c r="P18" s="76">
        <f>分析係数表!C21</f>
        <v>0.17321313586606568</v>
      </c>
      <c r="Q18" s="82">
        <f t="shared" si="5"/>
        <v>2.1751719723922349E-3</v>
      </c>
      <c r="R18" s="83">
        <v>4.0165919875047307E-3</v>
      </c>
      <c r="S18" s="84">
        <f t="shared" si="6"/>
        <v>9.3071544404204787E-2</v>
      </c>
      <c r="T18" s="85">
        <f>分析係数表!F21</f>
        <v>0.42481977342945415</v>
      </c>
      <c r="U18" s="86">
        <f t="shared" si="7"/>
        <v>3.9538632406523659E-2</v>
      </c>
      <c r="V18" s="87">
        <f>分析係数表!D21</f>
        <v>8.2389289392378995E-2</v>
      </c>
      <c r="W18" s="167">
        <f t="shared" si="8"/>
        <v>0</v>
      </c>
      <c r="X18" s="76">
        <f>分析係数表!E21</f>
        <v>7.7239958805355308E-2</v>
      </c>
      <c r="Y18" s="166">
        <f t="shared" si="9"/>
        <v>0</v>
      </c>
    </row>
    <row r="19" spans="1:25" x14ac:dyDescent="0.2">
      <c r="A19" s="6" t="s">
        <v>7</v>
      </c>
      <c r="B19" s="5" t="s">
        <v>268</v>
      </c>
      <c r="C19" s="90"/>
      <c r="D19" s="76">
        <f>投入係数表!AA19</f>
        <v>1.1450381679389313E-2</v>
      </c>
      <c r="E19" s="77">
        <f t="shared" si="0"/>
        <v>1.1450381679389312</v>
      </c>
      <c r="F19" s="76">
        <f>分析係数表!C22</f>
        <v>5.7692307692307709E-2</v>
      </c>
      <c r="G19" s="77">
        <f t="shared" si="1"/>
        <v>6.6059894304169128E-2</v>
      </c>
      <c r="H19" s="77">
        <v>7.7146025618651609E-2</v>
      </c>
      <c r="I19" s="77">
        <f t="shared" si="2"/>
        <v>7.7146025618651609E-2</v>
      </c>
      <c r="J19" s="76">
        <f>分析係数表!G22</f>
        <v>0.19427890345649582</v>
      </c>
      <c r="K19" s="78">
        <f t="shared" si="3"/>
        <v>1.4987845263218369E-2</v>
      </c>
      <c r="L19" s="79"/>
      <c r="M19" s="80"/>
      <c r="N19" s="81">
        <f>分析係数表!H22</f>
        <v>6.1971307284727171E-5</v>
      </c>
      <c r="O19" s="82">
        <f t="shared" si="4"/>
        <v>7.6107740748566877E-4</v>
      </c>
      <c r="P19" s="76">
        <f>分析係数表!C22</f>
        <v>5.7692307692307709E-2</v>
      </c>
      <c r="Q19" s="82">
        <f t="shared" si="5"/>
        <v>4.3908311970327061E-5</v>
      </c>
      <c r="R19" s="83">
        <v>2.9237168795389381E-4</v>
      </c>
      <c r="S19" s="84">
        <f t="shared" si="6"/>
        <v>7.7438397306605497E-2</v>
      </c>
      <c r="T19" s="85">
        <f>分析係数表!F22</f>
        <v>0.41239570917759238</v>
      </c>
      <c r="U19" s="86">
        <f t="shared" si="7"/>
        <v>3.1935262774833731E-2</v>
      </c>
      <c r="V19" s="87">
        <f>分析係数表!D22</f>
        <v>9.5351609058402856E-3</v>
      </c>
      <c r="W19" s="167">
        <f t="shared" si="8"/>
        <v>0</v>
      </c>
      <c r="X19" s="76">
        <f>分析係数表!E22</f>
        <v>8.3432657926102508E-3</v>
      </c>
      <c r="Y19" s="166">
        <f t="shared" si="9"/>
        <v>0</v>
      </c>
    </row>
    <row r="20" spans="1:25" x14ac:dyDescent="0.2">
      <c r="A20" s="6" t="s">
        <v>8</v>
      </c>
      <c r="B20" s="5" t="s">
        <v>269</v>
      </c>
      <c r="C20" s="90"/>
      <c r="D20" s="76">
        <f>投入係数表!AA20</f>
        <v>0</v>
      </c>
      <c r="E20" s="77">
        <f t="shared" si="0"/>
        <v>0</v>
      </c>
      <c r="F20" s="76">
        <f>分析係数表!C23</f>
        <v>0</v>
      </c>
      <c r="G20" s="77">
        <f t="shared" si="1"/>
        <v>0</v>
      </c>
      <c r="H20" s="77">
        <v>0</v>
      </c>
      <c r="I20" s="77">
        <f t="shared" si="2"/>
        <v>0</v>
      </c>
      <c r="J20" s="76">
        <f>分析係数表!G23</f>
        <v>0.21608040201005024</v>
      </c>
      <c r="K20" s="78">
        <f t="shared" si="3"/>
        <v>0</v>
      </c>
      <c r="L20" s="79"/>
      <c r="M20" s="80"/>
      <c r="N20" s="81">
        <f>分析係数表!H23</f>
        <v>3.0985653642363585E-5</v>
      </c>
      <c r="O20" s="82">
        <f t="shared" si="4"/>
        <v>3.8053870374283439E-4</v>
      </c>
      <c r="P20" s="76">
        <f>分析係数表!C23</f>
        <v>0</v>
      </c>
      <c r="Q20" s="82">
        <f t="shared" si="5"/>
        <v>0</v>
      </c>
      <c r="R20" s="83">
        <v>0</v>
      </c>
      <c r="S20" s="84">
        <f t="shared" si="6"/>
        <v>0</v>
      </c>
      <c r="T20" s="85">
        <f>分析係数表!F23</f>
        <v>0.44723618090452261</v>
      </c>
      <c r="U20" s="86">
        <f t="shared" si="7"/>
        <v>0</v>
      </c>
      <c r="V20" s="87">
        <f>分析係数表!D23</f>
        <v>5.0251256281407038E-2</v>
      </c>
      <c r="W20" s="167">
        <f t="shared" si="8"/>
        <v>0</v>
      </c>
      <c r="X20" s="76">
        <f>分析係数表!E23</f>
        <v>3.5175879396984924E-2</v>
      </c>
      <c r="Y20" s="166">
        <f t="shared" si="9"/>
        <v>0</v>
      </c>
    </row>
    <row r="21" spans="1:25" x14ac:dyDescent="0.2">
      <c r="A21" s="6" t="s">
        <v>9</v>
      </c>
      <c r="B21" s="5" t="s">
        <v>270</v>
      </c>
      <c r="C21" s="90"/>
      <c r="D21" s="76">
        <f>投入係数表!AA21</f>
        <v>0</v>
      </c>
      <c r="E21" s="77">
        <f t="shared" si="0"/>
        <v>0</v>
      </c>
      <c r="F21" s="76">
        <f>分析係数表!C24</f>
        <v>1</v>
      </c>
      <c r="G21" s="77">
        <f t="shared" si="1"/>
        <v>0</v>
      </c>
      <c r="H21" s="77">
        <v>2.1457794355247688E-2</v>
      </c>
      <c r="I21" s="77">
        <f t="shared" si="2"/>
        <v>2.1457794355247688E-2</v>
      </c>
      <c r="J21" s="76">
        <f>分析係数表!G24</f>
        <v>0.20751761942051683</v>
      </c>
      <c r="K21" s="78">
        <f t="shared" si="3"/>
        <v>4.4528704026160042E-3</v>
      </c>
      <c r="L21" s="79"/>
      <c r="M21" s="80"/>
      <c r="N21" s="81">
        <f>分析係数表!H24</f>
        <v>4.3379915099309022E-4</v>
      </c>
      <c r="O21" s="82">
        <f t="shared" si="4"/>
        <v>5.327541852399682E-3</v>
      </c>
      <c r="P21" s="76">
        <f>分析係数表!C24</f>
        <v>1</v>
      </c>
      <c r="Q21" s="82">
        <f t="shared" si="5"/>
        <v>5.327541852399682E-3</v>
      </c>
      <c r="R21" s="83">
        <v>1.6645558969309259E-2</v>
      </c>
      <c r="S21" s="84">
        <f t="shared" si="6"/>
        <v>3.8103353324556943E-2</v>
      </c>
      <c r="T21" s="85">
        <f>分析係数表!F24</f>
        <v>0.3923257635082224</v>
      </c>
      <c r="U21" s="86">
        <f t="shared" si="7"/>
        <v>1.4948927185280366E-2</v>
      </c>
      <c r="V21" s="87">
        <f>分析係数表!D24</f>
        <v>7.9874706342991389E-2</v>
      </c>
      <c r="W21" s="167">
        <f t="shared" si="8"/>
        <v>0</v>
      </c>
      <c r="X21" s="76">
        <f>分析係数表!E24</f>
        <v>8.1440877055599062E-2</v>
      </c>
      <c r="Y21" s="166">
        <f t="shared" si="9"/>
        <v>0</v>
      </c>
    </row>
    <row r="22" spans="1:25" x14ac:dyDescent="0.2">
      <c r="A22" s="6" t="s">
        <v>10</v>
      </c>
      <c r="B22" s="5" t="s">
        <v>271</v>
      </c>
      <c r="C22" s="90"/>
      <c r="D22" s="76">
        <f>投入係数表!AA22</f>
        <v>0</v>
      </c>
      <c r="E22" s="77">
        <f t="shared" si="0"/>
        <v>0</v>
      </c>
      <c r="F22" s="76">
        <f>分析係数表!C25</f>
        <v>0.15636042402826855</v>
      </c>
      <c r="G22" s="77">
        <f t="shared" si="1"/>
        <v>0</v>
      </c>
      <c r="H22" s="77">
        <v>1.0636349865755986E-2</v>
      </c>
      <c r="I22" s="77">
        <f t="shared" si="2"/>
        <v>1.0636349865755986E-2</v>
      </c>
      <c r="J22" s="76">
        <f>分析係数表!G25</f>
        <v>0.19674295774647887</v>
      </c>
      <c r="K22" s="78">
        <f t="shared" si="3"/>
        <v>2.0926269322151963E-3</v>
      </c>
      <c r="L22" s="79"/>
      <c r="M22" s="80"/>
      <c r="N22" s="81">
        <f>分析係数表!H25</f>
        <v>5.8872741920490813E-4</v>
      </c>
      <c r="O22" s="82">
        <f t="shared" si="4"/>
        <v>7.2302353711138538E-3</v>
      </c>
      <c r="P22" s="76">
        <f>分析係数表!C25</f>
        <v>0.15636042402826855</v>
      </c>
      <c r="Q22" s="82">
        <f t="shared" si="5"/>
        <v>1.1305226684515479E-3</v>
      </c>
      <c r="R22" s="83">
        <v>3.6815527113464165E-3</v>
      </c>
      <c r="S22" s="84">
        <f t="shared" si="6"/>
        <v>1.4317902577102403E-2</v>
      </c>
      <c r="T22" s="85">
        <f>分析係数表!F25</f>
        <v>0.35079225352112675</v>
      </c>
      <c r="U22" s="86">
        <f t="shared" si="7"/>
        <v>5.0226093107176998E-3</v>
      </c>
      <c r="V22" s="87">
        <f>分析係数表!D25</f>
        <v>7.2183098591549297E-2</v>
      </c>
      <c r="W22" s="167">
        <f t="shared" si="8"/>
        <v>0</v>
      </c>
      <c r="X22" s="76">
        <f>分析係数表!E25</f>
        <v>6.8661971830985921E-2</v>
      </c>
      <c r="Y22" s="166">
        <f t="shared" si="9"/>
        <v>0</v>
      </c>
    </row>
    <row r="23" spans="1:25" x14ac:dyDescent="0.2">
      <c r="A23" s="6" t="s">
        <v>11</v>
      </c>
      <c r="B23" s="5" t="s">
        <v>35</v>
      </c>
      <c r="C23" s="90"/>
      <c r="D23" s="76">
        <f>投入係数表!AA23</f>
        <v>0</v>
      </c>
      <c r="E23" s="77">
        <f t="shared" si="0"/>
        <v>0</v>
      </c>
      <c r="F23" s="76">
        <f>分析係数表!C26</f>
        <v>0.2968369829683698</v>
      </c>
      <c r="G23" s="77">
        <f t="shared" si="1"/>
        <v>0</v>
      </c>
      <c r="H23" s="77">
        <v>1.8695821352567806E-2</v>
      </c>
      <c r="I23" s="77">
        <f t="shared" si="2"/>
        <v>1.8695821352567806E-2</v>
      </c>
      <c r="J23" s="76">
        <f>分析係数表!G26</f>
        <v>0.19691119691119691</v>
      </c>
      <c r="K23" s="78">
        <f t="shared" si="3"/>
        <v>3.6814165597720389E-3</v>
      </c>
      <c r="L23" s="79"/>
      <c r="M23" s="80"/>
      <c r="N23" s="81">
        <f>分析係数表!H26</f>
        <v>1.2859046261580888E-2</v>
      </c>
      <c r="O23" s="82">
        <f t="shared" si="4"/>
        <v>0.15792356205327629</v>
      </c>
      <c r="P23" s="76">
        <f>分析係数表!C26</f>
        <v>0.2968369829683698</v>
      </c>
      <c r="Q23" s="82">
        <f t="shared" si="5"/>
        <v>4.6877553699512665E-2</v>
      </c>
      <c r="R23" s="83">
        <v>4.9418630074989353E-2</v>
      </c>
      <c r="S23" s="84">
        <f t="shared" si="6"/>
        <v>6.8114451427557163E-2</v>
      </c>
      <c r="T23" s="85">
        <f>分析係数表!F26</f>
        <v>0.33687258687258687</v>
      </c>
      <c r="U23" s="86">
        <f t="shared" si="7"/>
        <v>2.2945891455808349E-2</v>
      </c>
      <c r="V23" s="87">
        <f>分析係数表!D26</f>
        <v>8.7355212355212361E-2</v>
      </c>
      <c r="W23" s="167">
        <f t="shared" si="8"/>
        <v>0</v>
      </c>
      <c r="X23" s="76">
        <f>分析係数表!E26</f>
        <v>9.2664092664092659E-2</v>
      </c>
      <c r="Y23" s="166">
        <f t="shared" si="9"/>
        <v>0</v>
      </c>
    </row>
    <row r="24" spans="1:25" x14ac:dyDescent="0.2">
      <c r="A24" s="6" t="s">
        <v>12</v>
      </c>
      <c r="B24" s="5" t="s">
        <v>365</v>
      </c>
      <c r="C24" s="90"/>
      <c r="D24" s="76">
        <f>投入係数表!AA24</f>
        <v>0</v>
      </c>
      <c r="E24" s="77">
        <f t="shared" si="0"/>
        <v>0</v>
      </c>
      <c r="F24" s="76">
        <f>分析係数表!C27</f>
        <v>2.7090694935217874E-2</v>
      </c>
      <c r="G24" s="77">
        <f t="shared" si="1"/>
        <v>0</v>
      </c>
      <c r="H24" s="77">
        <v>3.8662894857564747E-4</v>
      </c>
      <c r="I24" s="77">
        <f t="shared" si="2"/>
        <v>3.8662894857564747E-4</v>
      </c>
      <c r="J24" s="76">
        <f>分析係数表!G27</f>
        <v>0.18333333333333332</v>
      </c>
      <c r="K24" s="78">
        <f t="shared" si="3"/>
        <v>7.0881973905535361E-5</v>
      </c>
      <c r="L24" s="79"/>
      <c r="M24" s="80"/>
      <c r="N24" s="81">
        <f>分析係数表!H27</f>
        <v>1.2053419266879434E-2</v>
      </c>
      <c r="O24" s="82">
        <f t="shared" si="4"/>
        <v>0.14802955575596258</v>
      </c>
      <c r="P24" s="76">
        <f>分析係数表!C27</f>
        <v>2.7090694935217874E-2</v>
      </c>
      <c r="Q24" s="82">
        <f t="shared" si="5"/>
        <v>4.0102235363806069E-3</v>
      </c>
      <c r="R24" s="83">
        <v>4.0332878671859905E-3</v>
      </c>
      <c r="S24" s="84">
        <f t="shared" si="6"/>
        <v>4.4199168157616382E-3</v>
      </c>
      <c r="T24" s="85">
        <f>分析係数表!F27</f>
        <v>0.33333333333333331</v>
      </c>
      <c r="U24" s="86">
        <f t="shared" si="7"/>
        <v>1.4733056052538794E-3</v>
      </c>
      <c r="V24" s="87">
        <f>分析係数表!D27</f>
        <v>0</v>
      </c>
      <c r="W24" s="167">
        <f t="shared" si="8"/>
        <v>0</v>
      </c>
      <c r="X24" s="76">
        <f>分析係数表!E27</f>
        <v>0</v>
      </c>
      <c r="Y24" s="166">
        <f t="shared" si="9"/>
        <v>0</v>
      </c>
    </row>
    <row r="25" spans="1:25" x14ac:dyDescent="0.2">
      <c r="A25" s="6" t="s">
        <v>13</v>
      </c>
      <c r="B25" s="5" t="s">
        <v>191</v>
      </c>
      <c r="C25" s="90"/>
      <c r="D25" s="76">
        <f>投入係数表!AA25</f>
        <v>0</v>
      </c>
      <c r="E25" s="77">
        <f t="shared" si="0"/>
        <v>0</v>
      </c>
      <c r="F25" s="76">
        <f>分析係数表!C28</f>
        <v>5.9347181008901906E-3</v>
      </c>
      <c r="G25" s="77">
        <f t="shared" si="1"/>
        <v>0</v>
      </c>
      <c r="H25" s="77">
        <v>7.9857601568865779E-4</v>
      </c>
      <c r="I25" s="77">
        <f t="shared" si="2"/>
        <v>7.9857601568865779E-4</v>
      </c>
      <c r="J25" s="76">
        <f>分析係数表!G28</f>
        <v>0.12222222222222222</v>
      </c>
      <c r="K25" s="78">
        <f t="shared" si="3"/>
        <v>9.7603735250835944E-5</v>
      </c>
      <c r="L25" s="79"/>
      <c r="M25" s="80"/>
      <c r="N25" s="81">
        <f>分析係数表!H28</f>
        <v>2.299135500263378E-2</v>
      </c>
      <c r="O25" s="82">
        <f t="shared" si="4"/>
        <v>0.28235971817718314</v>
      </c>
      <c r="P25" s="76">
        <f>分析係数表!C28</f>
        <v>5.9347181008901906E-3</v>
      </c>
      <c r="Q25" s="82">
        <f t="shared" si="5"/>
        <v>1.6757253304283818E-3</v>
      </c>
      <c r="R25" s="83">
        <v>1.7208509129570059E-3</v>
      </c>
      <c r="S25" s="84">
        <f t="shared" si="6"/>
        <v>2.5194269286456638E-3</v>
      </c>
      <c r="T25" s="85">
        <f>分析係数表!F28</f>
        <v>0.21111111111111111</v>
      </c>
      <c r="U25" s="86">
        <f t="shared" si="7"/>
        <v>5.3187901826964011E-4</v>
      </c>
      <c r="V25" s="87">
        <f>分析係数表!D28</f>
        <v>0.82222222222222219</v>
      </c>
      <c r="W25" s="167">
        <f t="shared" si="8"/>
        <v>0</v>
      </c>
      <c r="X25" s="76">
        <f>分析係数表!E28</f>
        <v>0.82222222222222219</v>
      </c>
      <c r="Y25" s="166">
        <f t="shared" si="9"/>
        <v>0</v>
      </c>
    </row>
    <row r="26" spans="1:25" x14ac:dyDescent="0.2">
      <c r="A26" s="6" t="s">
        <v>14</v>
      </c>
      <c r="B26" s="5" t="s">
        <v>50</v>
      </c>
      <c r="C26" s="90"/>
      <c r="D26" s="76">
        <f>投入係数表!AA26</f>
        <v>2.5445292620865142E-3</v>
      </c>
      <c r="E26" s="77">
        <f t="shared" si="0"/>
        <v>0.2544529262086514</v>
      </c>
      <c r="F26" s="76">
        <f>分析係数表!C29</f>
        <v>2.9045643153526979E-2</v>
      </c>
      <c r="G26" s="77">
        <f t="shared" si="1"/>
        <v>7.3907488940272211E-3</v>
      </c>
      <c r="H26" s="77">
        <v>1.1505507653309694E-2</v>
      </c>
      <c r="I26" s="77">
        <f t="shared" si="2"/>
        <v>1.1505507653309694E-2</v>
      </c>
      <c r="J26" s="76">
        <f>分析係数表!G29</f>
        <v>0.27966101694915252</v>
      </c>
      <c r="K26" s="78">
        <f t="shared" si="3"/>
        <v>3.2176419708408463E-3</v>
      </c>
      <c r="L26" s="79"/>
      <c r="M26" s="80"/>
      <c r="N26" s="81">
        <f>分析係数表!H29</f>
        <v>1.0659064852973073E-2</v>
      </c>
      <c r="O26" s="82">
        <f t="shared" si="4"/>
        <v>0.13090531408753503</v>
      </c>
      <c r="P26" s="76">
        <f>分析係数表!C29</f>
        <v>2.9045643153526979E-2</v>
      </c>
      <c r="Q26" s="82">
        <f t="shared" si="5"/>
        <v>3.8022290398869105E-3</v>
      </c>
      <c r="R26" s="83">
        <v>4.7746814562322892E-3</v>
      </c>
      <c r="S26" s="84">
        <f t="shared" si="6"/>
        <v>1.6280189109541984E-2</v>
      </c>
      <c r="T26" s="85">
        <f>分析係数表!F29</f>
        <v>0.4576271186440678</v>
      </c>
      <c r="U26" s="86">
        <f t="shared" si="7"/>
        <v>7.45025603318023E-3</v>
      </c>
      <c r="V26" s="87">
        <f>分析係数表!D29</f>
        <v>0.38983050847457629</v>
      </c>
      <c r="W26" s="167">
        <f t="shared" si="8"/>
        <v>0</v>
      </c>
      <c r="X26" s="76">
        <f>分析係数表!E29</f>
        <v>0.16101694915254236</v>
      </c>
      <c r="Y26" s="166">
        <f t="shared" si="9"/>
        <v>0</v>
      </c>
    </row>
    <row r="27" spans="1:25" x14ac:dyDescent="0.2">
      <c r="A27" s="6" t="s">
        <v>15</v>
      </c>
      <c r="B27" s="5" t="s">
        <v>36</v>
      </c>
      <c r="C27" s="90"/>
      <c r="D27" s="76">
        <f>投入係数表!AA27</f>
        <v>3.0534351145038167E-2</v>
      </c>
      <c r="E27" s="77">
        <f t="shared" si="0"/>
        <v>3.0534351145038165</v>
      </c>
      <c r="F27" s="76">
        <f>分析係数表!C30</f>
        <v>1</v>
      </c>
      <c r="G27" s="77">
        <f t="shared" si="1"/>
        <v>3.0534351145038165</v>
      </c>
      <c r="H27" s="77">
        <v>3.3839979249129399</v>
      </c>
      <c r="I27" s="77">
        <f t="shared" si="2"/>
        <v>3.3839979249129399</v>
      </c>
      <c r="J27" s="76">
        <f>分析係数表!G30</f>
        <v>0.3445689235265465</v>
      </c>
      <c r="K27" s="78">
        <f t="shared" si="3"/>
        <v>1.1660205222033189</v>
      </c>
      <c r="L27" s="79"/>
      <c r="M27" s="80"/>
      <c r="N27" s="81">
        <f>分析係数表!H30</f>
        <v>0</v>
      </c>
      <c r="O27" s="82">
        <f t="shared" si="4"/>
        <v>0</v>
      </c>
      <c r="P27" s="76">
        <f>分析係数表!C30</f>
        <v>1</v>
      </c>
      <c r="Q27" s="82">
        <f t="shared" si="5"/>
        <v>0</v>
      </c>
      <c r="R27" s="83">
        <v>1.6747584296997166E-2</v>
      </c>
      <c r="S27" s="84">
        <f t="shared" si="6"/>
        <v>3.400745509209937</v>
      </c>
      <c r="T27" s="85">
        <f>分析係数表!F30</f>
        <v>0.44101315148563081</v>
      </c>
      <c r="U27" s="86">
        <f t="shared" si="7"/>
        <v>1.4997734944172807</v>
      </c>
      <c r="V27" s="87">
        <f>分析係数表!D30</f>
        <v>8.7579152459814902E-2</v>
      </c>
      <c r="W27" s="167">
        <f t="shared" si="8"/>
        <v>0</v>
      </c>
      <c r="X27" s="76">
        <f>分析係数表!E30</f>
        <v>6.0009741841207991E-2</v>
      </c>
      <c r="Y27" s="166">
        <f t="shared" si="9"/>
        <v>0</v>
      </c>
    </row>
    <row r="28" spans="1:25" x14ac:dyDescent="0.2">
      <c r="A28" s="6" t="s">
        <v>16</v>
      </c>
      <c r="B28" s="5" t="s">
        <v>192</v>
      </c>
      <c r="C28" s="90"/>
      <c r="D28" s="76">
        <f>投入係数表!AA28</f>
        <v>4.3256997455470736E-2</v>
      </c>
      <c r="E28" s="77">
        <f t="shared" si="0"/>
        <v>4.3256997455470731</v>
      </c>
      <c r="F28" s="76">
        <f>分析係数表!C31</f>
        <v>3.5033259423503327E-2</v>
      </c>
      <c r="G28" s="77">
        <f t="shared" si="1"/>
        <v>0.15154336137393296</v>
      </c>
      <c r="H28" s="77">
        <v>0.17210893410815656</v>
      </c>
      <c r="I28" s="77">
        <f t="shared" si="2"/>
        <v>0.17210893410815656</v>
      </c>
      <c r="J28" s="76">
        <f>分析係数表!G31</f>
        <v>6.3291139240506333E-2</v>
      </c>
      <c r="K28" s="78">
        <f t="shared" si="3"/>
        <v>1.0892970513174467E-2</v>
      </c>
      <c r="L28" s="79"/>
      <c r="M28" s="80"/>
      <c r="N28" s="81">
        <f>分析係数表!H31</f>
        <v>2.636879124965141E-2</v>
      </c>
      <c r="O28" s="82">
        <f t="shared" si="4"/>
        <v>0.32383843688515207</v>
      </c>
      <c r="P28" s="76">
        <f>分析係数表!C31</f>
        <v>3.5033259423503327E-2</v>
      </c>
      <c r="Q28" s="82">
        <f t="shared" si="5"/>
        <v>1.1345115970699341E-2</v>
      </c>
      <c r="R28" s="83">
        <v>1.3786717640229498E-2</v>
      </c>
      <c r="S28" s="84">
        <f t="shared" si="6"/>
        <v>0.18589565174838607</v>
      </c>
      <c r="T28" s="85">
        <f>分析係数表!F31</f>
        <v>0.34177215189873417</v>
      </c>
      <c r="U28" s="86">
        <f t="shared" si="7"/>
        <v>6.3533956926663596E-2</v>
      </c>
      <c r="V28" s="87">
        <f>分析係数表!D31</f>
        <v>0</v>
      </c>
      <c r="W28" s="167">
        <f t="shared" si="8"/>
        <v>0</v>
      </c>
      <c r="X28" s="76">
        <f>分析係数表!E31</f>
        <v>0</v>
      </c>
      <c r="Y28" s="166">
        <f t="shared" si="9"/>
        <v>0</v>
      </c>
    </row>
    <row r="29" spans="1:25" x14ac:dyDescent="0.2">
      <c r="A29" s="6" t="s">
        <v>17</v>
      </c>
      <c r="B29" s="5" t="s">
        <v>272</v>
      </c>
      <c r="C29" s="75">
        <f>最終需要_まとめ!C30</f>
        <v>100</v>
      </c>
      <c r="D29" s="76">
        <f>投入係数表!AA29</f>
        <v>9.2875318066157758E-2</v>
      </c>
      <c r="E29" s="77">
        <f t="shared" si="0"/>
        <v>9.2875318066157764</v>
      </c>
      <c r="F29" s="76">
        <f>分析係数表!C32</f>
        <v>1</v>
      </c>
      <c r="G29" s="77">
        <f t="shared" si="1"/>
        <v>9.2875318066157764</v>
      </c>
      <c r="H29" s="77">
        <v>10.255617024053668</v>
      </c>
      <c r="I29" s="77">
        <f t="shared" si="2"/>
        <v>110.25561702405366</v>
      </c>
      <c r="J29" s="76">
        <f>分析係数表!G32</f>
        <v>0.13994910941475827</v>
      </c>
      <c r="K29" s="78">
        <f t="shared" si="3"/>
        <v>15.430175410490971</v>
      </c>
      <c r="L29" s="79"/>
      <c r="M29" s="80"/>
      <c r="N29" s="81">
        <f>分析係数表!H32</f>
        <v>7.5295138350943511E-3</v>
      </c>
      <c r="O29" s="82">
        <f t="shared" si="4"/>
        <v>9.2470905009508761E-2</v>
      </c>
      <c r="P29" s="76">
        <f>分析係数表!C32</f>
        <v>1</v>
      </c>
      <c r="Q29" s="82">
        <f t="shared" si="5"/>
        <v>9.2470905009508761E-2</v>
      </c>
      <c r="R29" s="83">
        <v>0.11840073707619467</v>
      </c>
      <c r="S29" s="84">
        <f t="shared" si="6"/>
        <v>110.37401776112986</v>
      </c>
      <c r="T29" s="85">
        <f>分析係数表!F32</f>
        <v>0.48346055979643765</v>
      </c>
      <c r="U29" s="86">
        <f t="shared" si="7"/>
        <v>53.361484413777795</v>
      </c>
      <c r="V29" s="87">
        <f>分析係数表!D32</f>
        <v>1.0178117048346057E-2</v>
      </c>
      <c r="W29" s="167">
        <f t="shared" si="8"/>
        <v>1</v>
      </c>
      <c r="X29" s="76">
        <f>分析係数表!E32</f>
        <v>1.5267175572519083E-2</v>
      </c>
      <c r="Y29" s="166">
        <f t="shared" si="9"/>
        <v>2</v>
      </c>
    </row>
    <row r="30" spans="1:25" x14ac:dyDescent="0.2">
      <c r="A30" s="6" t="s">
        <v>18</v>
      </c>
      <c r="B30" s="5" t="s">
        <v>273</v>
      </c>
      <c r="C30" s="90"/>
      <c r="D30" s="76">
        <f>投入係数表!AA30</f>
        <v>2.5445292620865142E-3</v>
      </c>
      <c r="E30" s="77">
        <f t="shared" si="0"/>
        <v>0.2544529262086514</v>
      </c>
      <c r="F30" s="76">
        <f>分析係数表!C33</f>
        <v>1</v>
      </c>
      <c r="G30" s="77">
        <f t="shared" si="1"/>
        <v>0.2544529262086514</v>
      </c>
      <c r="H30" s="77">
        <v>0.2950065890061454</v>
      </c>
      <c r="I30" s="77">
        <f t="shared" si="2"/>
        <v>0.2950065890061454</v>
      </c>
      <c r="J30" s="76">
        <f>分析係数表!G33</f>
        <v>0.50525087514585765</v>
      </c>
      <c r="K30" s="78">
        <f t="shared" si="3"/>
        <v>0.14905233726914932</v>
      </c>
      <c r="L30" s="79"/>
      <c r="M30" s="80"/>
      <c r="N30" s="81">
        <f>分析係数表!H33</f>
        <v>1.0844978774827254E-3</v>
      </c>
      <c r="O30" s="82">
        <f t="shared" si="4"/>
        <v>1.3318854630999202E-2</v>
      </c>
      <c r="P30" s="76">
        <f>分析係数表!C33</f>
        <v>1</v>
      </c>
      <c r="Q30" s="82">
        <f t="shared" si="5"/>
        <v>1.3318854630999202E-2</v>
      </c>
      <c r="R30" s="83">
        <v>3.2982786021392735E-2</v>
      </c>
      <c r="S30" s="84">
        <f t="shared" si="6"/>
        <v>0.32798937502753811</v>
      </c>
      <c r="T30" s="85">
        <f>分析係数表!F33</f>
        <v>0.64410735122520424</v>
      </c>
      <c r="U30" s="86">
        <f t="shared" si="7"/>
        <v>0.21126036757899772</v>
      </c>
      <c r="V30" s="87">
        <f>分析係数表!D33</f>
        <v>4.7841306884480746E-2</v>
      </c>
      <c r="W30" s="167">
        <f t="shared" si="8"/>
        <v>0</v>
      </c>
      <c r="X30" s="76">
        <f>分析係数表!E33</f>
        <v>4.3173862310385065E-2</v>
      </c>
      <c r="Y30" s="166">
        <f t="shared" si="9"/>
        <v>0</v>
      </c>
    </row>
    <row r="31" spans="1:25" x14ac:dyDescent="0.2">
      <c r="A31" s="6" t="s">
        <v>19</v>
      </c>
      <c r="B31" s="5" t="s">
        <v>274</v>
      </c>
      <c r="C31" s="90"/>
      <c r="D31" s="76">
        <f>投入係数表!AA31</f>
        <v>1.7811704834605598E-2</v>
      </c>
      <c r="E31" s="77">
        <f t="shared" si="0"/>
        <v>1.7811704834605597</v>
      </c>
      <c r="F31" s="76">
        <f>分析係数表!C34</f>
        <v>0.19949759263135858</v>
      </c>
      <c r="G31" s="77">
        <f t="shared" si="1"/>
        <v>0.35533922351641478</v>
      </c>
      <c r="H31" s="77">
        <v>0.47551285978073199</v>
      </c>
      <c r="I31" s="77">
        <f t="shared" si="2"/>
        <v>0.47551285978073199</v>
      </c>
      <c r="J31" s="76">
        <f>分析係数表!G34</f>
        <v>0.4244650271478761</v>
      </c>
      <c r="K31" s="78">
        <f t="shared" si="3"/>
        <v>0.20183857893599261</v>
      </c>
      <c r="L31" s="79"/>
      <c r="M31" s="80"/>
      <c r="N31" s="81">
        <f>分析係数表!H34</f>
        <v>0.18489139528398352</v>
      </c>
      <c r="O31" s="82">
        <f t="shared" si="4"/>
        <v>2.2706744452334928</v>
      </c>
      <c r="P31" s="76">
        <f>分析係数表!C34</f>
        <v>0.19949759263135858</v>
      </c>
      <c r="Q31" s="82">
        <f t="shared" si="5"/>
        <v>0.45299408547362746</v>
      </c>
      <c r="R31" s="83">
        <v>0.48283336414809375</v>
      </c>
      <c r="S31" s="84">
        <f t="shared" si="6"/>
        <v>0.95834622392882574</v>
      </c>
      <c r="T31" s="85">
        <f>分析係数表!F34</f>
        <v>0.70105397636537847</v>
      </c>
      <c r="U31" s="86">
        <f t="shared" si="7"/>
        <v>0.67185243102004866</v>
      </c>
      <c r="V31" s="87">
        <f>分析係数表!D34</f>
        <v>0.39061002874480999</v>
      </c>
      <c r="W31" s="167">
        <f t="shared" si="8"/>
        <v>0</v>
      </c>
      <c r="X31" s="76">
        <f>分析係数表!E34</f>
        <v>0.23634621526668795</v>
      </c>
      <c r="Y31" s="166">
        <f t="shared" si="9"/>
        <v>0</v>
      </c>
    </row>
    <row r="32" spans="1:25" x14ac:dyDescent="0.2">
      <c r="A32" s="6" t="s">
        <v>20</v>
      </c>
      <c r="B32" s="5" t="s">
        <v>37</v>
      </c>
      <c r="C32" s="90"/>
      <c r="D32" s="76">
        <f>投入係数表!AA32</f>
        <v>2.2900763358778626E-2</v>
      </c>
      <c r="E32" s="77">
        <f t="shared" si="0"/>
        <v>2.2900763358778624</v>
      </c>
      <c r="F32" s="76">
        <f>分析係数表!C35</f>
        <v>0.22275795564127288</v>
      </c>
      <c r="G32" s="77">
        <f t="shared" si="1"/>
        <v>0.51013272284260958</v>
      </c>
      <c r="H32" s="77">
        <v>0.59642091138666964</v>
      </c>
      <c r="I32" s="77">
        <f t="shared" si="2"/>
        <v>0.59642091138666964</v>
      </c>
      <c r="J32" s="76">
        <f>分析係数表!G35</f>
        <v>0.31756756756756754</v>
      </c>
      <c r="K32" s="78">
        <f t="shared" si="3"/>
        <v>0.18940393807549644</v>
      </c>
      <c r="L32" s="79"/>
      <c r="M32" s="80"/>
      <c r="N32" s="81">
        <f>分析係数表!H35</f>
        <v>6.990363461717225E-2</v>
      </c>
      <c r="O32" s="82">
        <f t="shared" si="4"/>
        <v>0.85849531564383441</v>
      </c>
      <c r="P32" s="76">
        <f>分析係数表!C35</f>
        <v>0.22275795564127288</v>
      </c>
      <c r="Q32" s="82">
        <f t="shared" si="5"/>
        <v>0.19123666144042983</v>
      </c>
      <c r="R32" s="83">
        <v>0.20881160752391659</v>
      </c>
      <c r="S32" s="84">
        <f t="shared" si="6"/>
        <v>0.80523251891058623</v>
      </c>
      <c r="T32" s="85">
        <f>分析係数表!F35</f>
        <v>0.6527027027027027</v>
      </c>
      <c r="U32" s="86">
        <f t="shared" si="7"/>
        <v>0.52557744139704476</v>
      </c>
      <c r="V32" s="87">
        <f>分析係数表!D35</f>
        <v>0.11351351351351352</v>
      </c>
      <c r="W32" s="167">
        <f t="shared" si="8"/>
        <v>0</v>
      </c>
      <c r="X32" s="76">
        <f>分析係数表!E35</f>
        <v>8.9189189189189194E-2</v>
      </c>
      <c r="Y32" s="166">
        <f t="shared" si="9"/>
        <v>0</v>
      </c>
    </row>
    <row r="33" spans="1:25" x14ac:dyDescent="0.2">
      <c r="A33" s="6" t="s">
        <v>21</v>
      </c>
      <c r="B33" s="5" t="s">
        <v>38</v>
      </c>
      <c r="C33" s="90"/>
      <c r="D33" s="76">
        <f>投入係数表!AA33</f>
        <v>0</v>
      </c>
      <c r="E33" s="77">
        <f t="shared" si="0"/>
        <v>0</v>
      </c>
      <c r="F33" s="76">
        <f>分析係数表!C36</f>
        <v>0.43622860833064259</v>
      </c>
      <c r="G33" s="77">
        <f t="shared" si="1"/>
        <v>0</v>
      </c>
      <c r="H33" s="77">
        <v>3.5094813371423873E-2</v>
      </c>
      <c r="I33" s="77">
        <f t="shared" si="2"/>
        <v>3.5094813371423873E-2</v>
      </c>
      <c r="J33" s="76">
        <f>分析係数表!G36</f>
        <v>3.6982248520710057E-3</v>
      </c>
      <c r="K33" s="78">
        <f t="shared" si="3"/>
        <v>1.2978851098899362E-4</v>
      </c>
      <c r="L33" s="79"/>
      <c r="M33" s="80"/>
      <c r="N33" s="81">
        <f>分析係数表!H36</f>
        <v>7.7743004988690231E-2</v>
      </c>
      <c r="O33" s="82">
        <f t="shared" si="4"/>
        <v>0.95477160769077152</v>
      </c>
      <c r="P33" s="76">
        <f>分析係数表!C36</f>
        <v>0.43622860833064259</v>
      </c>
      <c r="Q33" s="82">
        <f t="shared" si="5"/>
        <v>0.41649868969655551</v>
      </c>
      <c r="R33" s="83">
        <v>0.43635993168463155</v>
      </c>
      <c r="S33" s="84">
        <f t="shared" si="6"/>
        <v>0.47145474505605545</v>
      </c>
      <c r="T33" s="85">
        <f>分析係数表!F36</f>
        <v>0.90162721893491127</v>
      </c>
      <c r="U33" s="86">
        <f t="shared" si="7"/>
        <v>0.42507643063855888</v>
      </c>
      <c r="V33" s="87">
        <f>分析係数表!D36</f>
        <v>2.1449704142011833E-2</v>
      </c>
      <c r="W33" s="167">
        <f t="shared" si="8"/>
        <v>0</v>
      </c>
      <c r="X33" s="76">
        <f>分析係数表!E36</f>
        <v>1.4792899408284023E-3</v>
      </c>
      <c r="Y33" s="166">
        <f t="shared" si="9"/>
        <v>0</v>
      </c>
    </row>
    <row r="34" spans="1:25" x14ac:dyDescent="0.2">
      <c r="A34" s="6" t="s">
        <v>22</v>
      </c>
      <c r="B34" s="5" t="s">
        <v>377</v>
      </c>
      <c r="C34" s="90"/>
      <c r="D34" s="76">
        <f>投入係数表!AA34</f>
        <v>1.2722646310432569E-2</v>
      </c>
      <c r="E34" s="77">
        <f t="shared" si="0"/>
        <v>1.2722646310432568</v>
      </c>
      <c r="F34" s="76">
        <f>分析係数表!C37</f>
        <v>0.12537048014226437</v>
      </c>
      <c r="G34" s="77">
        <f t="shared" si="1"/>
        <v>0.15950442766191394</v>
      </c>
      <c r="H34" s="77">
        <v>0.20658545528316347</v>
      </c>
      <c r="I34" s="77">
        <f t="shared" si="2"/>
        <v>0.20658545528316347</v>
      </c>
      <c r="J34" s="76">
        <f>分析係数表!G37</f>
        <v>0.54441260744985676</v>
      </c>
      <c r="K34" s="78">
        <f t="shared" si="3"/>
        <v>0.1124677263719228</v>
      </c>
      <c r="L34" s="79"/>
      <c r="M34" s="80"/>
      <c r="N34" s="81">
        <f>分析係数表!H37</f>
        <v>5.4441793449632819E-2</v>
      </c>
      <c r="O34" s="82">
        <f t="shared" si="4"/>
        <v>0.66860650247616005</v>
      </c>
      <c r="P34" s="76">
        <f>分析係数表!C37</f>
        <v>0.12537048014226437</v>
      </c>
      <c r="Q34" s="82">
        <f t="shared" si="5"/>
        <v>8.3823518241676262E-2</v>
      </c>
      <c r="R34" s="83">
        <v>9.3403591808296618E-2</v>
      </c>
      <c r="S34" s="84">
        <f t="shared" si="6"/>
        <v>0.29998904709146007</v>
      </c>
      <c r="T34" s="85">
        <f>分析係数表!F37</f>
        <v>0.7435530085959885</v>
      </c>
      <c r="U34" s="86">
        <f t="shared" si="7"/>
        <v>0.22305775851069881</v>
      </c>
      <c r="V34" s="87">
        <f>分析係数表!D37</f>
        <v>0.23782234957020057</v>
      </c>
      <c r="W34" s="167">
        <f t="shared" si="8"/>
        <v>0</v>
      </c>
      <c r="X34" s="76">
        <f>分析係数表!E37</f>
        <v>0.19484240687679083</v>
      </c>
      <c r="Y34" s="166">
        <f t="shared" si="9"/>
        <v>0</v>
      </c>
    </row>
    <row r="35" spans="1:25" x14ac:dyDescent="0.2">
      <c r="A35" s="6" t="s">
        <v>23</v>
      </c>
      <c r="B35" s="5" t="s">
        <v>193</v>
      </c>
      <c r="C35" s="90"/>
      <c r="D35" s="76">
        <f>投入係数表!AA35</f>
        <v>3.9440203562340966E-2</v>
      </c>
      <c r="E35" s="77">
        <f t="shared" si="0"/>
        <v>3.9440203562340965</v>
      </c>
      <c r="F35" s="76">
        <f>分析係数表!C38</f>
        <v>2.2876841115637703E-2</v>
      </c>
      <c r="G35" s="77">
        <f t="shared" si="1"/>
        <v>9.0226727046408245E-2</v>
      </c>
      <c r="H35" s="77">
        <v>0.10599058564527064</v>
      </c>
      <c r="I35" s="77">
        <f t="shared" si="2"/>
        <v>0.10599058564527064</v>
      </c>
      <c r="J35" s="76">
        <f>分析係数表!G38</f>
        <v>0.33663366336633666</v>
      </c>
      <c r="K35" s="78">
        <f t="shared" si="3"/>
        <v>3.5679999128110908E-2</v>
      </c>
      <c r="L35" s="79"/>
      <c r="M35" s="80"/>
      <c r="N35" s="81">
        <f>分析係数表!H38</f>
        <v>4.7129179190035016E-2</v>
      </c>
      <c r="O35" s="82">
        <f t="shared" si="4"/>
        <v>0.57879936839285118</v>
      </c>
      <c r="P35" s="76">
        <f>分析係数表!C38</f>
        <v>2.2876841115637703E-2</v>
      </c>
      <c r="Q35" s="82">
        <f t="shared" si="5"/>
        <v>1.3241101188554712E-2</v>
      </c>
      <c r="R35" s="83">
        <v>1.5272512163108848E-2</v>
      </c>
      <c r="S35" s="84">
        <f t="shared" si="6"/>
        <v>0.12126309780837949</v>
      </c>
      <c r="T35" s="85">
        <f>分析係数表!F38</f>
        <v>0.54455445544554459</v>
      </c>
      <c r="U35" s="86">
        <f t="shared" si="7"/>
        <v>6.6034360192681898E-2</v>
      </c>
      <c r="V35" s="87">
        <f>分析係数表!D38</f>
        <v>0.17821782178217821</v>
      </c>
      <c r="W35" s="167">
        <f t="shared" si="8"/>
        <v>0</v>
      </c>
      <c r="X35" s="76">
        <f>分析係数表!E38</f>
        <v>0.21782178217821782</v>
      </c>
      <c r="Y35" s="166">
        <f t="shared" si="9"/>
        <v>0</v>
      </c>
    </row>
    <row r="36" spans="1:25" x14ac:dyDescent="0.2">
      <c r="A36" s="6" t="s">
        <v>24</v>
      </c>
      <c r="B36" s="5" t="s">
        <v>39</v>
      </c>
      <c r="C36" s="90"/>
      <c r="D36" s="76">
        <f>投入係数表!AA36</f>
        <v>0</v>
      </c>
      <c r="E36" s="77">
        <f t="shared" si="0"/>
        <v>0</v>
      </c>
      <c r="F36" s="76">
        <f>分析係数表!C39</f>
        <v>1</v>
      </c>
      <c r="G36" s="77">
        <f t="shared" si="1"/>
        <v>0</v>
      </c>
      <c r="H36" s="77">
        <v>1.6604961908707964E-2</v>
      </c>
      <c r="I36" s="77">
        <f t="shared" si="2"/>
        <v>1.6604961908707964E-2</v>
      </c>
      <c r="J36" s="76">
        <f>分析係数表!G39</f>
        <v>0.3546086320409656</v>
      </c>
      <c r="K36" s="78">
        <f t="shared" si="3"/>
        <v>5.8882628275392724E-3</v>
      </c>
      <c r="L36" s="79"/>
      <c r="M36" s="80"/>
      <c r="N36" s="81">
        <f>分析係数表!H39</f>
        <v>4.3379915099309016E-3</v>
      </c>
      <c r="O36" s="82">
        <f t="shared" si="4"/>
        <v>5.3275418523996809E-2</v>
      </c>
      <c r="P36" s="76">
        <f>分析係数表!C39</f>
        <v>1</v>
      </c>
      <c r="Q36" s="82">
        <f t="shared" si="5"/>
        <v>5.3275418523996809E-2</v>
      </c>
      <c r="R36" s="83">
        <v>5.7820997782734737E-2</v>
      </c>
      <c r="S36" s="84">
        <f t="shared" si="6"/>
        <v>7.4425959691442695E-2</v>
      </c>
      <c r="T36" s="85">
        <f>分析係数表!F39</f>
        <v>0.70537673738112661</v>
      </c>
      <c r="U36" s="86">
        <f t="shared" si="7"/>
        <v>5.2498340623609085E-2</v>
      </c>
      <c r="V36" s="87">
        <f>分析係数表!D39</f>
        <v>5.5779078273591805E-2</v>
      </c>
      <c r="W36" s="167">
        <f t="shared" si="8"/>
        <v>0</v>
      </c>
      <c r="X36" s="76">
        <f>分析係数表!E39</f>
        <v>7.0592538405267011E-2</v>
      </c>
      <c r="Y36" s="166">
        <f t="shared" si="9"/>
        <v>0</v>
      </c>
    </row>
    <row r="37" spans="1:25" x14ac:dyDescent="0.2">
      <c r="A37" s="6" t="s">
        <v>25</v>
      </c>
      <c r="B37" s="5" t="s">
        <v>40</v>
      </c>
      <c r="C37" s="90"/>
      <c r="D37" s="76">
        <f>投入係数表!AA37</f>
        <v>0</v>
      </c>
      <c r="E37" s="77">
        <f t="shared" si="0"/>
        <v>0</v>
      </c>
      <c r="F37" s="76">
        <f>分析係数表!C40</f>
        <v>1</v>
      </c>
      <c r="G37" s="77">
        <f t="shared" si="1"/>
        <v>0</v>
      </c>
      <c r="H37" s="77">
        <v>8.6646550925696046E-4</v>
      </c>
      <c r="I37" s="77">
        <f t="shared" si="2"/>
        <v>8.6646550925696046E-4</v>
      </c>
      <c r="J37" s="76">
        <f>分析係数表!G40</f>
        <v>0.56581344070558914</v>
      </c>
      <c r="K37" s="78">
        <f t="shared" si="3"/>
        <v>4.9025783104540135E-4</v>
      </c>
      <c r="L37" s="79"/>
      <c r="M37" s="80"/>
      <c r="N37" s="81">
        <f>分析係数表!H40</f>
        <v>2.8909614848325226E-2</v>
      </c>
      <c r="O37" s="82">
        <f t="shared" si="4"/>
        <v>0.35504261059206449</v>
      </c>
      <c r="P37" s="76">
        <f>分析係数表!C40</f>
        <v>1</v>
      </c>
      <c r="Q37" s="82">
        <f t="shared" si="5"/>
        <v>0.35504261059206449</v>
      </c>
      <c r="R37" s="83">
        <v>0.35518005903426442</v>
      </c>
      <c r="S37" s="84">
        <f t="shared" si="6"/>
        <v>0.35604652454352137</v>
      </c>
      <c r="T37" s="85">
        <f>分析係数表!F40</f>
        <v>0.76416450963474258</v>
      </c>
      <c r="U37" s="86">
        <f t="shared" si="7"/>
        <v>0.27207811783495434</v>
      </c>
      <c r="V37" s="87">
        <f>分析係数表!D40</f>
        <v>3.8155498034704249E-2</v>
      </c>
      <c r="W37" s="167">
        <f t="shared" si="8"/>
        <v>0</v>
      </c>
      <c r="X37" s="76">
        <f>分析係数表!E40</f>
        <v>2.4733966062697729E-2</v>
      </c>
      <c r="Y37" s="166">
        <f t="shared" si="9"/>
        <v>0</v>
      </c>
    </row>
    <row r="38" spans="1:25" x14ac:dyDescent="0.2">
      <c r="A38" s="6" t="s">
        <v>26</v>
      </c>
      <c r="B38" s="5" t="s">
        <v>276</v>
      </c>
      <c r="C38" s="90"/>
      <c r="D38" s="76">
        <f>投入係数表!AA38</f>
        <v>0</v>
      </c>
      <c r="E38" s="77">
        <f t="shared" si="0"/>
        <v>0</v>
      </c>
      <c r="F38" s="76">
        <f>分析係数表!C41</f>
        <v>0.80737001514386675</v>
      </c>
      <c r="G38" s="77">
        <f t="shared" si="1"/>
        <v>0</v>
      </c>
      <c r="H38" s="77">
        <v>3.1601644904287075E-6</v>
      </c>
      <c r="I38" s="77">
        <f t="shared" si="2"/>
        <v>3.1601644904287075E-6</v>
      </c>
      <c r="J38" s="76">
        <f>分析係数表!G41</f>
        <v>0.46438676343953744</v>
      </c>
      <c r="K38" s="78">
        <f t="shared" si="3"/>
        <v>1.4675385596467426E-6</v>
      </c>
      <c r="L38" s="79"/>
      <c r="M38" s="80"/>
      <c r="N38" s="81">
        <f>分析係数表!H41</f>
        <v>5.5247420444334276E-2</v>
      </c>
      <c r="O38" s="82">
        <f t="shared" si="4"/>
        <v>0.67850050877347379</v>
      </c>
      <c r="P38" s="76">
        <f>分析係数表!C41</f>
        <v>0.80737001514386675</v>
      </c>
      <c r="Q38" s="82">
        <f t="shared" si="5"/>
        <v>0.54780096604356088</v>
      </c>
      <c r="R38" s="83">
        <v>0.55676530717318284</v>
      </c>
      <c r="S38" s="84">
        <f t="shared" si="6"/>
        <v>0.55676846733767327</v>
      </c>
      <c r="T38" s="85">
        <f>分析係数表!F41</f>
        <v>0.56759749046623198</v>
      </c>
      <c r="U38" s="86">
        <f t="shared" si="7"/>
        <v>0.31602038483159361</v>
      </c>
      <c r="V38" s="87">
        <f>分析係数表!D41</f>
        <v>0.17788165826054866</v>
      </c>
      <c r="W38" s="167">
        <f t="shared" si="8"/>
        <v>0</v>
      </c>
      <c r="X38" s="76">
        <f>分析係数表!E41</f>
        <v>0.18021896912289334</v>
      </c>
      <c r="Y38" s="166">
        <f t="shared" si="9"/>
        <v>0</v>
      </c>
    </row>
    <row r="39" spans="1:25" x14ac:dyDescent="0.2">
      <c r="A39" s="6" t="s">
        <v>51</v>
      </c>
      <c r="B39" s="5" t="s">
        <v>367</v>
      </c>
      <c r="C39" s="90"/>
      <c r="D39" s="76">
        <f>投入係数表!AA39</f>
        <v>1.0178117048346057E-2</v>
      </c>
      <c r="E39" s="77">
        <f>$C$29*D39</f>
        <v>1.0178117048346056</v>
      </c>
      <c r="F39" s="76">
        <f>分析係数表!C42</f>
        <v>0.96683250414593702</v>
      </c>
      <c r="G39" s="77">
        <f>E39*F39</f>
        <v>0.98405343933428702</v>
      </c>
      <c r="H39" s="77">
        <v>1.0955439090808918</v>
      </c>
      <c r="I39" s="77">
        <f>C39+H39</f>
        <v>1.0955439090808918</v>
      </c>
      <c r="J39" s="76">
        <f>分析係数表!G42</f>
        <v>0.48211243611584326</v>
      </c>
      <c r="K39" s="78">
        <f>I39*J39</f>
        <v>0.5281753428788627</v>
      </c>
      <c r="L39" s="79"/>
      <c r="M39" s="80"/>
      <c r="N39" s="81">
        <f>分析係数表!H42</f>
        <v>1.6732252966876335E-2</v>
      </c>
      <c r="O39" s="82">
        <f t="shared" si="4"/>
        <v>0.20549090002113057</v>
      </c>
      <c r="P39" s="76">
        <f>分析係数表!C42</f>
        <v>0.96683250414593702</v>
      </c>
      <c r="Q39" s="82">
        <f>O39*P39</f>
        <v>0.19867528144663205</v>
      </c>
      <c r="R39" s="83">
        <v>0.20348401565535437</v>
      </c>
      <c r="S39" s="84">
        <f>I39+R39</f>
        <v>1.2990279247362462</v>
      </c>
      <c r="T39" s="85">
        <f>分析係数表!F42</f>
        <v>0.55877342419080067</v>
      </c>
      <c r="U39" s="86">
        <f>S39*T39</f>
        <v>0.72586228162434197</v>
      </c>
      <c r="V39" s="87">
        <f>分析係数表!D42</f>
        <v>0.25383304940374785</v>
      </c>
      <c r="W39" s="167">
        <f>ROUND(S39*V39,0)</f>
        <v>0</v>
      </c>
      <c r="X39" s="76">
        <f>分析係数表!E42</f>
        <v>0.17717206132879046</v>
      </c>
      <c r="Y39" s="166">
        <f>ROUND(S39*X39,0)</f>
        <v>0</v>
      </c>
    </row>
    <row r="40" spans="1:25" x14ac:dyDescent="0.2">
      <c r="A40" s="6" t="s">
        <v>194</v>
      </c>
      <c r="B40" s="5" t="s">
        <v>41</v>
      </c>
      <c r="C40" s="90"/>
      <c r="D40" s="76">
        <f>投入係数表!AA40</f>
        <v>0.13486005089058525</v>
      </c>
      <c r="E40" s="77">
        <f>$C$29*D40</f>
        <v>13.486005089058525</v>
      </c>
      <c r="F40" s="76">
        <f>分析係数表!C43</f>
        <v>0.23747353563867324</v>
      </c>
      <c r="G40" s="77">
        <f>E40*F40</f>
        <v>3.202569310139868</v>
      </c>
      <c r="H40" s="77">
        <v>3.810509778216483</v>
      </c>
      <c r="I40" s="77">
        <f>C40+H40</f>
        <v>3.810509778216483</v>
      </c>
      <c r="J40" s="76">
        <f>分析係数表!G43</f>
        <v>0.3947923997185081</v>
      </c>
      <c r="K40" s="78">
        <f>I40*J40</f>
        <v>1.5043602994929255</v>
      </c>
      <c r="L40" s="79"/>
      <c r="M40" s="80"/>
      <c r="N40" s="81">
        <f>分析係数表!H43</f>
        <v>4.4340470362222294E-2</v>
      </c>
      <c r="O40" s="82">
        <f t="shared" si="4"/>
        <v>0.54455088505599603</v>
      </c>
      <c r="P40" s="76">
        <f>分析係数表!C43</f>
        <v>0.23747353563867324</v>
      </c>
      <c r="Q40" s="82">
        <f>O40*P40</f>
        <v>0.12931642400941612</v>
      </c>
      <c r="R40" s="83">
        <v>0.18220267627889122</v>
      </c>
      <c r="S40" s="84">
        <f>I40+R40</f>
        <v>3.9927124544953743</v>
      </c>
      <c r="T40" s="85">
        <f>分析係数表!F43</f>
        <v>0.64109781843771996</v>
      </c>
      <c r="U40" s="86">
        <f>S40*T40</f>
        <v>2.5597192442260988</v>
      </c>
      <c r="V40" s="87">
        <f>分析係数表!D43</f>
        <v>1.4700914848698099</v>
      </c>
      <c r="W40" s="167">
        <f>ROUND(S40*V40,0)</f>
        <v>6</v>
      </c>
      <c r="X40" s="76">
        <f>分析係数表!E43</f>
        <v>1.0415200562983815</v>
      </c>
      <c r="Y40" s="166">
        <f>ROUND(S40*X40,0)</f>
        <v>4</v>
      </c>
    </row>
    <row r="41" spans="1:25" x14ac:dyDescent="0.2">
      <c r="A41" s="6" t="s">
        <v>340</v>
      </c>
      <c r="B41" s="5" t="s">
        <v>42</v>
      </c>
      <c r="C41" s="90"/>
      <c r="D41" s="76">
        <f>投入係数表!AA41</f>
        <v>0</v>
      </c>
      <c r="E41" s="77">
        <f>$C$29*D41</f>
        <v>0</v>
      </c>
      <c r="F41" s="76">
        <f>分析係数表!C44</f>
        <v>0.41273100616016423</v>
      </c>
      <c r="G41" s="77">
        <f>E41*F41</f>
        <v>0</v>
      </c>
      <c r="H41" s="77">
        <v>3.0719068136337252E-3</v>
      </c>
      <c r="I41" s="77">
        <f>C41+H41</f>
        <v>3.0719068136337252E-3</v>
      </c>
      <c r="J41" s="76">
        <f>分析係数表!G44</f>
        <v>0.27032077234506385</v>
      </c>
      <c r="K41" s="78">
        <f>I41*J41</f>
        <v>8.3040022243353277E-4</v>
      </c>
      <c r="L41" s="79"/>
      <c r="M41" s="80"/>
      <c r="N41" s="81">
        <f>分析係数表!H44</f>
        <v>0.12437641372044743</v>
      </c>
      <c r="O41" s="82">
        <f t="shared" si="4"/>
        <v>1.5274823568237372</v>
      </c>
      <c r="P41" s="76">
        <f>分析係数表!C44</f>
        <v>0.41273100616016423</v>
      </c>
      <c r="Q41" s="82">
        <f>O41*P41</f>
        <v>0.63043933002376007</v>
      </c>
      <c r="R41" s="83">
        <v>0.638936977374163</v>
      </c>
      <c r="S41" s="84">
        <f>I41+R41</f>
        <v>0.64200888418779667</v>
      </c>
      <c r="T41" s="85">
        <f>分析係数表!F44</f>
        <v>0.52382435378386794</v>
      </c>
      <c r="U41" s="86">
        <f>S41*T41</f>
        <v>0.33629988888317469</v>
      </c>
      <c r="V41" s="87">
        <f>分析係数表!D44</f>
        <v>0.30302086577390219</v>
      </c>
      <c r="W41" s="167">
        <f>ROUND(S41*V41,0)</f>
        <v>0</v>
      </c>
      <c r="X41" s="76">
        <f>分析係数表!E44</f>
        <v>0.1999377141077546</v>
      </c>
      <c r="Y41" s="166">
        <f>ROUND(S41*X41,0)</f>
        <v>0</v>
      </c>
    </row>
    <row r="42" spans="1:25" x14ac:dyDescent="0.2">
      <c r="A42" s="6" t="s">
        <v>341</v>
      </c>
      <c r="B42" s="5" t="s">
        <v>278</v>
      </c>
      <c r="C42" s="90"/>
      <c r="D42" s="76">
        <f>投入係数表!AA42</f>
        <v>0</v>
      </c>
      <c r="E42" s="77">
        <f>$C$29*D42</f>
        <v>0</v>
      </c>
      <c r="F42" s="76">
        <f>分析係数表!C45</f>
        <v>1</v>
      </c>
      <c r="G42" s="77">
        <f>E42*F42</f>
        <v>0</v>
      </c>
      <c r="H42" s="77">
        <v>7.7922323040343572E-3</v>
      </c>
      <c r="I42" s="77">
        <f>C42+H42</f>
        <v>7.7922323040343572E-3</v>
      </c>
      <c r="J42" s="76">
        <f>分析係数表!G45</f>
        <v>0</v>
      </c>
      <c r="K42" s="78">
        <f>I42*J42</f>
        <v>0</v>
      </c>
      <c r="L42" s="79"/>
      <c r="M42" s="80"/>
      <c r="N42" s="81">
        <f>分析係数表!H45</f>
        <v>0</v>
      </c>
      <c r="O42" s="82">
        <f t="shared" si="4"/>
        <v>0</v>
      </c>
      <c r="P42" s="76">
        <f>分析係数表!C45</f>
        <v>1</v>
      </c>
      <c r="Q42" s="82">
        <f>O42*P42</f>
        <v>0</v>
      </c>
      <c r="R42" s="83">
        <v>2.6687452979290479E-3</v>
      </c>
      <c r="S42" s="84">
        <f>I42+R42</f>
        <v>1.0460977601963406E-2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投入係数表!AA43</f>
        <v>1.0178117048346057E-2</v>
      </c>
      <c r="E43" s="77">
        <f>$C$29*D43</f>
        <v>1.0178117048346056</v>
      </c>
      <c r="F43" s="76">
        <f>分析係数表!C46</f>
        <v>7.03125E-2</v>
      </c>
      <c r="G43" s="77">
        <f>E43*F43</f>
        <v>7.15648854961832E-2</v>
      </c>
      <c r="H43" s="77">
        <v>8.6520590998004673E-2</v>
      </c>
      <c r="I43" s="77">
        <f>C43+H43</f>
        <v>8.6520590998004673E-2</v>
      </c>
      <c r="J43" s="76">
        <f>分析係数表!G46</f>
        <v>1.0101010101010102E-2</v>
      </c>
      <c r="K43" s="78">
        <f>I43*J43</f>
        <v>8.7394536361620886E-4</v>
      </c>
      <c r="L43" s="79"/>
      <c r="M43" s="80"/>
      <c r="N43" s="81">
        <f>分析係数表!H46</f>
        <v>2.5315279025811051E-2</v>
      </c>
      <c r="O43" s="82">
        <f t="shared" si="4"/>
        <v>0.31090012095789571</v>
      </c>
      <c r="P43" s="76">
        <f>分析係数表!C46</f>
        <v>7.03125E-2</v>
      </c>
      <c r="Q43" s="82">
        <f>O43*P43</f>
        <v>2.1860164754852043E-2</v>
      </c>
      <c r="R43" s="83">
        <v>2.3684860348160787E-2</v>
      </c>
      <c r="S43" s="84">
        <f>I43+R43</f>
        <v>0.11020545134616547</v>
      </c>
      <c r="T43" s="85">
        <f>分析係数表!F46</f>
        <v>0.30303030303030304</v>
      </c>
      <c r="U43" s="86">
        <f>S43*T43</f>
        <v>3.3395591317019836E-2</v>
      </c>
      <c r="V43" s="87">
        <f>分析係数表!D46</f>
        <v>1.0101010101010102E-2</v>
      </c>
      <c r="W43" s="167">
        <f>ROUND(S43*V43,0)</f>
        <v>0</v>
      </c>
      <c r="X43" s="76">
        <f>分析係数表!E46</f>
        <v>3.0303030303030304E-2</v>
      </c>
      <c r="Y43" s="166">
        <f>ROUND(S43*X43,0)</f>
        <v>0</v>
      </c>
    </row>
    <row r="44" spans="1:25" x14ac:dyDescent="0.2">
      <c r="A44" s="192">
        <v>40</v>
      </c>
      <c r="B44" s="14" t="s">
        <v>150</v>
      </c>
      <c r="C44" s="197">
        <f>SUM(C5:C43)</f>
        <v>100</v>
      </c>
      <c r="D44" s="92">
        <f>投入係数表!AA44</f>
        <v>0.50254452926208648</v>
      </c>
      <c r="E44" s="91">
        <f>SUM(E5:E43)</f>
        <v>50.25445292620865</v>
      </c>
      <c r="F44" s="92">
        <f>分析係数表!C47</f>
        <v>0.45593014645384233</v>
      </c>
      <c r="G44" s="91">
        <f>SUM(G5:G43)</f>
        <v>18.904548385466935</v>
      </c>
      <c r="H44" s="91">
        <f>SUM(H5:H43)</f>
        <v>21.765391858982195</v>
      </c>
      <c r="I44" s="91">
        <f>SUM(I5:I43)</f>
        <v>121.76539185898223</v>
      </c>
      <c r="J44" s="92">
        <f>分析係数表!G47</f>
        <v>0.32612291818538663</v>
      </c>
      <c r="K44" s="93">
        <f>SUM(K5:K43)</f>
        <v>19.587122146559004</v>
      </c>
      <c r="L44" s="94">
        <f>最終需要_まとめ!$L$33</f>
        <v>0.627</v>
      </c>
      <c r="M44" s="91">
        <f>K44*L44</f>
        <v>12.281125585892495</v>
      </c>
      <c r="N44" s="95">
        <f>分析係数表!H47</f>
        <v>1</v>
      </c>
      <c r="O44" s="96">
        <f>SUM(O5:O43)</f>
        <v>12.281125585892497</v>
      </c>
      <c r="P44" s="92">
        <f>分析係数表!C47</f>
        <v>0.45593014645384233</v>
      </c>
      <c r="Q44" s="96">
        <f>SUM(Q5:Q43)</f>
        <v>3.5711989175820604</v>
      </c>
      <c r="R44" s="91">
        <f>SUM(R5:R43)</f>
        <v>3.9161100560260245</v>
      </c>
      <c r="S44" s="97">
        <f>SUM(S5:S43)</f>
        <v>125.68150191500823</v>
      </c>
      <c r="T44" s="98">
        <f>分析係数表!F47</f>
        <v>0.53227163124544385</v>
      </c>
      <c r="U44" s="99">
        <f>SUM(U5:U43)</f>
        <v>62.000507902958631</v>
      </c>
      <c r="V44" s="100">
        <f>分析係数表!D47</f>
        <v>0.14068019962989961</v>
      </c>
      <c r="W44" s="164">
        <f>SUM(W5:W43)</f>
        <v>7</v>
      </c>
      <c r="X44" s="92">
        <f>分析係数表!E47</f>
        <v>0.11066561991812932</v>
      </c>
      <c r="Y44" s="165">
        <f>SUM(Y5:Y43)</f>
        <v>6</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49"/>
  <sheetViews>
    <sheetView workbookViewId="0">
      <pane xSplit="2" ySplit="5" topLeftCell="C37" activePane="bottomRight" state="frozen"/>
      <selection activeCell="D5" sqref="D5"/>
      <selection pane="topRight" activeCell="D5" sqref="D5"/>
      <selection pane="bottomLeft" activeCell="D5" sqref="D5"/>
      <selection pane="bottomRight" activeCell="J33" sqref="J33:L33"/>
    </sheetView>
  </sheetViews>
  <sheetFormatPr defaultRowHeight="13" x14ac:dyDescent="0.2"/>
  <cols>
    <col min="1" max="1" width="3.08984375" customWidth="1"/>
    <col min="2" max="2" width="23.453125" customWidth="1"/>
    <col min="3" max="3" width="10.08984375" customWidth="1"/>
    <col min="4" max="5" width="10.90625" customWidth="1"/>
    <col min="6" max="7" width="9.08984375" customWidth="1"/>
    <col min="8" max="8" width="6.90625" customWidth="1"/>
    <col min="9" max="9" width="4" customWidth="1"/>
    <col min="10" max="10" width="16.453125" customWidth="1"/>
    <col min="11" max="11" width="11.453125" customWidth="1"/>
    <col min="12" max="12" width="12.453125" customWidth="1"/>
  </cols>
  <sheetData>
    <row r="1" spans="1:12" x14ac:dyDescent="0.2">
      <c r="A1" s="15" t="s">
        <v>358</v>
      </c>
    </row>
    <row r="2" spans="1:12" x14ac:dyDescent="0.2">
      <c r="A2" s="43" t="s">
        <v>357</v>
      </c>
      <c r="B2" s="44"/>
      <c r="C2" s="44"/>
      <c r="D2" s="44"/>
      <c r="E2" s="44"/>
      <c r="F2" s="44"/>
      <c r="G2" s="45"/>
      <c r="H2" s="46"/>
      <c r="I2" s="46"/>
      <c r="J2" s="46"/>
    </row>
    <row r="3" spans="1:12" x14ac:dyDescent="0.2">
      <c r="A3" s="15" t="s">
        <v>119</v>
      </c>
      <c r="C3" s="47" t="s">
        <v>120</v>
      </c>
      <c r="I3" s="48"/>
      <c r="J3" s="15" t="s">
        <v>121</v>
      </c>
      <c r="K3" s="49"/>
      <c r="L3" s="49"/>
    </row>
    <row r="4" spans="1:12" x14ac:dyDescent="0.2">
      <c r="A4" s="50"/>
      <c r="B4" s="51"/>
      <c r="C4" s="130" t="s">
        <v>122</v>
      </c>
      <c r="D4" s="122" t="s">
        <v>123</v>
      </c>
      <c r="E4" s="122"/>
      <c r="F4" s="52" t="s">
        <v>124</v>
      </c>
      <c r="G4" s="113"/>
      <c r="H4" s="105" t="s">
        <v>125</v>
      </c>
      <c r="I4" s="48"/>
      <c r="J4" s="16"/>
      <c r="K4" s="456" t="s">
        <v>126</v>
      </c>
      <c r="L4" s="457"/>
    </row>
    <row r="5" spans="1:12" x14ac:dyDescent="0.2">
      <c r="A5" s="103"/>
      <c r="B5" s="48"/>
      <c r="C5" s="131" t="s">
        <v>127</v>
      </c>
      <c r="D5" s="125" t="s">
        <v>128</v>
      </c>
      <c r="E5" s="124" t="s">
        <v>129</v>
      </c>
      <c r="F5" s="125" t="s">
        <v>130</v>
      </c>
      <c r="G5" s="124" t="s">
        <v>131</v>
      </c>
      <c r="H5" s="158" t="s">
        <v>132</v>
      </c>
      <c r="J5" s="162"/>
      <c r="K5" s="420" t="s">
        <v>133</v>
      </c>
      <c r="L5" s="421" t="s">
        <v>134</v>
      </c>
    </row>
    <row r="6" spans="1:12" x14ac:dyDescent="0.2">
      <c r="A6" s="2" t="s">
        <v>263</v>
      </c>
      <c r="B6" s="10" t="s">
        <v>264</v>
      </c>
      <c r="C6" s="132">
        <v>100</v>
      </c>
      <c r="D6" s="127">
        <f>'1'!S44</f>
        <v>125.75249028937094</v>
      </c>
      <c r="E6" s="168">
        <f>'1'!U44</f>
        <v>57.974928649748399</v>
      </c>
      <c r="F6" s="119">
        <f>'1'!W44</f>
        <v>31</v>
      </c>
      <c r="G6" s="171">
        <f>'1'!Y44</f>
        <v>25</v>
      </c>
      <c r="H6" s="53">
        <v>1</v>
      </c>
      <c r="I6" s="56"/>
      <c r="J6" s="104" t="s">
        <v>102</v>
      </c>
      <c r="K6" s="185">
        <v>0.75600000000000001</v>
      </c>
      <c r="L6" s="186">
        <v>0.73199999999999998</v>
      </c>
    </row>
    <row r="7" spans="1:12" x14ac:dyDescent="0.2">
      <c r="A7" s="159" t="s">
        <v>219</v>
      </c>
      <c r="B7" s="3" t="s">
        <v>265</v>
      </c>
      <c r="C7" s="133">
        <v>100</v>
      </c>
      <c r="D7" s="128">
        <f>'2'!S44</f>
        <v>123.41603248823034</v>
      </c>
      <c r="E7" s="169">
        <f>'2'!U44</f>
        <v>81.966508282724803</v>
      </c>
      <c r="F7" s="120">
        <f>'2'!W44</f>
        <v>19</v>
      </c>
      <c r="G7" s="172">
        <f>'2'!Y44</f>
        <v>6</v>
      </c>
      <c r="H7" s="156">
        <v>2</v>
      </c>
      <c r="I7" s="56"/>
      <c r="J7" s="103" t="s">
        <v>135</v>
      </c>
      <c r="K7" s="187">
        <v>0.74099999999999999</v>
      </c>
      <c r="L7" s="188">
        <v>0.71099999999999997</v>
      </c>
    </row>
    <row r="8" spans="1:12" x14ac:dyDescent="0.2">
      <c r="A8" s="159" t="s">
        <v>220</v>
      </c>
      <c r="B8" s="3" t="s">
        <v>266</v>
      </c>
      <c r="C8" s="133">
        <v>100</v>
      </c>
      <c r="D8" s="128">
        <f>'3'!S44</f>
        <v>100</v>
      </c>
      <c r="E8" s="169">
        <f>'3'!U44</f>
        <v>0</v>
      </c>
      <c r="F8" s="120">
        <f>'3'!W44</f>
        <v>0</v>
      </c>
      <c r="G8" s="172">
        <f>'3'!Y44</f>
        <v>0</v>
      </c>
      <c r="H8" s="156">
        <v>3</v>
      </c>
      <c r="I8" s="56"/>
      <c r="J8" s="103" t="s">
        <v>136</v>
      </c>
      <c r="K8" s="187">
        <v>0.90500000000000003</v>
      </c>
      <c r="L8" s="188">
        <v>0.73599999999999999</v>
      </c>
    </row>
    <row r="9" spans="1:12" x14ac:dyDescent="0.2">
      <c r="A9" s="159" t="s">
        <v>221</v>
      </c>
      <c r="B9" s="3" t="s">
        <v>27</v>
      </c>
      <c r="C9" s="133">
        <v>100</v>
      </c>
      <c r="D9" s="128">
        <f>'4'!S44</f>
        <v>111.81389070877043</v>
      </c>
      <c r="E9" s="169">
        <f>'4'!U44</f>
        <v>88.559552334361086</v>
      </c>
      <c r="F9" s="120">
        <f>'4'!W44</f>
        <v>32</v>
      </c>
      <c r="G9" s="172">
        <f>'4'!Y44</f>
        <v>1</v>
      </c>
      <c r="H9" s="156">
        <v>4</v>
      </c>
      <c r="I9" s="56"/>
      <c r="J9" s="103" t="s">
        <v>137</v>
      </c>
      <c r="K9" s="187">
        <v>0.871</v>
      </c>
      <c r="L9" s="188">
        <v>0.74299999999999999</v>
      </c>
    </row>
    <row r="10" spans="1:12" x14ac:dyDescent="0.2">
      <c r="A10" s="2" t="s">
        <v>222</v>
      </c>
      <c r="B10" s="10" t="s">
        <v>190</v>
      </c>
      <c r="C10" s="132">
        <v>100</v>
      </c>
      <c r="D10" s="127">
        <f>'5'!S44</f>
        <v>135.48884221021768</v>
      </c>
      <c r="E10" s="168">
        <f>'5'!U44</f>
        <v>46.698722148791788</v>
      </c>
      <c r="F10" s="119">
        <f>'5'!W44</f>
        <v>16</v>
      </c>
      <c r="G10" s="171">
        <f>'5'!Y44</f>
        <v>14</v>
      </c>
      <c r="H10" s="53">
        <v>5</v>
      </c>
      <c r="I10" s="56"/>
      <c r="J10" s="103" t="s">
        <v>138</v>
      </c>
      <c r="K10" s="187">
        <v>0.82499999999999996</v>
      </c>
      <c r="L10" s="188">
        <v>0.73499999999999999</v>
      </c>
    </row>
    <row r="11" spans="1:12" x14ac:dyDescent="0.2">
      <c r="A11" s="159" t="s">
        <v>223</v>
      </c>
      <c r="B11" s="3" t="s">
        <v>28</v>
      </c>
      <c r="C11" s="133">
        <v>100</v>
      </c>
      <c r="D11" s="128">
        <f>'6'!S44</f>
        <v>110.70100998774926</v>
      </c>
      <c r="E11" s="169">
        <f>'6'!U44</f>
        <v>44.29038546639454</v>
      </c>
      <c r="F11" s="120">
        <f>'6'!W44</f>
        <v>48</v>
      </c>
      <c r="G11" s="172">
        <f>'6'!Y44</f>
        <v>42</v>
      </c>
      <c r="H11" s="156">
        <v>6</v>
      </c>
      <c r="I11" s="56"/>
      <c r="J11" s="103" t="s">
        <v>139</v>
      </c>
      <c r="K11" s="187">
        <v>0.86899999999999999</v>
      </c>
      <c r="L11" s="188">
        <v>0.76500000000000001</v>
      </c>
    </row>
    <row r="12" spans="1:12" x14ac:dyDescent="0.2">
      <c r="A12" s="159" t="s">
        <v>224</v>
      </c>
      <c r="B12" s="3" t="s">
        <v>267</v>
      </c>
      <c r="C12" s="133">
        <v>100</v>
      </c>
      <c r="D12" s="128">
        <f>'7'!S44</f>
        <v>126.75657190495399</v>
      </c>
      <c r="E12" s="169">
        <f>'7'!U44</f>
        <v>55.96069906423314</v>
      </c>
      <c r="F12" s="120">
        <f>'7'!W44</f>
        <v>18</v>
      </c>
      <c r="G12" s="172">
        <f>'7'!Y44</f>
        <v>14</v>
      </c>
      <c r="H12" s="156">
        <v>7</v>
      </c>
      <c r="I12" s="56"/>
      <c r="J12" s="103" t="s">
        <v>140</v>
      </c>
      <c r="K12" s="187">
        <v>0.80400000000000005</v>
      </c>
      <c r="L12" s="188">
        <v>0.749</v>
      </c>
    </row>
    <row r="13" spans="1:12" x14ac:dyDescent="0.2">
      <c r="A13" s="159" t="s">
        <v>225</v>
      </c>
      <c r="B13" s="3" t="s">
        <v>29</v>
      </c>
      <c r="C13" s="133">
        <v>100</v>
      </c>
      <c r="D13" s="128">
        <f>'8'!S44</f>
        <v>106.07626706849577</v>
      </c>
      <c r="E13" s="169">
        <f>'8'!U44</f>
        <v>34.39157826704443</v>
      </c>
      <c r="F13" s="120">
        <f>'8'!W44</f>
        <v>3</v>
      </c>
      <c r="G13" s="172">
        <f>'8'!Y44</f>
        <v>1</v>
      </c>
      <c r="H13" s="156">
        <v>8</v>
      </c>
      <c r="I13" s="56"/>
      <c r="J13" s="103" t="s">
        <v>195</v>
      </c>
      <c r="K13" s="161">
        <v>0.78600000000000003</v>
      </c>
      <c r="L13" s="189">
        <v>0.73599999999999999</v>
      </c>
    </row>
    <row r="14" spans="1:12" x14ac:dyDescent="0.2">
      <c r="A14" s="159" t="s">
        <v>226</v>
      </c>
      <c r="B14" s="3" t="s">
        <v>30</v>
      </c>
      <c r="C14" s="133">
        <v>100</v>
      </c>
      <c r="D14" s="128">
        <f>'9'!S44</f>
        <v>102.86103484639743</v>
      </c>
      <c r="E14" s="169">
        <f>'9'!U44</f>
        <v>30.830849247912248</v>
      </c>
      <c r="F14" s="120">
        <f>'9'!W44</f>
        <v>0</v>
      </c>
      <c r="G14" s="172">
        <f>'9'!Y44</f>
        <v>0</v>
      </c>
      <c r="H14" s="156">
        <v>9</v>
      </c>
      <c r="I14" s="56"/>
      <c r="J14" s="103" t="s">
        <v>196</v>
      </c>
      <c r="K14" s="161">
        <v>0.69399999999999995</v>
      </c>
      <c r="L14" s="189">
        <v>0.751</v>
      </c>
    </row>
    <row r="15" spans="1:12" x14ac:dyDescent="0.2">
      <c r="A15" s="159" t="s">
        <v>2</v>
      </c>
      <c r="B15" s="3" t="s">
        <v>364</v>
      </c>
      <c r="C15" s="133">
        <v>100</v>
      </c>
      <c r="D15" s="128">
        <f>'10'!S44</f>
        <v>111.19690354574237</v>
      </c>
      <c r="E15" s="169">
        <f>'10'!U44</f>
        <v>38.536570893486555</v>
      </c>
      <c r="F15" s="120">
        <f>'10'!W44</f>
        <v>10</v>
      </c>
      <c r="G15" s="172">
        <f>'10'!Y44</f>
        <v>8</v>
      </c>
      <c r="H15" s="156">
        <v>10</v>
      </c>
      <c r="I15" s="56"/>
      <c r="J15" s="103" t="s">
        <v>197</v>
      </c>
      <c r="K15" s="161">
        <v>0.66300000000000003</v>
      </c>
      <c r="L15" s="189">
        <v>0.73499999999999999</v>
      </c>
    </row>
    <row r="16" spans="1:12" x14ac:dyDescent="0.2">
      <c r="A16" s="159" t="s">
        <v>3</v>
      </c>
      <c r="B16" s="3" t="s">
        <v>31</v>
      </c>
      <c r="C16" s="133">
        <v>100</v>
      </c>
      <c r="D16" s="128">
        <f>'11'!S44</f>
        <v>115.02645009675273</v>
      </c>
      <c r="E16" s="169">
        <f>'11'!U44</f>
        <v>54.285951116894672</v>
      </c>
      <c r="F16" s="120">
        <f>'11'!W44</f>
        <v>7</v>
      </c>
      <c r="G16" s="172">
        <f>'11'!Y44</f>
        <v>6</v>
      </c>
      <c r="H16" s="156">
        <v>11</v>
      </c>
      <c r="I16" s="56"/>
      <c r="J16" s="103" t="s">
        <v>198</v>
      </c>
      <c r="K16" s="161">
        <v>0.66</v>
      </c>
      <c r="L16" s="189">
        <v>0.72199999999999998</v>
      </c>
    </row>
    <row r="17" spans="1:12" x14ac:dyDescent="0.2">
      <c r="A17" s="159" t="s">
        <v>4</v>
      </c>
      <c r="B17" s="3" t="s">
        <v>32</v>
      </c>
      <c r="C17" s="133">
        <v>100</v>
      </c>
      <c r="D17" s="128">
        <f>'12'!S44</f>
        <v>124.17527981281683</v>
      </c>
      <c r="E17" s="169">
        <f>'12'!U44</f>
        <v>31.358555116480325</v>
      </c>
      <c r="F17" s="120">
        <f>'12'!W44</f>
        <v>3</v>
      </c>
      <c r="G17" s="172">
        <f>'12'!Y44</f>
        <v>2</v>
      </c>
      <c r="H17" s="156">
        <v>12</v>
      </c>
      <c r="I17" s="56"/>
      <c r="J17" s="103" t="s">
        <v>199</v>
      </c>
      <c r="K17" s="161">
        <v>0.69299999999999995</v>
      </c>
      <c r="L17" s="189">
        <v>0.73899999999999999</v>
      </c>
    </row>
    <row r="18" spans="1:12" x14ac:dyDescent="0.2">
      <c r="A18" s="159" t="s">
        <v>5</v>
      </c>
      <c r="B18" s="3" t="s">
        <v>33</v>
      </c>
      <c r="C18" s="133">
        <v>100</v>
      </c>
      <c r="D18" s="128">
        <f>'13'!S44</f>
        <v>109.8253006729278</v>
      </c>
      <c r="E18" s="169">
        <f>'13'!U44</f>
        <v>26.660123612047105</v>
      </c>
      <c r="F18" s="120">
        <f>'13'!W44</f>
        <v>10</v>
      </c>
      <c r="G18" s="172">
        <f>'13'!Y44</f>
        <v>10</v>
      </c>
      <c r="H18" s="156">
        <v>13</v>
      </c>
      <c r="I18" s="56"/>
      <c r="J18" s="103" t="s">
        <v>215</v>
      </c>
      <c r="K18" s="161">
        <v>0.75800000000000001</v>
      </c>
      <c r="L18" s="189">
        <v>0.74199999999999999</v>
      </c>
    </row>
    <row r="19" spans="1:12" x14ac:dyDescent="0.2">
      <c r="A19" s="159" t="s">
        <v>6</v>
      </c>
      <c r="B19" s="3" t="s">
        <v>34</v>
      </c>
      <c r="C19" s="133">
        <v>100</v>
      </c>
      <c r="D19" s="128">
        <f>'14'!S44</f>
        <v>120.60003303813136</v>
      </c>
      <c r="E19" s="169">
        <f>'14'!U44</f>
        <v>51.372842222475306</v>
      </c>
      <c r="F19" s="120">
        <f>'14'!W44</f>
        <v>10</v>
      </c>
      <c r="G19" s="172">
        <f>'14'!Y44</f>
        <v>9</v>
      </c>
      <c r="H19" s="156">
        <v>14</v>
      </c>
      <c r="I19" s="56"/>
      <c r="J19" s="103" t="s">
        <v>216</v>
      </c>
      <c r="K19" s="161">
        <v>0.752</v>
      </c>
      <c r="L19" s="189">
        <v>0.72199999999999998</v>
      </c>
    </row>
    <row r="20" spans="1:12" x14ac:dyDescent="0.2">
      <c r="A20" s="159" t="s">
        <v>7</v>
      </c>
      <c r="B20" s="3" t="s">
        <v>268</v>
      </c>
      <c r="C20" s="133">
        <v>100</v>
      </c>
      <c r="D20" s="128">
        <f>'15'!S44</f>
        <v>115.81229565930228</v>
      </c>
      <c r="E20" s="169">
        <f>'15'!U44</f>
        <v>48.476070509883613</v>
      </c>
      <c r="F20" s="120">
        <f>'15'!W44</f>
        <v>4</v>
      </c>
      <c r="G20" s="172">
        <f>'15'!Y44</f>
        <v>2</v>
      </c>
      <c r="H20" s="156">
        <v>15</v>
      </c>
      <c r="I20" s="56"/>
      <c r="J20" s="103" t="s">
        <v>217</v>
      </c>
      <c r="K20" s="161">
        <v>0.71899999999999997</v>
      </c>
      <c r="L20" s="189">
        <v>0.74399999999999999</v>
      </c>
    </row>
    <row r="21" spans="1:12" x14ac:dyDescent="0.2">
      <c r="A21" s="159" t="s">
        <v>8</v>
      </c>
      <c r="B21" s="3" t="s">
        <v>269</v>
      </c>
      <c r="C21" s="133">
        <v>100</v>
      </c>
      <c r="D21" s="128">
        <f>'16'!S44</f>
        <v>113.70208190967611</v>
      </c>
      <c r="E21" s="169">
        <f>'16'!U44</f>
        <v>51.149406951832674</v>
      </c>
      <c r="F21" s="120">
        <f>'16'!W44</f>
        <v>8</v>
      </c>
      <c r="G21" s="172">
        <f>'16'!Y44</f>
        <v>5</v>
      </c>
      <c r="H21" s="156">
        <v>16</v>
      </c>
      <c r="I21" s="56"/>
      <c r="J21" s="103" t="s">
        <v>218</v>
      </c>
      <c r="K21" s="161">
        <v>0.82599999999999996</v>
      </c>
      <c r="L21" s="189">
        <v>0.75</v>
      </c>
    </row>
    <row r="22" spans="1:12" x14ac:dyDescent="0.2">
      <c r="A22" s="159" t="s">
        <v>9</v>
      </c>
      <c r="B22" s="3" t="s">
        <v>270</v>
      </c>
      <c r="C22" s="133">
        <v>100</v>
      </c>
      <c r="D22" s="128">
        <f>'17'!S44</f>
        <v>125.57099273508854</v>
      </c>
      <c r="E22" s="169">
        <f>'17'!U44</f>
        <v>50.95936760291896</v>
      </c>
      <c r="F22" s="120">
        <f>'17'!W44</f>
        <v>12</v>
      </c>
      <c r="G22" s="172">
        <f>'17'!Y44</f>
        <v>10</v>
      </c>
      <c r="H22" s="156">
        <v>17</v>
      </c>
      <c r="I22" s="56"/>
      <c r="J22" s="103" t="s">
        <v>252</v>
      </c>
      <c r="K22" s="161">
        <v>0.84399999999999997</v>
      </c>
      <c r="L22" s="189">
        <v>0.76200000000000001</v>
      </c>
    </row>
    <row r="23" spans="1:12" x14ac:dyDescent="0.2">
      <c r="A23" s="159" t="s">
        <v>10</v>
      </c>
      <c r="B23" s="3" t="s">
        <v>271</v>
      </c>
      <c r="C23" s="133">
        <v>100</v>
      </c>
      <c r="D23" s="128">
        <f>'18'!S44</f>
        <v>116.99831308325984</v>
      </c>
      <c r="E23" s="169">
        <f>'18'!U44</f>
        <v>43.365920048586148</v>
      </c>
      <c r="F23" s="120">
        <f>'18'!W44</f>
        <v>11</v>
      </c>
      <c r="G23" s="172">
        <f>'18'!Y44</f>
        <v>8</v>
      </c>
      <c r="H23" s="156">
        <v>18</v>
      </c>
      <c r="I23" s="56"/>
      <c r="J23" s="190" t="s">
        <v>262</v>
      </c>
      <c r="K23" s="394">
        <v>0.94499999999999995</v>
      </c>
      <c r="L23" s="395">
        <v>0.77200000000000002</v>
      </c>
    </row>
    <row r="24" spans="1:12" x14ac:dyDescent="0.2">
      <c r="A24" s="159" t="s">
        <v>11</v>
      </c>
      <c r="B24" s="3" t="s">
        <v>35</v>
      </c>
      <c r="C24" s="133">
        <v>100</v>
      </c>
      <c r="D24" s="128">
        <f>'19'!S44</f>
        <v>118.45167285776554</v>
      </c>
      <c r="E24" s="169">
        <f>'19'!U44</f>
        <v>42.129185487935331</v>
      </c>
      <c r="F24" s="120">
        <f>'19'!W44</f>
        <v>12</v>
      </c>
      <c r="G24" s="172">
        <f>'19'!Y44</f>
        <v>11</v>
      </c>
      <c r="H24" s="156">
        <v>19</v>
      </c>
      <c r="I24" s="56"/>
      <c r="J24" s="103" t="s">
        <v>339</v>
      </c>
      <c r="K24" s="161">
        <v>0.80800000000000005</v>
      </c>
      <c r="L24" s="189">
        <v>0.74199999999999999</v>
      </c>
    </row>
    <row r="25" spans="1:12" x14ac:dyDescent="0.2">
      <c r="A25" s="159" t="s">
        <v>12</v>
      </c>
      <c r="B25" s="3" t="s">
        <v>366</v>
      </c>
      <c r="C25" s="133">
        <v>100</v>
      </c>
      <c r="D25" s="128">
        <f>'20'!S44</f>
        <v>114.78822420296622</v>
      </c>
      <c r="E25" s="169">
        <f>'20'!U44</f>
        <v>40.296323736537637</v>
      </c>
      <c r="F25" s="120">
        <f>'20'!W44</f>
        <v>3</v>
      </c>
      <c r="G25" s="172">
        <f>'20'!Y44</f>
        <v>1</v>
      </c>
      <c r="H25" s="156">
        <v>20</v>
      </c>
      <c r="I25" s="56"/>
      <c r="J25" s="103" t="s">
        <v>368</v>
      </c>
      <c r="K25" s="161">
        <v>0.82699999999999996</v>
      </c>
      <c r="L25" s="189">
        <v>0.69599999999999995</v>
      </c>
    </row>
    <row r="26" spans="1:12" x14ac:dyDescent="0.2">
      <c r="A26" s="159" t="s">
        <v>13</v>
      </c>
      <c r="B26" s="3" t="s">
        <v>191</v>
      </c>
      <c r="C26" s="133">
        <v>100</v>
      </c>
      <c r="D26" s="128">
        <f>'21'!S44</f>
        <v>109.29195025900648</v>
      </c>
      <c r="E26" s="169">
        <f>'21'!U44</f>
        <v>25.352331846212532</v>
      </c>
      <c r="F26" s="120">
        <f>'21'!W44</f>
        <v>83</v>
      </c>
      <c r="G26" s="172">
        <f>'21'!Y44</f>
        <v>82</v>
      </c>
      <c r="H26" s="156">
        <v>21</v>
      </c>
      <c r="I26" s="56"/>
      <c r="J26" s="200" t="s">
        <v>369</v>
      </c>
      <c r="K26" s="161">
        <v>0.78</v>
      </c>
      <c r="L26" s="189">
        <v>0.71399999999999997</v>
      </c>
    </row>
    <row r="27" spans="1:12" x14ac:dyDescent="0.2">
      <c r="A27" s="11" t="s">
        <v>14</v>
      </c>
      <c r="B27" s="12" t="s">
        <v>50</v>
      </c>
      <c r="C27" s="134">
        <v>100</v>
      </c>
      <c r="D27" s="129">
        <f>'22'!S44</f>
        <v>112.91354445731498</v>
      </c>
      <c r="E27" s="170">
        <f>'22'!U44</f>
        <v>53.39320707963369</v>
      </c>
      <c r="F27" s="121">
        <f>'22'!W44</f>
        <v>41</v>
      </c>
      <c r="G27" s="173">
        <f>'22'!Y44</f>
        <v>18</v>
      </c>
      <c r="H27" s="157">
        <v>22</v>
      </c>
      <c r="I27" s="56"/>
      <c r="J27" s="199" t="s">
        <v>370</v>
      </c>
      <c r="K27" s="396">
        <v>0.82799999999999996</v>
      </c>
      <c r="L27" s="397">
        <v>0.68200000000000005</v>
      </c>
    </row>
    <row r="28" spans="1:12" x14ac:dyDescent="0.2">
      <c r="A28" s="159" t="s">
        <v>15</v>
      </c>
      <c r="B28" s="3" t="s">
        <v>36</v>
      </c>
      <c r="C28" s="133">
        <v>100</v>
      </c>
      <c r="D28" s="128">
        <f>'23'!S44</f>
        <v>120.02866129317621</v>
      </c>
      <c r="E28" s="169">
        <f>'23'!U44</f>
        <v>55.128677781102674</v>
      </c>
      <c r="F28" s="120">
        <f>'23'!W44</f>
        <v>14</v>
      </c>
      <c r="G28" s="172">
        <f>'23'!Y44</f>
        <v>10</v>
      </c>
      <c r="H28" s="156">
        <v>23</v>
      </c>
      <c r="I28" s="56"/>
      <c r="J28" s="114" t="s">
        <v>549</v>
      </c>
      <c r="K28" s="422">
        <v>0.67200000000000004</v>
      </c>
      <c r="L28" s="423">
        <v>0.67900000000000005</v>
      </c>
    </row>
    <row r="29" spans="1:12" x14ac:dyDescent="0.2">
      <c r="A29" s="159" t="s">
        <v>16</v>
      </c>
      <c r="B29" s="3" t="s">
        <v>192</v>
      </c>
      <c r="C29" s="133">
        <v>100</v>
      </c>
      <c r="D29" s="128">
        <f>'24'!S44</f>
        <v>109.10830879106881</v>
      </c>
      <c r="E29" s="169">
        <f>'24'!U44</f>
        <v>39.706827489712282</v>
      </c>
      <c r="F29" s="120">
        <f>'24'!W44</f>
        <v>3</v>
      </c>
      <c r="G29" s="172">
        <f>'24'!Y44</f>
        <v>2</v>
      </c>
      <c r="H29" s="156">
        <v>24</v>
      </c>
      <c r="I29" s="56"/>
      <c r="J29" s="200" t="s">
        <v>550</v>
      </c>
      <c r="K29" s="416">
        <v>0.59799999999999998</v>
      </c>
      <c r="L29" s="417">
        <v>0.61099999999999999</v>
      </c>
    </row>
    <row r="30" spans="1:12" x14ac:dyDescent="0.2">
      <c r="A30" s="159" t="s">
        <v>17</v>
      </c>
      <c r="B30" s="3" t="s">
        <v>272</v>
      </c>
      <c r="C30" s="133">
        <v>100</v>
      </c>
      <c r="D30" s="128">
        <f>'25'!S44</f>
        <v>125.68150191500823</v>
      </c>
      <c r="E30" s="169">
        <f>'25'!U44</f>
        <v>62.000507902958631</v>
      </c>
      <c r="F30" s="120">
        <f>'25'!W44</f>
        <v>7</v>
      </c>
      <c r="G30" s="172">
        <f>'25'!Y44</f>
        <v>6</v>
      </c>
      <c r="H30" s="156">
        <v>25</v>
      </c>
      <c r="I30" s="56"/>
      <c r="J30" s="200" t="s">
        <v>551</v>
      </c>
      <c r="K30" s="416">
        <v>0.71299999999999997</v>
      </c>
      <c r="L30" s="417">
        <v>0.622</v>
      </c>
    </row>
    <row r="31" spans="1:12" x14ac:dyDescent="0.2">
      <c r="A31" s="159" t="s">
        <v>18</v>
      </c>
      <c r="B31" s="3" t="s">
        <v>273</v>
      </c>
      <c r="C31" s="133">
        <v>100</v>
      </c>
      <c r="D31" s="128">
        <f>'26'!S44</f>
        <v>116.33066599204017</v>
      </c>
      <c r="E31" s="169">
        <f>'26'!U44</f>
        <v>74.180108808923151</v>
      </c>
      <c r="F31" s="120">
        <f>'26'!W44</f>
        <v>10</v>
      </c>
      <c r="G31" s="172">
        <f>'26'!Y44</f>
        <v>6</v>
      </c>
      <c r="H31" s="156">
        <v>26</v>
      </c>
      <c r="I31" s="56"/>
      <c r="J31" s="115" t="s">
        <v>552</v>
      </c>
      <c r="K31" s="424">
        <v>0.64</v>
      </c>
      <c r="L31" s="425">
        <v>0.64900000000000002</v>
      </c>
    </row>
    <row r="32" spans="1:12" x14ac:dyDescent="0.2">
      <c r="A32" s="159" t="s">
        <v>19</v>
      </c>
      <c r="B32" s="3" t="s">
        <v>274</v>
      </c>
      <c r="C32" s="133">
        <v>100</v>
      </c>
      <c r="D32" s="128">
        <f>'27'!S44</f>
        <v>114.87078620894376</v>
      </c>
      <c r="E32" s="169">
        <f>'27'!U44</f>
        <v>79.459433957683686</v>
      </c>
      <c r="F32" s="120">
        <f>'27'!W44</f>
        <v>44</v>
      </c>
      <c r="G32" s="172">
        <f>'27'!Y44</f>
        <v>27</v>
      </c>
      <c r="H32" s="156">
        <v>27</v>
      </c>
      <c r="I32" s="56"/>
      <c r="J32" s="191" t="s">
        <v>141</v>
      </c>
      <c r="K32" s="191"/>
      <c r="L32" s="47" t="s">
        <v>120</v>
      </c>
    </row>
    <row r="33" spans="1:12" x14ac:dyDescent="0.2">
      <c r="A33" s="159" t="s">
        <v>20</v>
      </c>
      <c r="B33" s="3" t="s">
        <v>37</v>
      </c>
      <c r="C33" s="133">
        <v>100</v>
      </c>
      <c r="D33" s="128">
        <f>'28'!S44</f>
        <v>113.36751022576287</v>
      </c>
      <c r="E33" s="169">
        <f>'28'!U44</f>
        <v>73.663309170826068</v>
      </c>
      <c r="F33" s="120">
        <f>'28'!W44</f>
        <v>17</v>
      </c>
      <c r="G33" s="172">
        <f>'28'!Y44</f>
        <v>12</v>
      </c>
      <c r="H33" s="156">
        <v>28</v>
      </c>
      <c r="I33" s="56"/>
      <c r="J33" s="57" t="s">
        <v>612</v>
      </c>
      <c r="K33" s="58">
        <v>0.65</v>
      </c>
      <c r="L33" s="58">
        <v>0.627</v>
      </c>
    </row>
    <row r="34" spans="1:12" x14ac:dyDescent="0.2">
      <c r="A34" s="159" t="s">
        <v>21</v>
      </c>
      <c r="B34" s="3" t="s">
        <v>38</v>
      </c>
      <c r="C34" s="133">
        <v>100</v>
      </c>
      <c r="D34" s="128">
        <f>'29'!S44</f>
        <v>103.63596612056843</v>
      </c>
      <c r="E34" s="169">
        <f>'29'!U44</f>
        <v>92.394077411991091</v>
      </c>
      <c r="F34" s="120">
        <f>'29'!W44</f>
        <v>2</v>
      </c>
      <c r="G34" s="172">
        <f>'29'!Y44</f>
        <v>0</v>
      </c>
      <c r="H34" s="156">
        <v>29</v>
      </c>
      <c r="I34" s="56"/>
    </row>
    <row r="35" spans="1:12" x14ac:dyDescent="0.2">
      <c r="A35" s="159" t="s">
        <v>22</v>
      </c>
      <c r="B35" s="3" t="s">
        <v>377</v>
      </c>
      <c r="C35" s="133">
        <v>100</v>
      </c>
      <c r="D35" s="128">
        <f>'30'!S44</f>
        <v>114.92254906652268</v>
      </c>
      <c r="E35" s="169">
        <f>'30'!U44</f>
        <v>83.850484585628763</v>
      </c>
      <c r="F35" s="120">
        <f>'30'!W44</f>
        <v>29</v>
      </c>
      <c r="G35" s="172">
        <f>'30'!Y44</f>
        <v>22</v>
      </c>
      <c r="H35" s="156">
        <v>30</v>
      </c>
      <c r="I35" s="56"/>
    </row>
    <row r="36" spans="1:12" x14ac:dyDescent="0.2">
      <c r="A36" s="159" t="s">
        <v>23</v>
      </c>
      <c r="B36" s="3" t="s">
        <v>193</v>
      </c>
      <c r="C36" s="133">
        <v>100</v>
      </c>
      <c r="D36" s="128">
        <f>'31'!S44</f>
        <v>115.57591838279571</v>
      </c>
      <c r="E36" s="169">
        <f>'31'!U44</f>
        <v>64.6281253660662</v>
      </c>
      <c r="F36" s="120">
        <f>'31'!W44</f>
        <v>27</v>
      </c>
      <c r="G36" s="172">
        <f>'31'!Y44</f>
        <v>28</v>
      </c>
      <c r="H36" s="156">
        <v>31</v>
      </c>
      <c r="I36" s="56"/>
    </row>
    <row r="37" spans="1:12" x14ac:dyDescent="0.2">
      <c r="A37" s="159" t="s">
        <v>24</v>
      </c>
      <c r="B37" s="3" t="s">
        <v>39</v>
      </c>
      <c r="C37" s="133">
        <v>100</v>
      </c>
      <c r="D37" s="128">
        <f>'32'!S44</f>
        <v>116.58270370396622</v>
      </c>
      <c r="E37" s="169">
        <f>'32'!U44</f>
        <v>80.501752718610476</v>
      </c>
      <c r="F37" s="120">
        <f>'32'!W44</f>
        <v>10</v>
      </c>
      <c r="G37" s="172">
        <f>'32'!Y44</f>
        <v>10</v>
      </c>
      <c r="H37" s="156">
        <v>32</v>
      </c>
      <c r="I37" s="56"/>
    </row>
    <row r="38" spans="1:12" x14ac:dyDescent="0.2">
      <c r="A38" s="159" t="s">
        <v>25</v>
      </c>
      <c r="B38" s="3" t="s">
        <v>40</v>
      </c>
      <c r="C38" s="133">
        <v>100</v>
      </c>
      <c r="D38" s="128">
        <f>'33'!S44</f>
        <v>117.89658582768584</v>
      </c>
      <c r="E38" s="169">
        <f>'33'!U44</f>
        <v>87.074785351488188</v>
      </c>
      <c r="F38" s="120">
        <f>'33'!W44</f>
        <v>9</v>
      </c>
      <c r="G38" s="172">
        <f>'33'!Y44</f>
        <v>4</v>
      </c>
      <c r="H38" s="156">
        <v>33</v>
      </c>
      <c r="I38" s="56"/>
    </row>
    <row r="39" spans="1:12" x14ac:dyDescent="0.2">
      <c r="A39" s="159" t="s">
        <v>26</v>
      </c>
      <c r="B39" s="3" t="s">
        <v>276</v>
      </c>
      <c r="C39" s="133">
        <v>100</v>
      </c>
      <c r="D39" s="128">
        <f>'34'!S44</f>
        <v>119.49032951113801</v>
      </c>
      <c r="E39" s="169">
        <f>'34'!U44</f>
        <v>68.39649219692275</v>
      </c>
      <c r="F39" s="120">
        <f>'34'!W44</f>
        <v>23</v>
      </c>
      <c r="G39" s="172">
        <f>'34'!Y44</f>
        <v>22</v>
      </c>
      <c r="H39" s="156">
        <v>34</v>
      </c>
      <c r="I39" s="56"/>
    </row>
    <row r="40" spans="1:12" x14ac:dyDescent="0.2">
      <c r="A40" s="159" t="s">
        <v>51</v>
      </c>
      <c r="B40" s="3" t="s">
        <v>367</v>
      </c>
      <c r="C40" s="133">
        <v>100</v>
      </c>
      <c r="D40" s="128">
        <f>'35'!S44</f>
        <v>116.70199316985621</v>
      </c>
      <c r="E40" s="169">
        <f>'35'!U44</f>
        <v>66.167894259879603</v>
      </c>
      <c r="F40" s="120">
        <f>'35'!W44</f>
        <v>32</v>
      </c>
      <c r="G40" s="172">
        <f>'35'!Y44</f>
        <v>21</v>
      </c>
      <c r="H40" s="156">
        <v>35</v>
      </c>
      <c r="I40" s="56"/>
    </row>
    <row r="41" spans="1:12" x14ac:dyDescent="0.2">
      <c r="A41" s="159" t="s">
        <v>194</v>
      </c>
      <c r="B41" s="3" t="s">
        <v>41</v>
      </c>
      <c r="C41" s="133">
        <v>100</v>
      </c>
      <c r="D41" s="128">
        <f>'36'!S44</f>
        <v>114.81790207539669</v>
      </c>
      <c r="E41" s="169">
        <f>'36'!U44</f>
        <v>73.020912748842093</v>
      </c>
      <c r="F41" s="120">
        <f>'36'!W44</f>
        <v>154</v>
      </c>
      <c r="G41" s="172">
        <f>'36'!Y44</f>
        <v>108</v>
      </c>
      <c r="H41" s="156">
        <v>36</v>
      </c>
      <c r="I41" s="56"/>
    </row>
    <row r="42" spans="1:12" x14ac:dyDescent="0.2">
      <c r="A42" s="159" t="s">
        <v>200</v>
      </c>
      <c r="B42" s="3" t="s">
        <v>345</v>
      </c>
      <c r="C42" s="133">
        <v>100</v>
      </c>
      <c r="D42" s="128">
        <f>'37'!S44</f>
        <v>117.96153309826896</v>
      </c>
      <c r="E42" s="169">
        <f>'37'!U44</f>
        <v>62.750343399646098</v>
      </c>
      <c r="F42" s="120">
        <f>'37'!W44</f>
        <v>35</v>
      </c>
      <c r="G42" s="172">
        <f>'37'!Y44</f>
        <v>23</v>
      </c>
      <c r="H42" s="156">
        <v>37</v>
      </c>
      <c r="I42" s="56"/>
    </row>
    <row r="43" spans="1:12" x14ac:dyDescent="0.2">
      <c r="A43" s="159" t="s">
        <v>201</v>
      </c>
      <c r="B43" s="3" t="s">
        <v>278</v>
      </c>
      <c r="C43" s="133">
        <v>100</v>
      </c>
      <c r="D43" s="128">
        <f>'38'!S44</f>
        <v>136.24073701014868</v>
      </c>
      <c r="E43" s="169">
        <f>'38'!U44</f>
        <v>16.647155431442954</v>
      </c>
      <c r="F43" s="120">
        <f>'38'!W44</f>
        <v>4</v>
      </c>
      <c r="G43" s="172">
        <f>'38'!Y44</f>
        <v>2</v>
      </c>
      <c r="H43" s="156">
        <v>38</v>
      </c>
      <c r="I43" s="56"/>
    </row>
    <row r="44" spans="1:12" x14ac:dyDescent="0.2">
      <c r="A44" s="159" t="s">
        <v>202</v>
      </c>
      <c r="B44" s="3" t="s">
        <v>279</v>
      </c>
      <c r="C44" s="133">
        <v>100</v>
      </c>
      <c r="D44" s="128">
        <f>'39'!S44</f>
        <v>134.27950788796326</v>
      </c>
      <c r="E44" s="169">
        <f>'39'!U44</f>
        <v>52.780084930566318</v>
      </c>
      <c r="F44" s="120">
        <f>'39'!W44</f>
        <v>5</v>
      </c>
      <c r="G44" s="172">
        <f>'39'!Y44</f>
        <v>6</v>
      </c>
      <c r="H44" s="156">
        <v>39</v>
      </c>
      <c r="I44" s="56"/>
    </row>
    <row r="45" spans="1:12" x14ac:dyDescent="0.2">
      <c r="A45" s="106"/>
      <c r="B45" s="94" t="s">
        <v>83</v>
      </c>
      <c r="C45" s="135">
        <f>SUM(C6:C44)</f>
        <v>3900</v>
      </c>
      <c r="D45" s="202">
        <f>SUM(D6:D44)</f>
        <v>4558.7123421152473</v>
      </c>
      <c r="E45" s="203">
        <f>SUM(E6:E44)</f>
        <v>2130.3600531984262</v>
      </c>
      <c r="F45" s="204">
        <f>SUM(F6:F44)</f>
        <v>806</v>
      </c>
      <c r="G45" s="205">
        <f>SUM(G6:G44)</f>
        <v>584</v>
      </c>
      <c r="H45" s="160"/>
      <c r="I45" s="56"/>
    </row>
    <row r="46" spans="1:12" x14ac:dyDescent="0.2">
      <c r="A46" s="398" t="str">
        <f>取引基本表!$E$1</f>
        <v>2015年佐用町産業連関表</v>
      </c>
      <c r="B46" s="399"/>
      <c r="C46" s="60"/>
      <c r="D46" s="60"/>
      <c r="E46" s="60"/>
      <c r="F46" s="60"/>
      <c r="G46" s="60"/>
      <c r="H46" s="48"/>
      <c r="I46" s="48"/>
      <c r="J46" s="48"/>
    </row>
    <row r="47" spans="1:12" x14ac:dyDescent="0.2">
      <c r="A47" s="59" t="s">
        <v>555</v>
      </c>
      <c r="B47" s="60"/>
      <c r="C47" s="60"/>
      <c r="D47" s="60"/>
      <c r="E47" s="60"/>
      <c r="F47" s="60"/>
      <c r="G47" s="60"/>
      <c r="H47" s="48"/>
      <c r="I47" s="48"/>
      <c r="J47" s="48"/>
    </row>
    <row r="48" spans="1:12" x14ac:dyDescent="0.2">
      <c r="A48" s="59" t="s">
        <v>556</v>
      </c>
      <c r="B48" s="60"/>
      <c r="C48" s="60"/>
      <c r="D48" s="60"/>
      <c r="E48" s="60"/>
      <c r="F48" s="60"/>
      <c r="G48" s="60"/>
      <c r="H48" s="48"/>
      <c r="I48" s="48"/>
      <c r="J48" s="48"/>
    </row>
    <row r="49" spans="1:10" x14ac:dyDescent="0.2">
      <c r="A49" s="59" t="s">
        <v>251</v>
      </c>
      <c r="B49" s="60"/>
      <c r="C49" s="60"/>
      <c r="D49" s="60"/>
      <c r="E49" s="60"/>
      <c r="F49" s="60"/>
      <c r="G49" s="60"/>
      <c r="H49" s="48"/>
      <c r="I49" s="48"/>
      <c r="J49" s="48"/>
    </row>
  </sheetData>
  <mergeCells count="1">
    <mergeCell ref="K4:L4"/>
  </mergeCells>
  <phoneticPr fontId="5"/>
  <pageMargins left="0.75" right="0.75" top="0.62" bottom="0.62" header="0.51200000000000001" footer="0.51200000000000001"/>
  <pageSetup paperSize="9" scale="83"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2015年佐用町産業連関表</v>
      </c>
      <c r="H1" s="401"/>
      <c r="I1" s="401"/>
    </row>
    <row r="2" spans="1:25" x14ac:dyDescent="0.2">
      <c r="B2" s="3" t="s">
        <v>281</v>
      </c>
      <c r="S2" s="3" t="s">
        <v>152</v>
      </c>
      <c r="U2" s="64" t="s">
        <v>209</v>
      </c>
      <c r="W2" s="3" t="s">
        <v>130</v>
      </c>
      <c r="Y2" s="3" t="s">
        <v>153</v>
      </c>
    </row>
    <row r="3" spans="1:25" ht="44" x14ac:dyDescent="0.2">
      <c r="B3" s="65"/>
      <c r="C3" s="66" t="s">
        <v>227</v>
      </c>
      <c r="D3" s="66" t="s">
        <v>316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投入係数表!AB5</f>
        <v>0</v>
      </c>
      <c r="E5" s="77">
        <f t="shared" ref="E5:E38" si="0">$C$30*D5</f>
        <v>0</v>
      </c>
      <c r="F5" s="76">
        <f>分析係数表!C8</f>
        <v>1</v>
      </c>
      <c r="G5" s="77">
        <f t="shared" ref="G5:G38" si="1">E5*F5</f>
        <v>0</v>
      </c>
      <c r="H5" s="77">
        <f t="array" ref="H5:H43">MMULT(逆行列係数!C5:AO43,'26'!G5:G43)</f>
        <v>1.0063156515496027E-3</v>
      </c>
      <c r="I5" s="77">
        <f t="shared" ref="I5:I38" si="2">C5+H5</f>
        <v>1.0063156515496027E-3</v>
      </c>
      <c r="J5" s="76">
        <f>分析係数表!G8</f>
        <v>0.11979935084095604</v>
      </c>
      <c r="K5" s="78">
        <f t="shared" ref="K5:K38" si="3">I5*J5</f>
        <v>1.2055596179673613E-4</v>
      </c>
      <c r="L5" s="79" t="s">
        <v>184</v>
      </c>
      <c r="M5" s="80" t="s">
        <v>184</v>
      </c>
      <c r="N5" s="81">
        <f>分析係数表!H8</f>
        <v>1.4191429368202522E-2</v>
      </c>
      <c r="O5" s="82">
        <f t="shared" ref="O5:O43" si="4">$M$44*N5</f>
        <v>0.46552863392630361</v>
      </c>
      <c r="P5" s="76">
        <f>分析係数表!C8</f>
        <v>1</v>
      </c>
      <c r="Q5" s="82">
        <f t="shared" ref="Q5:Q38" si="5">O5*P5</f>
        <v>0.46552863392630361</v>
      </c>
      <c r="R5" s="83">
        <f t="array" ref="R5:R43">MMULT(逆行列係数!C5:AO43,'26'!Q5:Q43)</f>
        <v>0.65420085416818907</v>
      </c>
      <c r="S5" s="84">
        <f t="shared" ref="S5:S38" si="6">I5+R5</f>
        <v>0.6552071698197387</v>
      </c>
      <c r="T5" s="85">
        <f>分析係数表!F8</f>
        <v>0.45234582472705814</v>
      </c>
      <c r="U5" s="86">
        <f t="shared" ref="U5:U38" si="7">S5*T5</f>
        <v>0.29638022759919136</v>
      </c>
      <c r="V5" s="87">
        <f>分析係数表!D8</f>
        <v>0.25140159339038065</v>
      </c>
      <c r="W5" s="88">
        <f t="shared" ref="W5:W38" si="8">ROUND(S5*V5,0)</f>
        <v>0</v>
      </c>
      <c r="X5" s="76">
        <f>分析係数表!E8</f>
        <v>0.19799350840956034</v>
      </c>
      <c r="Y5" s="89">
        <f t="shared" ref="Y5:Y38" si="9">ROUND(S5*X5,0)</f>
        <v>0</v>
      </c>
    </row>
    <row r="6" spans="1:25" x14ac:dyDescent="0.2">
      <c r="A6" s="6" t="s">
        <v>219</v>
      </c>
      <c r="B6" s="5" t="s">
        <v>265</v>
      </c>
      <c r="C6" s="90"/>
      <c r="D6" s="76">
        <f>投入係数表!AB6</f>
        <v>0</v>
      </c>
      <c r="E6" s="77">
        <f t="shared" si="0"/>
        <v>0</v>
      </c>
      <c r="F6" s="76">
        <f>分析係数表!C9</f>
        <v>1</v>
      </c>
      <c r="G6" s="77">
        <f t="shared" si="1"/>
        <v>0</v>
      </c>
      <c r="H6" s="77">
        <v>9.8380693938434783E-3</v>
      </c>
      <c r="I6" s="77">
        <f t="shared" si="2"/>
        <v>9.8380693938434783E-3</v>
      </c>
      <c r="J6" s="76">
        <f>分析係数表!G9</f>
        <v>0.2441860465116279</v>
      </c>
      <c r="K6" s="78">
        <f t="shared" si="3"/>
        <v>2.4023192705896865E-3</v>
      </c>
      <c r="L6" s="79"/>
      <c r="M6" s="80"/>
      <c r="N6" s="81">
        <f>分析係数表!H9</f>
        <v>7.4365568741672605E-4</v>
      </c>
      <c r="O6" s="82">
        <f t="shared" si="4"/>
        <v>2.4394513568190584E-2</v>
      </c>
      <c r="P6" s="76">
        <f>分析係数表!C9</f>
        <v>1</v>
      </c>
      <c r="Q6" s="82">
        <f t="shared" si="5"/>
        <v>2.4394513568190584E-2</v>
      </c>
      <c r="R6" s="83">
        <v>3.2570643086207496E-2</v>
      </c>
      <c r="S6" s="84">
        <f t="shared" si="6"/>
        <v>4.2408712480050972E-2</v>
      </c>
      <c r="T6" s="85">
        <f>分析係数表!F9</f>
        <v>0.66860465116279066</v>
      </c>
      <c r="U6" s="86">
        <f t="shared" si="7"/>
        <v>2.8354662413987566E-2</v>
      </c>
      <c r="V6" s="87">
        <f>分析係数表!D9</f>
        <v>0.14534883720930233</v>
      </c>
      <c r="W6" s="88">
        <f t="shared" si="8"/>
        <v>0</v>
      </c>
      <c r="X6" s="76">
        <f>分析係数表!E9</f>
        <v>4.0697674418604654E-2</v>
      </c>
      <c r="Y6" s="89">
        <f t="shared" si="9"/>
        <v>0</v>
      </c>
    </row>
    <row r="7" spans="1:25" x14ac:dyDescent="0.2">
      <c r="A7" s="6" t="s">
        <v>220</v>
      </c>
      <c r="B7" s="5" t="s">
        <v>266</v>
      </c>
      <c r="C7" s="90"/>
      <c r="D7" s="76">
        <f>投入係数表!AB7</f>
        <v>0</v>
      </c>
      <c r="E7" s="77">
        <f t="shared" si="0"/>
        <v>0</v>
      </c>
      <c r="F7" s="76">
        <f>分析係数表!C10</f>
        <v>0</v>
      </c>
      <c r="G7" s="77">
        <f t="shared" si="1"/>
        <v>0</v>
      </c>
      <c r="H7" s="77">
        <v>0</v>
      </c>
      <c r="I7" s="77">
        <f t="shared" si="2"/>
        <v>0</v>
      </c>
      <c r="J7" s="76">
        <f>分析係数表!G10</f>
        <v>0</v>
      </c>
      <c r="K7" s="78">
        <f t="shared" si="3"/>
        <v>0</v>
      </c>
      <c r="L7" s="79"/>
      <c r="M7" s="80"/>
      <c r="N7" s="81">
        <f>分析係数表!H10</f>
        <v>1.4563257211910885E-3</v>
      </c>
      <c r="O7" s="82">
        <f t="shared" si="4"/>
        <v>4.7772589071039893E-2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投入係数表!AB8</f>
        <v>0</v>
      </c>
      <c r="E8" s="77">
        <f t="shared" si="0"/>
        <v>0</v>
      </c>
      <c r="F8" s="76">
        <f>分析係数表!C11</f>
        <v>1.4950166112956853E-2</v>
      </c>
      <c r="G8" s="77">
        <f t="shared" si="1"/>
        <v>0</v>
      </c>
      <c r="H8" s="77">
        <v>1.4496122008133539E-3</v>
      </c>
      <c r="I8" s="77">
        <f t="shared" si="2"/>
        <v>1.4496122008133539E-3</v>
      </c>
      <c r="J8" s="76">
        <f>分析係数表!G11</f>
        <v>0.5</v>
      </c>
      <c r="K8" s="78">
        <f t="shared" si="3"/>
        <v>7.2480610040667694E-4</v>
      </c>
      <c r="L8" s="79"/>
      <c r="M8" s="80"/>
      <c r="N8" s="81">
        <f>分析係数表!H11</f>
        <v>-3.0985653642363585E-5</v>
      </c>
      <c r="O8" s="82">
        <f t="shared" si="4"/>
        <v>-1.0164380653412742E-3</v>
      </c>
      <c r="P8" s="76">
        <f>分析係数表!C11</f>
        <v>1.4950166112956853E-2</v>
      </c>
      <c r="Q8" s="82">
        <f t="shared" si="5"/>
        <v>-1.5195917920384541E-5</v>
      </c>
      <c r="R8" s="83">
        <v>2.8108833017911374E-4</v>
      </c>
      <c r="S8" s="84">
        <f t="shared" si="6"/>
        <v>1.7307005309924676E-3</v>
      </c>
      <c r="T8" s="85">
        <f>分析係数表!F11</f>
        <v>0.8125</v>
      </c>
      <c r="U8" s="86">
        <f t="shared" si="7"/>
        <v>1.4061941814313798E-3</v>
      </c>
      <c r="V8" s="87">
        <f>分析係数表!D11</f>
        <v>0.3125</v>
      </c>
      <c r="W8" s="88">
        <f t="shared" si="8"/>
        <v>0</v>
      </c>
      <c r="X8" s="76">
        <f>分析係数表!E11</f>
        <v>0</v>
      </c>
      <c r="Y8" s="89">
        <f t="shared" si="9"/>
        <v>0</v>
      </c>
    </row>
    <row r="9" spans="1:25" x14ac:dyDescent="0.2">
      <c r="A9" s="6" t="s">
        <v>222</v>
      </c>
      <c r="B9" s="5" t="s">
        <v>190</v>
      </c>
      <c r="C9" s="90"/>
      <c r="D9" s="76">
        <f>投入係数表!AB9</f>
        <v>0</v>
      </c>
      <c r="E9" s="77">
        <f t="shared" si="0"/>
        <v>0</v>
      </c>
      <c r="F9" s="76">
        <f>分析係数表!C12</f>
        <v>7.6050169221580699E-2</v>
      </c>
      <c r="G9" s="77">
        <f t="shared" si="1"/>
        <v>0</v>
      </c>
      <c r="H9" s="77">
        <v>8.3259553597744357E-5</v>
      </c>
      <c r="I9" s="77">
        <f t="shared" si="2"/>
        <v>8.3259553597744357E-5</v>
      </c>
      <c r="J9" s="76">
        <f>分析係数表!G12</f>
        <v>0.1430260047281324</v>
      </c>
      <c r="K9" s="78">
        <f t="shared" si="3"/>
        <v>1.1908281306533177E-5</v>
      </c>
      <c r="L9" s="79"/>
      <c r="M9" s="80"/>
      <c r="N9" s="81">
        <f>分析係数表!H12</f>
        <v>0.10532023673039383</v>
      </c>
      <c r="O9" s="82">
        <f t="shared" si="4"/>
        <v>3.4548729840949912</v>
      </c>
      <c r="P9" s="76">
        <f>分析係数表!C12</f>
        <v>7.6050169221580699E-2</v>
      </c>
      <c r="Q9" s="82">
        <f t="shared" si="5"/>
        <v>0.26274367507949159</v>
      </c>
      <c r="R9" s="83">
        <v>0.29308225602265692</v>
      </c>
      <c r="S9" s="84">
        <f t="shared" si="6"/>
        <v>0.29316551557625464</v>
      </c>
      <c r="T9" s="85">
        <f>分析係数表!F12</f>
        <v>0.29432624113475175</v>
      </c>
      <c r="U9" s="86">
        <f t="shared" si="7"/>
        <v>8.6286304229890545E-2</v>
      </c>
      <c r="V9" s="87">
        <f>分析係数表!D12</f>
        <v>7.407407407407407E-2</v>
      </c>
      <c r="W9" s="88">
        <f t="shared" si="8"/>
        <v>0</v>
      </c>
      <c r="X9" s="76">
        <f>分析係数表!E12</f>
        <v>6.6587864460204885E-2</v>
      </c>
      <c r="Y9" s="89">
        <f t="shared" si="9"/>
        <v>0</v>
      </c>
    </row>
    <row r="10" spans="1:25" x14ac:dyDescent="0.2">
      <c r="A10" s="6" t="s">
        <v>223</v>
      </c>
      <c r="B10" s="5" t="s">
        <v>28</v>
      </c>
      <c r="C10" s="90"/>
      <c r="D10" s="76">
        <f>投入係数表!AB10</f>
        <v>2.3337222870478411E-3</v>
      </c>
      <c r="E10" s="77">
        <f t="shared" si="0"/>
        <v>0.23337222870478411</v>
      </c>
      <c r="F10" s="76">
        <f>分析係数表!C13</f>
        <v>0</v>
      </c>
      <c r="G10" s="77">
        <f t="shared" si="1"/>
        <v>0</v>
      </c>
      <c r="H10" s="77">
        <v>0</v>
      </c>
      <c r="I10" s="77">
        <f t="shared" si="2"/>
        <v>0</v>
      </c>
      <c r="J10" s="76">
        <f>分析係数表!G13</f>
        <v>0.24390243902439024</v>
      </c>
      <c r="K10" s="78">
        <f t="shared" si="3"/>
        <v>0</v>
      </c>
      <c r="L10" s="79"/>
      <c r="M10" s="80"/>
      <c r="N10" s="81">
        <f>分析係数表!H13</f>
        <v>1.555479812846652E-2</v>
      </c>
      <c r="O10" s="82">
        <f t="shared" si="4"/>
        <v>0.51025190880131976</v>
      </c>
      <c r="P10" s="76">
        <f>分析係数表!C13</f>
        <v>0</v>
      </c>
      <c r="Q10" s="82">
        <f t="shared" si="5"/>
        <v>0</v>
      </c>
      <c r="R10" s="83">
        <v>0</v>
      </c>
      <c r="S10" s="84">
        <f t="shared" si="6"/>
        <v>0</v>
      </c>
      <c r="T10" s="85">
        <f>分析係数表!F13</f>
        <v>0.37804878048780488</v>
      </c>
      <c r="U10" s="86">
        <f t="shared" si="7"/>
        <v>0</v>
      </c>
      <c r="V10" s="87">
        <f>分析係数表!D13</f>
        <v>0.4451219512195122</v>
      </c>
      <c r="W10" s="88">
        <f t="shared" si="8"/>
        <v>0</v>
      </c>
      <c r="X10" s="76">
        <f>分析係数表!E13</f>
        <v>0.39634146341463417</v>
      </c>
      <c r="Y10" s="89">
        <f t="shared" si="9"/>
        <v>0</v>
      </c>
    </row>
    <row r="11" spans="1:25" x14ac:dyDescent="0.2">
      <c r="A11" s="6" t="s">
        <v>224</v>
      </c>
      <c r="B11" s="5" t="s">
        <v>267</v>
      </c>
      <c r="C11" s="90"/>
      <c r="D11" s="76">
        <f>投入係数表!AB11</f>
        <v>4.6674445740956822E-3</v>
      </c>
      <c r="E11" s="77">
        <f t="shared" si="0"/>
        <v>0.46674445740956821</v>
      </c>
      <c r="F11" s="76">
        <f>分析係数表!C14</f>
        <v>0.12118408880666054</v>
      </c>
      <c r="G11" s="77">
        <f t="shared" si="1"/>
        <v>5.6562001776737703E-2</v>
      </c>
      <c r="H11" s="77">
        <v>6.5898462235425698E-2</v>
      </c>
      <c r="I11" s="77">
        <f t="shared" si="2"/>
        <v>6.5898462235425698E-2</v>
      </c>
      <c r="J11" s="76">
        <f>分析係数表!G14</f>
        <v>0.17455621301775148</v>
      </c>
      <c r="K11" s="78">
        <f t="shared" si="3"/>
        <v>1.150298601150922E-2</v>
      </c>
      <c r="L11" s="79"/>
      <c r="M11" s="80"/>
      <c r="N11" s="81">
        <f>分析係数表!H14</f>
        <v>1.3013974529792706E-3</v>
      </c>
      <c r="O11" s="82">
        <f t="shared" si="4"/>
        <v>4.2690398744333523E-2</v>
      </c>
      <c r="P11" s="76">
        <f>分析係数表!C14</f>
        <v>0.12118408880666054</v>
      </c>
      <c r="Q11" s="82">
        <f t="shared" si="5"/>
        <v>5.1733970726250628E-3</v>
      </c>
      <c r="R11" s="83">
        <v>1.5487814049472037E-2</v>
      </c>
      <c r="S11" s="84">
        <f t="shared" si="6"/>
        <v>8.1386276284897738E-2</v>
      </c>
      <c r="T11" s="85">
        <f>分析係数表!F14</f>
        <v>0.39349112426035504</v>
      </c>
      <c r="U11" s="86">
        <f t="shared" si="7"/>
        <v>3.2024777354708281E-2</v>
      </c>
      <c r="V11" s="87">
        <f>分析係数表!D14</f>
        <v>0.13905325443786981</v>
      </c>
      <c r="W11" s="88">
        <f t="shared" si="8"/>
        <v>0</v>
      </c>
      <c r="X11" s="76">
        <f>分析係数表!E14</f>
        <v>0.10650887573964497</v>
      </c>
      <c r="Y11" s="89">
        <f t="shared" si="9"/>
        <v>0</v>
      </c>
    </row>
    <row r="12" spans="1:25" x14ac:dyDescent="0.2">
      <c r="A12" s="6" t="s">
        <v>225</v>
      </c>
      <c r="B12" s="5" t="s">
        <v>29</v>
      </c>
      <c r="C12" s="90"/>
      <c r="D12" s="76">
        <f>投入係数表!AB12</f>
        <v>1.5169194865810968E-2</v>
      </c>
      <c r="E12" s="77">
        <f t="shared" si="0"/>
        <v>1.5169194865810969</v>
      </c>
      <c r="F12" s="76">
        <f>分析係数表!C15</f>
        <v>0</v>
      </c>
      <c r="G12" s="77">
        <f t="shared" si="1"/>
        <v>0</v>
      </c>
      <c r="H12" s="77">
        <v>0</v>
      </c>
      <c r="I12" s="77">
        <f t="shared" si="2"/>
        <v>0</v>
      </c>
      <c r="J12" s="76">
        <f>分析係数表!G15</f>
        <v>0.1</v>
      </c>
      <c r="K12" s="78">
        <f t="shared" si="3"/>
        <v>0</v>
      </c>
      <c r="L12" s="79"/>
      <c r="M12" s="80"/>
      <c r="N12" s="81">
        <f>分析係数表!H15</f>
        <v>9.7914665509868937E-3</v>
      </c>
      <c r="O12" s="82">
        <f t="shared" si="4"/>
        <v>0.3211944286478427</v>
      </c>
      <c r="P12" s="76">
        <f>分析係数表!C15</f>
        <v>0</v>
      </c>
      <c r="Q12" s="82">
        <f t="shared" si="5"/>
        <v>0</v>
      </c>
      <c r="R12" s="83">
        <v>0</v>
      </c>
      <c r="S12" s="84">
        <f t="shared" si="6"/>
        <v>0</v>
      </c>
      <c r="T12" s="85">
        <f>分析係数表!F15</f>
        <v>0.30833333333333335</v>
      </c>
      <c r="U12" s="86">
        <f t="shared" si="7"/>
        <v>0</v>
      </c>
      <c r="V12" s="87">
        <f>分析係数表!D15</f>
        <v>8.3333333333333332E-3</v>
      </c>
      <c r="W12" s="88">
        <f t="shared" si="8"/>
        <v>0</v>
      </c>
      <c r="X12" s="76">
        <f>分析係数表!E15</f>
        <v>0</v>
      </c>
      <c r="Y12" s="89">
        <f t="shared" si="9"/>
        <v>0</v>
      </c>
    </row>
    <row r="13" spans="1:25" x14ac:dyDescent="0.2">
      <c r="A13" s="6" t="s">
        <v>226</v>
      </c>
      <c r="B13" s="5" t="s">
        <v>30</v>
      </c>
      <c r="C13" s="90"/>
      <c r="D13" s="76">
        <f>投入係数表!AB13</f>
        <v>1.1668611435239206E-2</v>
      </c>
      <c r="E13" s="77">
        <f t="shared" si="0"/>
        <v>1.1668611435239207</v>
      </c>
      <c r="F13" s="76">
        <f>分析係数表!C16</f>
        <v>1.8867924528301883E-2</v>
      </c>
      <c r="G13" s="77">
        <f t="shared" si="1"/>
        <v>2.2016247991017365E-2</v>
      </c>
      <c r="H13" s="77">
        <v>2.3358953410346262E-2</v>
      </c>
      <c r="I13" s="77">
        <f t="shared" si="2"/>
        <v>2.3358953410346262E-2</v>
      </c>
      <c r="J13" s="76">
        <f>分析係数表!G16</f>
        <v>4.4444444444444446E-2</v>
      </c>
      <c r="K13" s="78">
        <f t="shared" si="3"/>
        <v>1.0381757071265005E-3</v>
      </c>
      <c r="L13" s="79"/>
      <c r="M13" s="80"/>
      <c r="N13" s="81">
        <f>分析係数表!H16</f>
        <v>1.8622377839060514E-2</v>
      </c>
      <c r="O13" s="82">
        <f t="shared" si="4"/>
        <v>0.61087927727010582</v>
      </c>
      <c r="P13" s="76">
        <f>分析係数表!C16</f>
        <v>1.8867924528301883E-2</v>
      </c>
      <c r="Q13" s="82">
        <f t="shared" si="5"/>
        <v>1.1526024099435957E-2</v>
      </c>
      <c r="R13" s="83">
        <v>1.2485000633043666E-2</v>
      </c>
      <c r="S13" s="84">
        <f t="shared" si="6"/>
        <v>3.5843954043389928E-2</v>
      </c>
      <c r="T13" s="85">
        <f>分析係数表!F16</f>
        <v>0.28888888888888886</v>
      </c>
      <c r="U13" s="86">
        <f t="shared" si="7"/>
        <v>1.0354920056979312E-2</v>
      </c>
      <c r="V13" s="87">
        <f>分析係数表!D16</f>
        <v>0</v>
      </c>
      <c r="W13" s="88">
        <f t="shared" si="8"/>
        <v>0</v>
      </c>
      <c r="X13" s="76">
        <f>分析係数表!E16</f>
        <v>0</v>
      </c>
      <c r="Y13" s="89">
        <f t="shared" si="9"/>
        <v>0</v>
      </c>
    </row>
    <row r="14" spans="1:25" x14ac:dyDescent="0.2">
      <c r="A14" s="6" t="s">
        <v>2</v>
      </c>
      <c r="B14" s="5" t="s">
        <v>364</v>
      </c>
      <c r="C14" s="90"/>
      <c r="D14" s="76">
        <f>投入係数表!AB14</f>
        <v>1.5169194865810968E-2</v>
      </c>
      <c r="E14" s="77">
        <f t="shared" si="0"/>
        <v>1.5169194865810969</v>
      </c>
      <c r="F14" s="76">
        <f>分析係数表!C17</f>
        <v>0.10356731875719216</v>
      </c>
      <c r="G14" s="77">
        <f t="shared" si="1"/>
        <v>0.15710328399574075</v>
      </c>
      <c r="H14" s="77">
        <v>0.17045894756751653</v>
      </c>
      <c r="I14" s="77">
        <f t="shared" si="2"/>
        <v>0.17045894756751653</v>
      </c>
      <c r="J14" s="76">
        <f>分析係数表!G17</f>
        <v>0.21292775665399238</v>
      </c>
      <c r="K14" s="78">
        <f t="shared" si="3"/>
        <v>3.6295441307151809E-2</v>
      </c>
      <c r="L14" s="79"/>
      <c r="M14" s="80"/>
      <c r="N14" s="81">
        <f>分析係数表!H17</f>
        <v>3.0056084033092678E-3</v>
      </c>
      <c r="O14" s="82">
        <f t="shared" si="4"/>
        <v>9.8594492338103606E-2</v>
      </c>
      <c r="P14" s="76">
        <f>分析係数表!C17</f>
        <v>0.10356731875719216</v>
      </c>
      <c r="Q14" s="82">
        <f t="shared" si="5"/>
        <v>1.0211167215683917E-2</v>
      </c>
      <c r="R14" s="83">
        <v>1.764140373177845E-2</v>
      </c>
      <c r="S14" s="84">
        <f t="shared" si="6"/>
        <v>0.18810035129929498</v>
      </c>
      <c r="T14" s="85">
        <f>分析係数表!F17</f>
        <v>0.32509505703422054</v>
      </c>
      <c r="U14" s="86">
        <f t="shared" si="7"/>
        <v>6.1150494433801217E-2</v>
      </c>
      <c r="V14" s="87">
        <f>分析係数表!D17</f>
        <v>7.2243346007604556E-2</v>
      </c>
      <c r="W14" s="88">
        <f t="shared" si="8"/>
        <v>0</v>
      </c>
      <c r="X14" s="76">
        <f>分析係数表!E17</f>
        <v>6.8441064638783272E-2</v>
      </c>
      <c r="Y14" s="89">
        <f t="shared" si="9"/>
        <v>0</v>
      </c>
    </row>
    <row r="15" spans="1:25" x14ac:dyDescent="0.2">
      <c r="A15" s="6" t="s">
        <v>3</v>
      </c>
      <c r="B15" s="5" t="s">
        <v>31</v>
      </c>
      <c r="C15" s="90"/>
      <c r="D15" s="76">
        <f>投入係数表!AB15</f>
        <v>0</v>
      </c>
      <c r="E15" s="77">
        <f t="shared" si="0"/>
        <v>0</v>
      </c>
      <c r="F15" s="76">
        <f>分析係数表!C18</f>
        <v>0.44289970208540219</v>
      </c>
      <c r="G15" s="77">
        <f t="shared" si="1"/>
        <v>0</v>
      </c>
      <c r="H15" s="77">
        <v>1.8821505368191608E-2</v>
      </c>
      <c r="I15" s="77">
        <f t="shared" si="2"/>
        <v>1.8821505368191608E-2</v>
      </c>
      <c r="J15" s="76">
        <f>分析係数表!G18</f>
        <v>0.21558441558441557</v>
      </c>
      <c r="K15" s="78">
        <f t="shared" si="3"/>
        <v>4.0576232352205286E-3</v>
      </c>
      <c r="L15" s="79"/>
      <c r="M15" s="80"/>
      <c r="N15" s="81">
        <f>分析係数表!H18</f>
        <v>4.9577045827781737E-4</v>
      </c>
      <c r="O15" s="82">
        <f t="shared" si="4"/>
        <v>1.6263009045460387E-2</v>
      </c>
      <c r="P15" s="76">
        <f>分析係数表!C18</f>
        <v>0.44289970208540219</v>
      </c>
      <c r="Q15" s="82">
        <f t="shared" si="5"/>
        <v>7.2028818612466065E-3</v>
      </c>
      <c r="R15" s="83">
        <v>1.5183478334990138E-2</v>
      </c>
      <c r="S15" s="84">
        <f t="shared" si="6"/>
        <v>3.4004983703181745E-2</v>
      </c>
      <c r="T15" s="85">
        <f>分析係数表!F18</f>
        <v>0.45974025974025973</v>
      </c>
      <c r="U15" s="86">
        <f t="shared" si="7"/>
        <v>1.5633460040164075E-2</v>
      </c>
      <c r="V15" s="87">
        <f>分析係数表!D18</f>
        <v>4.0445269016697587E-2</v>
      </c>
      <c r="W15" s="88">
        <f t="shared" si="8"/>
        <v>0</v>
      </c>
      <c r="X15" s="76">
        <f>分析係数表!E18</f>
        <v>3.896103896103896E-2</v>
      </c>
      <c r="Y15" s="89">
        <f t="shared" si="9"/>
        <v>0</v>
      </c>
    </row>
    <row r="16" spans="1:25" x14ac:dyDescent="0.2">
      <c r="A16" s="6" t="s">
        <v>4</v>
      </c>
      <c r="B16" s="5" t="s">
        <v>32</v>
      </c>
      <c r="C16" s="90"/>
      <c r="D16" s="76">
        <f>投入係数表!AB16</f>
        <v>0</v>
      </c>
      <c r="E16" s="77">
        <f t="shared" si="0"/>
        <v>0</v>
      </c>
      <c r="F16" s="76">
        <f>分析係数表!C19</f>
        <v>0.30545876887340306</v>
      </c>
      <c r="G16" s="77">
        <f t="shared" si="1"/>
        <v>0</v>
      </c>
      <c r="H16" s="77">
        <v>5.851266957210566E-3</v>
      </c>
      <c r="I16" s="77">
        <f t="shared" si="2"/>
        <v>5.851266957210566E-3</v>
      </c>
      <c r="J16" s="76">
        <f>分析係数表!G19</f>
        <v>5.7468790357296601E-2</v>
      </c>
      <c r="K16" s="78">
        <f t="shared" si="3"/>
        <v>3.3626523408851082E-4</v>
      </c>
      <c r="L16" s="79"/>
      <c r="M16" s="80"/>
      <c r="N16" s="81">
        <f>分析係数表!H19</f>
        <v>-1.2394261456945434E-4</v>
      </c>
      <c r="O16" s="82">
        <f t="shared" si="4"/>
        <v>-4.0657522613650968E-3</v>
      </c>
      <c r="P16" s="76">
        <f>分析係数表!C19</f>
        <v>0.30545876887340306</v>
      </c>
      <c r="Q16" s="82">
        <f t="shared" si="5"/>
        <v>-1.2419196803008369E-3</v>
      </c>
      <c r="R16" s="83">
        <v>2.9285967479399304E-3</v>
      </c>
      <c r="S16" s="84">
        <f t="shared" si="6"/>
        <v>8.7798637051504959E-3</v>
      </c>
      <c r="T16" s="85">
        <f>分析係数表!F19</f>
        <v>0.23999139044339216</v>
      </c>
      <c r="U16" s="86">
        <f t="shared" si="7"/>
        <v>2.1070916985025403E-3</v>
      </c>
      <c r="V16" s="87">
        <f>分析係数表!D19</f>
        <v>1.8941024537236333E-2</v>
      </c>
      <c r="W16" s="88">
        <f t="shared" si="8"/>
        <v>0</v>
      </c>
      <c r="X16" s="76">
        <f>分析係数表!E19</f>
        <v>1.9156263452432199E-2</v>
      </c>
      <c r="Y16" s="89">
        <f t="shared" si="9"/>
        <v>0</v>
      </c>
    </row>
    <row r="17" spans="1:25" x14ac:dyDescent="0.2">
      <c r="A17" s="6" t="s">
        <v>5</v>
      </c>
      <c r="B17" s="5" t="s">
        <v>33</v>
      </c>
      <c r="C17" s="90"/>
      <c r="D17" s="76">
        <f>投入係数表!AB17</f>
        <v>0</v>
      </c>
      <c r="E17" s="77">
        <f t="shared" si="0"/>
        <v>0</v>
      </c>
      <c r="F17" s="76">
        <f>分析係数表!C20</f>
        <v>9.5808383233532912E-2</v>
      </c>
      <c r="G17" s="77">
        <f t="shared" si="1"/>
        <v>0</v>
      </c>
      <c r="H17" s="77">
        <v>7.370757785793013E-4</v>
      </c>
      <c r="I17" s="77">
        <f t="shared" si="2"/>
        <v>7.370757785793013E-4</v>
      </c>
      <c r="J17" s="76">
        <f>分析係数表!G20</f>
        <v>0.10049019607843138</v>
      </c>
      <c r="K17" s="78">
        <f t="shared" si="3"/>
        <v>7.4068889514096464E-5</v>
      </c>
      <c r="L17" s="79"/>
      <c r="M17" s="80"/>
      <c r="N17" s="81">
        <f>分析係数表!H20</f>
        <v>6.1971307284727176E-4</v>
      </c>
      <c r="O17" s="82">
        <f t="shared" si="4"/>
        <v>2.0328761306825489E-2</v>
      </c>
      <c r="P17" s="76">
        <f>分析係数表!C20</f>
        <v>9.5808383233532912E-2</v>
      </c>
      <c r="Q17" s="82">
        <f t="shared" si="5"/>
        <v>1.9476657539473519E-3</v>
      </c>
      <c r="R17" s="83">
        <v>3.682261450765252E-3</v>
      </c>
      <c r="S17" s="84">
        <f t="shared" si="6"/>
        <v>4.4193372293445535E-3</v>
      </c>
      <c r="T17" s="85">
        <f>分析係数表!F20</f>
        <v>0.22303921568627452</v>
      </c>
      <c r="U17" s="86">
        <f t="shared" si="7"/>
        <v>9.8568550948616271E-4</v>
      </c>
      <c r="V17" s="87">
        <f>分析係数表!D20</f>
        <v>8.5784313725490197E-2</v>
      </c>
      <c r="W17" s="88">
        <f t="shared" si="8"/>
        <v>0</v>
      </c>
      <c r="X17" s="76">
        <f>分析係数表!E20</f>
        <v>9.3137254901960786E-2</v>
      </c>
      <c r="Y17" s="89">
        <f t="shared" si="9"/>
        <v>0</v>
      </c>
    </row>
    <row r="18" spans="1:25" x14ac:dyDescent="0.2">
      <c r="A18" s="6" t="s">
        <v>6</v>
      </c>
      <c r="B18" s="5" t="s">
        <v>34</v>
      </c>
      <c r="C18" s="90"/>
      <c r="D18" s="76">
        <f>投入係数表!AB18</f>
        <v>0</v>
      </c>
      <c r="E18" s="77">
        <f t="shared" si="0"/>
        <v>0</v>
      </c>
      <c r="F18" s="76">
        <f>分析係数表!C21</f>
        <v>0.17321313586606568</v>
      </c>
      <c r="G18" s="77">
        <f t="shared" si="1"/>
        <v>0</v>
      </c>
      <c r="H18" s="77">
        <v>9.0624865485016103E-3</v>
      </c>
      <c r="I18" s="77">
        <f t="shared" si="2"/>
        <v>9.0624865485016103E-3</v>
      </c>
      <c r="J18" s="76">
        <f>分析係数表!G21</f>
        <v>0.28424304840370751</v>
      </c>
      <c r="K18" s="78">
        <f t="shared" si="3"/>
        <v>2.5759488026636914E-3</v>
      </c>
      <c r="L18" s="79"/>
      <c r="M18" s="80"/>
      <c r="N18" s="81">
        <f>分析係数表!H21</f>
        <v>1.0225265701979984E-3</v>
      </c>
      <c r="O18" s="82">
        <f t="shared" si="4"/>
        <v>3.354245615626205E-2</v>
      </c>
      <c r="P18" s="76">
        <f>分析係数表!C21</f>
        <v>0.17321313586606568</v>
      </c>
      <c r="Q18" s="82">
        <f t="shared" si="5"/>
        <v>5.8099940154761696E-3</v>
      </c>
      <c r="R18" s="83">
        <v>1.072851972451028E-2</v>
      </c>
      <c r="S18" s="84">
        <f t="shared" si="6"/>
        <v>1.9791006273011891E-2</v>
      </c>
      <c r="T18" s="85">
        <f>分析係数表!F21</f>
        <v>0.42481977342945415</v>
      </c>
      <c r="U18" s="86">
        <f t="shared" si="7"/>
        <v>8.4076108008418176E-3</v>
      </c>
      <c r="V18" s="87">
        <f>分析係数表!D21</f>
        <v>8.2389289392378995E-2</v>
      </c>
      <c r="W18" s="88">
        <f t="shared" si="8"/>
        <v>0</v>
      </c>
      <c r="X18" s="76">
        <f>分析係数表!E21</f>
        <v>7.7239958805355308E-2</v>
      </c>
      <c r="Y18" s="89">
        <f t="shared" si="9"/>
        <v>0</v>
      </c>
    </row>
    <row r="19" spans="1:25" x14ac:dyDescent="0.2">
      <c r="A19" s="6" t="s">
        <v>7</v>
      </c>
      <c r="B19" s="5" t="s">
        <v>268</v>
      </c>
      <c r="C19" s="90"/>
      <c r="D19" s="76">
        <f>投入係数表!AB19</f>
        <v>0</v>
      </c>
      <c r="E19" s="77">
        <f t="shared" si="0"/>
        <v>0</v>
      </c>
      <c r="F19" s="76">
        <f>分析係数表!C22</f>
        <v>5.7692307692307709E-2</v>
      </c>
      <c r="G19" s="77">
        <f t="shared" si="1"/>
        <v>0</v>
      </c>
      <c r="H19" s="77">
        <v>1.7905482198850584E-3</v>
      </c>
      <c r="I19" s="77">
        <f t="shared" si="2"/>
        <v>1.7905482198850584E-3</v>
      </c>
      <c r="J19" s="76">
        <f>分析係数表!G22</f>
        <v>0.19427890345649582</v>
      </c>
      <c r="K19" s="78">
        <f t="shared" si="3"/>
        <v>3.4786574474524973E-4</v>
      </c>
      <c r="L19" s="79"/>
      <c r="M19" s="80"/>
      <c r="N19" s="81">
        <f>分析係数表!H22</f>
        <v>6.1971307284727171E-5</v>
      </c>
      <c r="O19" s="82">
        <f t="shared" si="4"/>
        <v>2.0328761306825484E-3</v>
      </c>
      <c r="P19" s="76">
        <f>分析係数表!C22</f>
        <v>5.7692307692307709E-2</v>
      </c>
      <c r="Q19" s="82">
        <f t="shared" si="5"/>
        <v>1.1728131523168553E-4</v>
      </c>
      <c r="R19" s="83">
        <v>7.8093952058356001E-4</v>
      </c>
      <c r="S19" s="84">
        <f t="shared" si="6"/>
        <v>2.5714877404686186E-3</v>
      </c>
      <c r="T19" s="85">
        <f>分析係数表!F22</f>
        <v>0.41239570917759238</v>
      </c>
      <c r="U19" s="86">
        <f t="shared" si="7"/>
        <v>1.0604705103720406E-3</v>
      </c>
      <c r="V19" s="87">
        <f>分析係数表!D22</f>
        <v>9.5351609058402856E-3</v>
      </c>
      <c r="W19" s="88">
        <f t="shared" si="8"/>
        <v>0</v>
      </c>
      <c r="X19" s="76">
        <f>分析係数表!E22</f>
        <v>8.3432657926102508E-3</v>
      </c>
      <c r="Y19" s="89">
        <f t="shared" si="9"/>
        <v>0</v>
      </c>
    </row>
    <row r="20" spans="1:25" x14ac:dyDescent="0.2">
      <c r="A20" s="6" t="s">
        <v>8</v>
      </c>
      <c r="B20" s="5" t="s">
        <v>269</v>
      </c>
      <c r="C20" s="90"/>
      <c r="D20" s="76">
        <f>投入係数表!AB20</f>
        <v>0</v>
      </c>
      <c r="E20" s="77">
        <f t="shared" si="0"/>
        <v>0</v>
      </c>
      <c r="F20" s="76">
        <f>分析係数表!C23</f>
        <v>0</v>
      </c>
      <c r="G20" s="77">
        <f t="shared" si="1"/>
        <v>0</v>
      </c>
      <c r="H20" s="77">
        <v>0</v>
      </c>
      <c r="I20" s="77">
        <f t="shared" si="2"/>
        <v>0</v>
      </c>
      <c r="J20" s="76">
        <f>分析係数表!G23</f>
        <v>0.21608040201005024</v>
      </c>
      <c r="K20" s="78">
        <f t="shared" si="3"/>
        <v>0</v>
      </c>
      <c r="L20" s="79"/>
      <c r="M20" s="80"/>
      <c r="N20" s="81">
        <f>分析係数表!H23</f>
        <v>3.0985653642363585E-5</v>
      </c>
      <c r="O20" s="82">
        <f t="shared" si="4"/>
        <v>1.0164380653412742E-3</v>
      </c>
      <c r="P20" s="76">
        <f>分析係数表!C23</f>
        <v>0</v>
      </c>
      <c r="Q20" s="82">
        <f t="shared" si="5"/>
        <v>0</v>
      </c>
      <c r="R20" s="83">
        <v>0</v>
      </c>
      <c r="S20" s="84">
        <f t="shared" si="6"/>
        <v>0</v>
      </c>
      <c r="T20" s="85">
        <f>分析係数表!F23</f>
        <v>0.44723618090452261</v>
      </c>
      <c r="U20" s="86">
        <f t="shared" si="7"/>
        <v>0</v>
      </c>
      <c r="V20" s="87">
        <f>分析係数表!D23</f>
        <v>5.0251256281407038E-2</v>
      </c>
      <c r="W20" s="88">
        <f t="shared" si="8"/>
        <v>0</v>
      </c>
      <c r="X20" s="76">
        <f>分析係数表!E23</f>
        <v>3.5175879396984924E-2</v>
      </c>
      <c r="Y20" s="89">
        <f t="shared" si="9"/>
        <v>0</v>
      </c>
    </row>
    <row r="21" spans="1:25" x14ac:dyDescent="0.2">
      <c r="A21" s="6" t="s">
        <v>9</v>
      </c>
      <c r="B21" s="5" t="s">
        <v>270</v>
      </c>
      <c r="C21" s="90"/>
      <c r="D21" s="76">
        <f>投入係数表!AB21</f>
        <v>0</v>
      </c>
      <c r="E21" s="77">
        <f t="shared" si="0"/>
        <v>0</v>
      </c>
      <c r="F21" s="76">
        <f>分析係数表!C24</f>
        <v>1</v>
      </c>
      <c r="G21" s="77">
        <f t="shared" si="1"/>
        <v>0</v>
      </c>
      <c r="H21" s="77">
        <v>3.0525453884614407E-2</v>
      </c>
      <c r="I21" s="77">
        <f t="shared" si="2"/>
        <v>3.0525453884614407E-2</v>
      </c>
      <c r="J21" s="76">
        <f>分析係数表!G24</f>
        <v>0.20751761942051683</v>
      </c>
      <c r="K21" s="78">
        <f t="shared" si="3"/>
        <v>6.3345695218659497E-3</v>
      </c>
      <c r="L21" s="79"/>
      <c r="M21" s="80"/>
      <c r="N21" s="81">
        <f>分析係数表!H24</f>
        <v>4.3379915099309022E-4</v>
      </c>
      <c r="O21" s="82">
        <f t="shared" si="4"/>
        <v>1.4230132914777842E-2</v>
      </c>
      <c r="P21" s="76">
        <f>分析係数表!C24</f>
        <v>1</v>
      </c>
      <c r="Q21" s="82">
        <f t="shared" si="5"/>
        <v>1.4230132914777842E-2</v>
      </c>
      <c r="R21" s="83">
        <v>4.4461127314720329E-2</v>
      </c>
      <c r="S21" s="84">
        <f t="shared" si="6"/>
        <v>7.498658119933474E-2</v>
      </c>
      <c r="T21" s="85">
        <f>分析係数表!F24</f>
        <v>0.3923257635082224</v>
      </c>
      <c r="U21" s="86">
        <f t="shared" si="7"/>
        <v>2.9419167721900317E-2</v>
      </c>
      <c r="V21" s="87">
        <f>分析係数表!D24</f>
        <v>7.9874706342991389E-2</v>
      </c>
      <c r="W21" s="88">
        <f t="shared" si="8"/>
        <v>0</v>
      </c>
      <c r="X21" s="76">
        <f>分析係数表!E24</f>
        <v>8.1440877055599062E-2</v>
      </c>
      <c r="Y21" s="89">
        <f t="shared" si="9"/>
        <v>0</v>
      </c>
    </row>
    <row r="22" spans="1:25" x14ac:dyDescent="0.2">
      <c r="A22" s="6" t="s">
        <v>10</v>
      </c>
      <c r="B22" s="5" t="s">
        <v>271</v>
      </c>
      <c r="C22" s="90"/>
      <c r="D22" s="76">
        <f>投入係数表!AB22</f>
        <v>0</v>
      </c>
      <c r="E22" s="77">
        <f t="shared" si="0"/>
        <v>0</v>
      </c>
      <c r="F22" s="76">
        <f>分析係数表!C25</f>
        <v>0.15636042402826855</v>
      </c>
      <c r="G22" s="77">
        <f t="shared" si="1"/>
        <v>0</v>
      </c>
      <c r="H22" s="77">
        <v>1.0988067977295773E-2</v>
      </c>
      <c r="I22" s="77">
        <f t="shared" si="2"/>
        <v>1.0988067977295773E-2</v>
      </c>
      <c r="J22" s="76">
        <f>分析係数表!G25</f>
        <v>0.19674295774647887</v>
      </c>
      <c r="K22" s="78">
        <f t="shared" si="3"/>
        <v>2.1618249937725396E-3</v>
      </c>
      <c r="L22" s="79"/>
      <c r="M22" s="80"/>
      <c r="N22" s="81">
        <f>分析係数表!H25</f>
        <v>5.8872741920490813E-4</v>
      </c>
      <c r="O22" s="82">
        <f t="shared" si="4"/>
        <v>1.931232324148421E-2</v>
      </c>
      <c r="P22" s="76">
        <f>分析係数表!C25</f>
        <v>0.15636042402826855</v>
      </c>
      <c r="Q22" s="82">
        <f t="shared" si="5"/>
        <v>3.0196830510094571E-3</v>
      </c>
      <c r="R22" s="83">
        <v>9.8336129244339376E-3</v>
      </c>
      <c r="S22" s="84">
        <f t="shared" si="6"/>
        <v>2.082168090172971E-2</v>
      </c>
      <c r="T22" s="85">
        <f>分析係数表!F25</f>
        <v>0.35079225352112675</v>
      </c>
      <c r="U22" s="86">
        <f t="shared" si="7"/>
        <v>7.3040843656155714E-3</v>
      </c>
      <c r="V22" s="87">
        <f>分析係数表!D25</f>
        <v>7.2183098591549297E-2</v>
      </c>
      <c r="W22" s="88">
        <f t="shared" si="8"/>
        <v>0</v>
      </c>
      <c r="X22" s="76">
        <f>分析係数表!E25</f>
        <v>6.8661971830985921E-2</v>
      </c>
      <c r="Y22" s="89">
        <f t="shared" si="9"/>
        <v>0</v>
      </c>
    </row>
    <row r="23" spans="1:25" x14ac:dyDescent="0.2">
      <c r="A23" s="6" t="s">
        <v>11</v>
      </c>
      <c r="B23" s="5" t="s">
        <v>35</v>
      </c>
      <c r="C23" s="90"/>
      <c r="D23" s="76">
        <f>投入係数表!AB23</f>
        <v>0</v>
      </c>
      <c r="E23" s="77">
        <f t="shared" si="0"/>
        <v>0</v>
      </c>
      <c r="F23" s="76">
        <f>分析係数表!C26</f>
        <v>0.2968369829683698</v>
      </c>
      <c r="G23" s="77">
        <f t="shared" si="1"/>
        <v>0</v>
      </c>
      <c r="H23" s="77">
        <v>5.1153847527120652E-3</v>
      </c>
      <c r="I23" s="77">
        <f t="shared" si="2"/>
        <v>5.1153847527120652E-3</v>
      </c>
      <c r="J23" s="76">
        <f>分析係数表!G26</f>
        <v>0.19691119691119691</v>
      </c>
      <c r="K23" s="78">
        <f t="shared" si="3"/>
        <v>1.0072765343178197E-3</v>
      </c>
      <c r="L23" s="79"/>
      <c r="M23" s="80"/>
      <c r="N23" s="81">
        <f>分析係数表!H26</f>
        <v>1.2859046261580888E-2</v>
      </c>
      <c r="O23" s="82">
        <f t="shared" si="4"/>
        <v>0.42182179711662882</v>
      </c>
      <c r="P23" s="76">
        <f>分析係数表!C26</f>
        <v>0.2968369829683698</v>
      </c>
      <c r="Q23" s="82">
        <f t="shared" si="5"/>
        <v>0.1252123096063959</v>
      </c>
      <c r="R23" s="83">
        <v>0.13199965273225939</v>
      </c>
      <c r="S23" s="84">
        <f t="shared" si="6"/>
        <v>0.13711503748497145</v>
      </c>
      <c r="T23" s="85">
        <f>分析係数表!F26</f>
        <v>0.33687258687258687</v>
      </c>
      <c r="U23" s="86">
        <f t="shared" si="7"/>
        <v>4.6190297376694049E-2</v>
      </c>
      <c r="V23" s="87">
        <f>分析係数表!D26</f>
        <v>8.7355212355212361E-2</v>
      </c>
      <c r="W23" s="88">
        <f t="shared" si="8"/>
        <v>0</v>
      </c>
      <c r="X23" s="76">
        <f>分析係数表!E26</f>
        <v>9.2664092664092659E-2</v>
      </c>
      <c r="Y23" s="89">
        <f t="shared" si="9"/>
        <v>0</v>
      </c>
    </row>
    <row r="24" spans="1:25" x14ac:dyDescent="0.2">
      <c r="A24" s="6" t="s">
        <v>12</v>
      </c>
      <c r="B24" s="5" t="s">
        <v>365</v>
      </c>
      <c r="C24" s="90"/>
      <c r="D24" s="76">
        <f>投入係数表!AB24</f>
        <v>0</v>
      </c>
      <c r="E24" s="77">
        <f t="shared" si="0"/>
        <v>0</v>
      </c>
      <c r="F24" s="76">
        <f>分析係数表!C27</f>
        <v>2.7090694935217874E-2</v>
      </c>
      <c r="G24" s="77">
        <f t="shared" si="1"/>
        <v>0</v>
      </c>
      <c r="H24" s="77">
        <v>1.1384998033513914E-4</v>
      </c>
      <c r="I24" s="77">
        <f t="shared" si="2"/>
        <v>1.1384998033513914E-4</v>
      </c>
      <c r="J24" s="76">
        <f>分析係数表!G27</f>
        <v>0.18333333333333332</v>
      </c>
      <c r="K24" s="78">
        <f t="shared" si="3"/>
        <v>2.0872496394775507E-5</v>
      </c>
      <c r="L24" s="79"/>
      <c r="M24" s="80"/>
      <c r="N24" s="81">
        <f>分析係数表!H27</f>
        <v>1.2053419266879434E-2</v>
      </c>
      <c r="O24" s="82">
        <f t="shared" si="4"/>
        <v>0.39539440741775567</v>
      </c>
      <c r="P24" s="76">
        <f>分析係数表!C27</f>
        <v>2.7090694935217874E-2</v>
      </c>
      <c r="Q24" s="82">
        <f t="shared" si="5"/>
        <v>1.0711509270445665E-2</v>
      </c>
      <c r="R24" s="83">
        <v>1.0773115260983904E-2</v>
      </c>
      <c r="S24" s="84">
        <f t="shared" si="6"/>
        <v>1.0886965241319043E-2</v>
      </c>
      <c r="T24" s="85">
        <f>分析係数表!F27</f>
        <v>0.33333333333333331</v>
      </c>
      <c r="U24" s="86">
        <f t="shared" si="7"/>
        <v>3.6289884137730142E-3</v>
      </c>
      <c r="V24" s="87">
        <f>分析係数表!D27</f>
        <v>0</v>
      </c>
      <c r="W24" s="88">
        <f t="shared" si="8"/>
        <v>0</v>
      </c>
      <c r="X24" s="76">
        <f>分析係数表!E27</f>
        <v>0</v>
      </c>
      <c r="Y24" s="89">
        <f t="shared" si="9"/>
        <v>0</v>
      </c>
    </row>
    <row r="25" spans="1:25" x14ac:dyDescent="0.2">
      <c r="A25" s="6" t="s">
        <v>13</v>
      </c>
      <c r="B25" s="5" t="s">
        <v>191</v>
      </c>
      <c r="C25" s="90"/>
      <c r="D25" s="76">
        <f>投入係数表!AB25</f>
        <v>0</v>
      </c>
      <c r="E25" s="77">
        <f t="shared" si="0"/>
        <v>0</v>
      </c>
      <c r="F25" s="76">
        <f>分析係数表!C28</f>
        <v>5.9347181008901906E-3</v>
      </c>
      <c r="G25" s="77">
        <f t="shared" si="1"/>
        <v>0</v>
      </c>
      <c r="H25" s="77">
        <v>3.3270076387907166E-4</v>
      </c>
      <c r="I25" s="77">
        <f t="shared" si="2"/>
        <v>3.3270076387907166E-4</v>
      </c>
      <c r="J25" s="76">
        <f>分析係数表!G28</f>
        <v>0.12222222222222222</v>
      </c>
      <c r="K25" s="78">
        <f t="shared" si="3"/>
        <v>4.0663426696330979E-5</v>
      </c>
      <c r="L25" s="79"/>
      <c r="M25" s="80"/>
      <c r="N25" s="81">
        <f>分析係数表!H28</f>
        <v>2.299135500263378E-2</v>
      </c>
      <c r="O25" s="82">
        <f t="shared" si="4"/>
        <v>0.75419704448322555</v>
      </c>
      <c r="P25" s="76">
        <f>分析係数表!C28</f>
        <v>5.9347181008901906E-3</v>
      </c>
      <c r="Q25" s="82">
        <f t="shared" si="5"/>
        <v>4.4759468515324832E-3</v>
      </c>
      <c r="R25" s="83">
        <v>4.596479557802984E-3</v>
      </c>
      <c r="S25" s="84">
        <f t="shared" si="6"/>
        <v>4.929180321682056E-3</v>
      </c>
      <c r="T25" s="85">
        <f>分析係数表!F28</f>
        <v>0.21111111111111111</v>
      </c>
      <c r="U25" s="86">
        <f t="shared" si="7"/>
        <v>1.0406047345773229E-3</v>
      </c>
      <c r="V25" s="87">
        <f>分析係数表!D28</f>
        <v>0.82222222222222219</v>
      </c>
      <c r="W25" s="88">
        <f t="shared" si="8"/>
        <v>0</v>
      </c>
      <c r="X25" s="76">
        <f>分析係数表!E28</f>
        <v>0.82222222222222219</v>
      </c>
      <c r="Y25" s="89">
        <f t="shared" si="9"/>
        <v>0</v>
      </c>
    </row>
    <row r="26" spans="1:25" x14ac:dyDescent="0.2">
      <c r="A26" s="6" t="s">
        <v>14</v>
      </c>
      <c r="B26" s="5" t="s">
        <v>50</v>
      </c>
      <c r="C26" s="90"/>
      <c r="D26" s="76">
        <f>投入係数表!AB26</f>
        <v>3.5005834305717621E-3</v>
      </c>
      <c r="E26" s="77">
        <f t="shared" si="0"/>
        <v>0.3500583430571762</v>
      </c>
      <c r="F26" s="76">
        <f>分析係数表!C29</f>
        <v>2.9045643153526979E-2</v>
      </c>
      <c r="G26" s="77">
        <f t="shared" si="1"/>
        <v>1.0167669715353668E-2</v>
      </c>
      <c r="H26" s="77">
        <v>1.1715630386635065E-2</v>
      </c>
      <c r="I26" s="77">
        <f t="shared" si="2"/>
        <v>1.1715630386635065E-2</v>
      </c>
      <c r="J26" s="76">
        <f>分析係数表!G29</f>
        <v>0.27966101694915252</v>
      </c>
      <c r="K26" s="78">
        <f t="shared" si="3"/>
        <v>3.2764051081267554E-3</v>
      </c>
      <c r="L26" s="79"/>
      <c r="M26" s="80"/>
      <c r="N26" s="81">
        <f>分析係数表!H29</f>
        <v>1.0659064852973073E-2</v>
      </c>
      <c r="O26" s="82">
        <f t="shared" si="4"/>
        <v>0.34965469447739839</v>
      </c>
      <c r="P26" s="76">
        <f>分析係数表!C29</f>
        <v>2.9045643153526979E-2</v>
      </c>
      <c r="Q26" s="82">
        <f t="shared" si="5"/>
        <v>1.0155945482746015E-2</v>
      </c>
      <c r="R26" s="83">
        <v>1.275341492011111E-2</v>
      </c>
      <c r="S26" s="84">
        <f t="shared" si="6"/>
        <v>2.4469045306746175E-2</v>
      </c>
      <c r="T26" s="85">
        <f>分析係数表!F29</f>
        <v>0.4576271186440678</v>
      </c>
      <c r="U26" s="86">
        <f t="shared" si="7"/>
        <v>1.1197698699697403E-2</v>
      </c>
      <c r="V26" s="87">
        <f>分析係数表!D29</f>
        <v>0.38983050847457629</v>
      </c>
      <c r="W26" s="88">
        <f t="shared" si="8"/>
        <v>0</v>
      </c>
      <c r="X26" s="76">
        <f>分析係数表!E29</f>
        <v>0.16101694915254236</v>
      </c>
      <c r="Y26" s="89">
        <f t="shared" si="9"/>
        <v>0</v>
      </c>
    </row>
    <row r="27" spans="1:25" x14ac:dyDescent="0.2">
      <c r="A27" s="6" t="s">
        <v>15</v>
      </c>
      <c r="B27" s="5" t="s">
        <v>36</v>
      </c>
      <c r="C27" s="90"/>
      <c r="D27" s="76">
        <f>投入係数表!AB27</f>
        <v>3.5005834305717621E-3</v>
      </c>
      <c r="E27" s="77">
        <f t="shared" si="0"/>
        <v>0.3500583430571762</v>
      </c>
      <c r="F27" s="76">
        <f>分析係数表!C30</f>
        <v>1</v>
      </c>
      <c r="G27" s="77">
        <f t="shared" si="1"/>
        <v>0.3500583430571762</v>
      </c>
      <c r="H27" s="77">
        <v>0.3907391970094593</v>
      </c>
      <c r="I27" s="77">
        <f t="shared" si="2"/>
        <v>0.3907391970094593</v>
      </c>
      <c r="J27" s="76">
        <f>分析係数表!G30</f>
        <v>0.3445689235265465</v>
      </c>
      <c r="K27" s="78">
        <f t="shared" si="3"/>
        <v>0.13463658449317656</v>
      </c>
      <c r="L27" s="79"/>
      <c r="M27" s="80"/>
      <c r="N27" s="81">
        <f>分析係数表!H30</f>
        <v>0</v>
      </c>
      <c r="O27" s="82">
        <f t="shared" si="4"/>
        <v>0</v>
      </c>
      <c r="P27" s="76">
        <f>分析係数表!C30</f>
        <v>1</v>
      </c>
      <c r="Q27" s="82">
        <f t="shared" si="5"/>
        <v>0</v>
      </c>
      <c r="R27" s="83">
        <v>4.4733642109328405E-2</v>
      </c>
      <c r="S27" s="84">
        <f t="shared" si="6"/>
        <v>0.4354728391187877</v>
      </c>
      <c r="T27" s="85">
        <f>分析係数表!F30</f>
        <v>0.44101315148563081</v>
      </c>
      <c r="U27" s="86">
        <f t="shared" si="7"/>
        <v>0.19204924916617166</v>
      </c>
      <c r="V27" s="87">
        <f>分析係数表!D30</f>
        <v>8.7579152459814902E-2</v>
      </c>
      <c r="W27" s="88">
        <f t="shared" si="8"/>
        <v>0</v>
      </c>
      <c r="X27" s="76">
        <f>分析係数表!E30</f>
        <v>6.0009741841207991E-2</v>
      </c>
      <c r="Y27" s="89">
        <f t="shared" si="9"/>
        <v>0</v>
      </c>
    </row>
    <row r="28" spans="1:25" x14ac:dyDescent="0.2">
      <c r="A28" s="6" t="s">
        <v>16</v>
      </c>
      <c r="B28" s="5" t="s">
        <v>192</v>
      </c>
      <c r="C28" s="90"/>
      <c r="D28" s="76">
        <f>投入係数表!AB28</f>
        <v>7.7012835472578769E-2</v>
      </c>
      <c r="E28" s="77">
        <f t="shared" si="0"/>
        <v>7.7012835472578773</v>
      </c>
      <c r="F28" s="76">
        <f>分析係数表!C31</f>
        <v>3.5033259423503327E-2</v>
      </c>
      <c r="G28" s="77">
        <f t="shared" si="1"/>
        <v>0.26980106440504315</v>
      </c>
      <c r="H28" s="77">
        <v>0.27371578186923778</v>
      </c>
      <c r="I28" s="77">
        <f t="shared" si="2"/>
        <v>0.27371578186923778</v>
      </c>
      <c r="J28" s="76">
        <f>分析係数表!G31</f>
        <v>6.3291139240506333E-2</v>
      </c>
      <c r="K28" s="78">
        <f t="shared" si="3"/>
        <v>1.7323783662609987E-2</v>
      </c>
      <c r="L28" s="79"/>
      <c r="M28" s="80"/>
      <c r="N28" s="81">
        <f>分析係数表!H31</f>
        <v>2.636879124965141E-2</v>
      </c>
      <c r="O28" s="82">
        <f t="shared" si="4"/>
        <v>0.86498879360542436</v>
      </c>
      <c r="P28" s="76">
        <f>分析係数表!C31</f>
        <v>3.5033259423503327E-2</v>
      </c>
      <c r="Q28" s="82">
        <f t="shared" si="5"/>
        <v>3.0303376804802006E-2</v>
      </c>
      <c r="R28" s="83">
        <v>3.6825017975336924E-2</v>
      </c>
      <c r="S28" s="84">
        <f t="shared" si="6"/>
        <v>0.31054079984457472</v>
      </c>
      <c r="T28" s="85">
        <f>分析係数表!F31</f>
        <v>0.34177215189873417</v>
      </c>
      <c r="U28" s="86">
        <f t="shared" si="7"/>
        <v>0.1061341974152344</v>
      </c>
      <c r="V28" s="87">
        <f>分析係数表!D31</f>
        <v>0</v>
      </c>
      <c r="W28" s="88">
        <f t="shared" si="8"/>
        <v>0</v>
      </c>
      <c r="X28" s="76">
        <f>分析係数表!E31</f>
        <v>0</v>
      </c>
      <c r="Y28" s="89">
        <f t="shared" si="9"/>
        <v>0</v>
      </c>
    </row>
    <row r="29" spans="1:25" x14ac:dyDescent="0.2">
      <c r="A29" s="6" t="s">
        <v>17</v>
      </c>
      <c r="B29" s="5" t="s">
        <v>272</v>
      </c>
      <c r="C29" s="90"/>
      <c r="D29" s="76">
        <f>投入係数表!AB29</f>
        <v>9.3348891481913644E-3</v>
      </c>
      <c r="E29" s="77">
        <f t="shared" si="0"/>
        <v>0.93348891481913643</v>
      </c>
      <c r="F29" s="76">
        <f>分析係数表!C32</f>
        <v>1</v>
      </c>
      <c r="G29" s="77">
        <f t="shared" si="1"/>
        <v>0.93348891481913643</v>
      </c>
      <c r="H29" s="77">
        <v>1.0341675358143687</v>
      </c>
      <c r="I29" s="77">
        <f t="shared" si="2"/>
        <v>1.0341675358143687</v>
      </c>
      <c r="J29" s="76">
        <f>分析係数表!G32</f>
        <v>0.13994910941475827</v>
      </c>
      <c r="K29" s="78">
        <f t="shared" si="3"/>
        <v>0.14473082562287604</v>
      </c>
      <c r="L29" s="79"/>
      <c r="M29" s="80"/>
      <c r="N29" s="81">
        <f>分析係数表!H32</f>
        <v>7.5295138350943511E-3</v>
      </c>
      <c r="O29" s="82">
        <f t="shared" si="4"/>
        <v>0.24699444987792965</v>
      </c>
      <c r="P29" s="76">
        <f>分析係数表!C32</f>
        <v>1</v>
      </c>
      <c r="Q29" s="82">
        <f t="shared" si="5"/>
        <v>0.24699444987792965</v>
      </c>
      <c r="R29" s="83">
        <v>0.31625433877032899</v>
      </c>
      <c r="S29" s="84">
        <f t="shared" si="6"/>
        <v>1.3504218745846976</v>
      </c>
      <c r="T29" s="85">
        <f>分析係数表!F32</f>
        <v>0.48346055979643765</v>
      </c>
      <c r="U29" s="86">
        <f t="shared" si="7"/>
        <v>0.65287571544807266</v>
      </c>
      <c r="V29" s="87">
        <f>分析係数表!D32</f>
        <v>1.0178117048346057E-2</v>
      </c>
      <c r="W29" s="88">
        <f t="shared" si="8"/>
        <v>0</v>
      </c>
      <c r="X29" s="76">
        <f>分析係数表!E32</f>
        <v>1.5267175572519083E-2</v>
      </c>
      <c r="Y29" s="89">
        <f t="shared" si="9"/>
        <v>0</v>
      </c>
    </row>
    <row r="30" spans="1:25" x14ac:dyDescent="0.2">
      <c r="A30" s="6" t="s">
        <v>18</v>
      </c>
      <c r="B30" s="5" t="s">
        <v>273</v>
      </c>
      <c r="C30" s="75">
        <f>最終需要_まとめ!C31</f>
        <v>100</v>
      </c>
      <c r="D30" s="76">
        <f>投入係数表!AB30</f>
        <v>0</v>
      </c>
      <c r="E30" s="77">
        <f t="shared" si="0"/>
        <v>0</v>
      </c>
      <c r="F30" s="76">
        <f>分析係数表!C33</f>
        <v>1</v>
      </c>
      <c r="G30" s="77">
        <f t="shared" si="1"/>
        <v>0</v>
      </c>
      <c r="H30" s="77">
        <v>1.3645475810164683E-2</v>
      </c>
      <c r="I30" s="77">
        <f t="shared" si="2"/>
        <v>100.01364547581016</v>
      </c>
      <c r="J30" s="76">
        <f>分析係数表!G33</f>
        <v>0.50525087514585765</v>
      </c>
      <c r="K30" s="78">
        <f t="shared" si="3"/>
        <v>50.531981903180629</v>
      </c>
      <c r="L30" s="79"/>
      <c r="M30" s="80"/>
      <c r="N30" s="81">
        <f>分析係数表!H33</f>
        <v>1.0844978774827254E-3</v>
      </c>
      <c r="O30" s="82">
        <f t="shared" si="4"/>
        <v>3.5575332286944594E-2</v>
      </c>
      <c r="P30" s="76">
        <f>分析係数表!C33</f>
        <v>1</v>
      </c>
      <c r="Q30" s="82">
        <f t="shared" si="5"/>
        <v>3.5575332286944594E-2</v>
      </c>
      <c r="R30" s="83">
        <v>8.8098684531720081E-2</v>
      </c>
      <c r="S30" s="84">
        <f t="shared" si="6"/>
        <v>100.10174416034188</v>
      </c>
      <c r="T30" s="85">
        <f>分析係数表!F33</f>
        <v>0.64410735122520424</v>
      </c>
      <c r="U30" s="86">
        <f t="shared" si="7"/>
        <v>64.476269284140869</v>
      </c>
      <c r="V30" s="87">
        <f>分析係数表!D33</f>
        <v>4.7841306884480746E-2</v>
      </c>
      <c r="W30" s="88">
        <f t="shared" si="8"/>
        <v>5</v>
      </c>
      <c r="X30" s="76">
        <f>分析係数表!E33</f>
        <v>4.3173862310385065E-2</v>
      </c>
      <c r="Y30" s="89">
        <f t="shared" si="9"/>
        <v>4</v>
      </c>
    </row>
    <row r="31" spans="1:25" x14ac:dyDescent="0.2">
      <c r="A31" s="6" t="s">
        <v>19</v>
      </c>
      <c r="B31" s="5" t="s">
        <v>274</v>
      </c>
      <c r="C31" s="90"/>
      <c r="D31" s="76">
        <f>投入係数表!AB31</f>
        <v>1.5169194865810968E-2</v>
      </c>
      <c r="E31" s="77">
        <f t="shared" si="0"/>
        <v>1.5169194865810969</v>
      </c>
      <c r="F31" s="76">
        <f>分析係数表!C34</f>
        <v>0.19949759263135858</v>
      </c>
      <c r="G31" s="77">
        <f t="shared" si="1"/>
        <v>0.30262178578852528</v>
      </c>
      <c r="H31" s="77">
        <v>0.336571720478063</v>
      </c>
      <c r="I31" s="77">
        <f t="shared" si="2"/>
        <v>0.336571720478063</v>
      </c>
      <c r="J31" s="76">
        <f>分析係数表!G34</f>
        <v>0.4244650271478761</v>
      </c>
      <c r="K31" s="78">
        <f t="shared" si="3"/>
        <v>0.14286292446992838</v>
      </c>
      <c r="L31" s="79"/>
      <c r="M31" s="80"/>
      <c r="N31" s="81">
        <f>分析係数表!H34</f>
        <v>0.18489139528398352</v>
      </c>
      <c r="O31" s="82">
        <f t="shared" si="4"/>
        <v>6.0650859358913838</v>
      </c>
      <c r="P31" s="76">
        <f>分析係数表!C34</f>
        <v>0.19949759263135858</v>
      </c>
      <c r="Q31" s="82">
        <f t="shared" si="5"/>
        <v>1.2099700433126415</v>
      </c>
      <c r="R31" s="83">
        <v>1.2896722612177884</v>
      </c>
      <c r="S31" s="84">
        <f t="shared" si="6"/>
        <v>1.6262439816958514</v>
      </c>
      <c r="T31" s="85">
        <f>分析係数表!F34</f>
        <v>0.70105397636537847</v>
      </c>
      <c r="U31" s="86">
        <f t="shared" si="7"/>
        <v>1.1400848099081424</v>
      </c>
      <c r="V31" s="87">
        <f>分析係数表!D34</f>
        <v>0.39061002874480999</v>
      </c>
      <c r="W31" s="88">
        <f t="shared" si="8"/>
        <v>1</v>
      </c>
      <c r="X31" s="76">
        <f>分析係数表!E34</f>
        <v>0.23634621526668795</v>
      </c>
      <c r="Y31" s="89">
        <f t="shared" si="9"/>
        <v>0</v>
      </c>
    </row>
    <row r="32" spans="1:25" x14ac:dyDescent="0.2">
      <c r="A32" s="6" t="s">
        <v>20</v>
      </c>
      <c r="B32" s="5" t="s">
        <v>37</v>
      </c>
      <c r="C32" s="90"/>
      <c r="D32" s="76">
        <f>投入係数表!AB32</f>
        <v>2.6837806301050177E-2</v>
      </c>
      <c r="E32" s="77">
        <f t="shared" si="0"/>
        <v>2.6837806301050176</v>
      </c>
      <c r="F32" s="76">
        <f>分析係数表!C35</f>
        <v>0.22275795564127288</v>
      </c>
      <c r="G32" s="77">
        <f t="shared" si="1"/>
        <v>0.59783348655184088</v>
      </c>
      <c r="H32" s="77">
        <v>0.61978501817893727</v>
      </c>
      <c r="I32" s="77">
        <f t="shared" si="2"/>
        <v>0.61978501817893727</v>
      </c>
      <c r="J32" s="76">
        <f>分析係数表!G35</f>
        <v>0.31756756756756754</v>
      </c>
      <c r="K32" s="78">
        <f t="shared" si="3"/>
        <v>0.19682362063790573</v>
      </c>
      <c r="L32" s="79"/>
      <c r="M32" s="80"/>
      <c r="N32" s="81">
        <f>分析係数表!H35</f>
        <v>6.990363461717225E-2</v>
      </c>
      <c r="O32" s="82">
        <f t="shared" si="4"/>
        <v>2.2930842754099148</v>
      </c>
      <c r="P32" s="76">
        <f>分析係数表!C35</f>
        <v>0.22275795564127288</v>
      </c>
      <c r="Q32" s="82">
        <f t="shared" si="5"/>
        <v>0.51080276530346214</v>
      </c>
      <c r="R32" s="83">
        <v>0.55774633246200456</v>
      </c>
      <c r="S32" s="84">
        <f t="shared" si="6"/>
        <v>1.1775313506409417</v>
      </c>
      <c r="T32" s="85">
        <f>分析係数表!F35</f>
        <v>0.6527027027027027</v>
      </c>
      <c r="U32" s="86">
        <f t="shared" si="7"/>
        <v>0.76857789508050656</v>
      </c>
      <c r="V32" s="87">
        <f>分析係数表!D35</f>
        <v>0.11351351351351352</v>
      </c>
      <c r="W32" s="88">
        <f t="shared" si="8"/>
        <v>0</v>
      </c>
      <c r="X32" s="76">
        <f>分析係数表!E35</f>
        <v>8.9189189189189194E-2</v>
      </c>
      <c r="Y32" s="89">
        <f t="shared" si="9"/>
        <v>0</v>
      </c>
    </row>
    <row r="33" spans="1:25" x14ac:dyDescent="0.2">
      <c r="A33" s="6" t="s">
        <v>21</v>
      </c>
      <c r="B33" s="5" t="s">
        <v>38</v>
      </c>
      <c r="C33" s="90"/>
      <c r="D33" s="76">
        <f>投入係数表!AB33</f>
        <v>1.1668611435239206E-3</v>
      </c>
      <c r="E33" s="77">
        <f t="shared" si="0"/>
        <v>0.11668611435239205</v>
      </c>
      <c r="F33" s="76">
        <f>分析係数表!C36</f>
        <v>0.43622860833064259</v>
      </c>
      <c r="G33" s="77">
        <f t="shared" si="1"/>
        <v>5.0901821275454208E-2</v>
      </c>
      <c r="H33" s="77">
        <v>7.1042329029605555E-2</v>
      </c>
      <c r="I33" s="77">
        <f t="shared" si="2"/>
        <v>7.1042329029605555E-2</v>
      </c>
      <c r="J33" s="76">
        <f>分析係数表!G36</f>
        <v>3.6982248520710057E-3</v>
      </c>
      <c r="K33" s="78">
        <f t="shared" si="3"/>
        <v>2.6273050676629269E-4</v>
      </c>
      <c r="L33" s="79"/>
      <c r="M33" s="80"/>
      <c r="N33" s="81">
        <f>分析係数表!H36</f>
        <v>7.7743004988690231E-2</v>
      </c>
      <c r="O33" s="82">
        <f t="shared" si="4"/>
        <v>2.5502431059412571</v>
      </c>
      <c r="P33" s="76">
        <f>分析係数表!C36</f>
        <v>0.43622860833064259</v>
      </c>
      <c r="Q33" s="82">
        <f t="shared" si="5"/>
        <v>1.11248900100957</v>
      </c>
      <c r="R33" s="83">
        <v>1.1655393798096134</v>
      </c>
      <c r="S33" s="84">
        <f t="shared" si="6"/>
        <v>1.236581708839219</v>
      </c>
      <c r="T33" s="85">
        <f>分析係数表!F36</f>
        <v>0.90162721893491127</v>
      </c>
      <c r="U33" s="86">
        <f t="shared" si="7"/>
        <v>1.1149357271264853</v>
      </c>
      <c r="V33" s="87">
        <f>分析係数表!D36</f>
        <v>2.1449704142011833E-2</v>
      </c>
      <c r="W33" s="88">
        <f t="shared" si="8"/>
        <v>0</v>
      </c>
      <c r="X33" s="76">
        <f>分析係数表!E36</f>
        <v>1.4792899408284023E-3</v>
      </c>
      <c r="Y33" s="89">
        <f t="shared" si="9"/>
        <v>0</v>
      </c>
    </row>
    <row r="34" spans="1:25" x14ac:dyDescent="0.2">
      <c r="A34" s="6" t="s">
        <v>22</v>
      </c>
      <c r="B34" s="5" t="s">
        <v>377</v>
      </c>
      <c r="C34" s="90"/>
      <c r="D34" s="76">
        <f>投入係数表!AB34</f>
        <v>4.4340723453908985E-2</v>
      </c>
      <c r="E34" s="77">
        <f t="shared" si="0"/>
        <v>4.4340723453908986</v>
      </c>
      <c r="F34" s="76">
        <f>分析係数表!C37</f>
        <v>0.12537048014226437</v>
      </c>
      <c r="G34" s="77">
        <f t="shared" si="1"/>
        <v>0.55590177892719328</v>
      </c>
      <c r="H34" s="77">
        <v>0.57394519066045036</v>
      </c>
      <c r="I34" s="77">
        <f t="shared" si="2"/>
        <v>0.57394519066045036</v>
      </c>
      <c r="J34" s="76">
        <f>分析係数表!G37</f>
        <v>0.54441260744985676</v>
      </c>
      <c r="K34" s="78">
        <f t="shared" si="3"/>
        <v>0.31246299778076098</v>
      </c>
      <c r="L34" s="79"/>
      <c r="M34" s="80"/>
      <c r="N34" s="81">
        <f>分析係数表!H37</f>
        <v>5.4441793449632819E-2</v>
      </c>
      <c r="O34" s="82">
        <f t="shared" si="4"/>
        <v>1.785881680804619</v>
      </c>
      <c r="P34" s="76">
        <f>分析係数表!C37</f>
        <v>0.12537048014226437</v>
      </c>
      <c r="Q34" s="82">
        <f t="shared" si="5"/>
        <v>0.2238968437997492</v>
      </c>
      <c r="R34" s="83">
        <v>0.24948570334572387</v>
      </c>
      <c r="S34" s="84">
        <f t="shared" si="6"/>
        <v>0.8234308940061742</v>
      </c>
      <c r="T34" s="85">
        <f>分析係数表!F37</f>
        <v>0.7435530085959885</v>
      </c>
      <c r="U34" s="86">
        <f t="shared" si="7"/>
        <v>0.6122645186091753</v>
      </c>
      <c r="V34" s="87">
        <f>分析係数表!D37</f>
        <v>0.23782234957020057</v>
      </c>
      <c r="W34" s="88">
        <f t="shared" si="8"/>
        <v>0</v>
      </c>
      <c r="X34" s="76">
        <f>分析係数表!E37</f>
        <v>0.19484240687679083</v>
      </c>
      <c r="Y34" s="89">
        <f t="shared" si="9"/>
        <v>0</v>
      </c>
    </row>
    <row r="35" spans="1:25" x14ac:dyDescent="0.2">
      <c r="A35" s="6" t="s">
        <v>23</v>
      </c>
      <c r="B35" s="5" t="s">
        <v>193</v>
      </c>
      <c r="C35" s="90"/>
      <c r="D35" s="76">
        <f>投入係数表!AB35</f>
        <v>9.3348891481913644E-3</v>
      </c>
      <c r="E35" s="77">
        <f t="shared" si="0"/>
        <v>0.93348891481913643</v>
      </c>
      <c r="F35" s="76">
        <f>分析係数表!C38</f>
        <v>2.2876841115637703E-2</v>
      </c>
      <c r="G35" s="77">
        <f t="shared" si="1"/>
        <v>2.1355277587526443E-2</v>
      </c>
      <c r="H35" s="77">
        <v>2.5319814043087318E-2</v>
      </c>
      <c r="I35" s="77">
        <f t="shared" si="2"/>
        <v>2.5319814043087318E-2</v>
      </c>
      <c r="J35" s="76">
        <f>分析係数表!G38</f>
        <v>0.33663366336633666</v>
      </c>
      <c r="K35" s="78">
        <f t="shared" si="3"/>
        <v>8.5235017570788989E-3</v>
      </c>
      <c r="L35" s="79"/>
      <c r="M35" s="80"/>
      <c r="N35" s="81">
        <f>分析係数表!H38</f>
        <v>4.7129179190035016E-2</v>
      </c>
      <c r="O35" s="82">
        <f t="shared" si="4"/>
        <v>1.5460022973840784</v>
      </c>
      <c r="P35" s="76">
        <f>分析係数表!C38</f>
        <v>2.2876841115637703E-2</v>
      </c>
      <c r="Q35" s="82">
        <f t="shared" si="5"/>
        <v>3.5367648921666432E-2</v>
      </c>
      <c r="R35" s="83">
        <v>4.0793650063154052E-2</v>
      </c>
      <c r="S35" s="84">
        <f t="shared" si="6"/>
        <v>6.6113464106241374E-2</v>
      </c>
      <c r="T35" s="85">
        <f>分析係数表!F38</f>
        <v>0.54455445544554459</v>
      </c>
      <c r="U35" s="86">
        <f t="shared" si="7"/>
        <v>3.6002381443992829E-2</v>
      </c>
      <c r="V35" s="87">
        <f>分析係数表!D38</f>
        <v>0.17821782178217821</v>
      </c>
      <c r="W35" s="88">
        <f t="shared" si="8"/>
        <v>0</v>
      </c>
      <c r="X35" s="76">
        <f>分析係数表!E38</f>
        <v>0.21782178217821782</v>
      </c>
      <c r="Y35" s="89">
        <f t="shared" si="9"/>
        <v>0</v>
      </c>
    </row>
    <row r="36" spans="1:25" x14ac:dyDescent="0.2">
      <c r="A36" s="6" t="s">
        <v>24</v>
      </c>
      <c r="B36" s="5" t="s">
        <v>39</v>
      </c>
      <c r="C36" s="90"/>
      <c r="D36" s="76">
        <f>投入係数表!AB36</f>
        <v>0</v>
      </c>
      <c r="E36" s="77">
        <f t="shared" si="0"/>
        <v>0</v>
      </c>
      <c r="F36" s="76">
        <f>分析係数表!C39</f>
        <v>1</v>
      </c>
      <c r="G36" s="77">
        <f t="shared" si="1"/>
        <v>0</v>
      </c>
      <c r="H36" s="77">
        <v>3.5236802503959636E-2</v>
      </c>
      <c r="I36" s="77">
        <f t="shared" si="2"/>
        <v>3.5236802503959636E-2</v>
      </c>
      <c r="J36" s="76">
        <f>分析係数表!G39</f>
        <v>0.3546086320409656</v>
      </c>
      <c r="K36" s="78">
        <f t="shared" si="3"/>
        <v>1.2495274333426797E-2</v>
      </c>
      <c r="L36" s="79"/>
      <c r="M36" s="80"/>
      <c r="N36" s="81">
        <f>分析係数表!H39</f>
        <v>4.3379915099309016E-3</v>
      </c>
      <c r="O36" s="82">
        <f t="shared" si="4"/>
        <v>0.14230132914777838</v>
      </c>
      <c r="P36" s="76">
        <f>分析係数表!C39</f>
        <v>1</v>
      </c>
      <c r="Q36" s="82">
        <f t="shared" si="5"/>
        <v>0.14230132914777838</v>
      </c>
      <c r="R36" s="83">
        <v>0.15444280054651782</v>
      </c>
      <c r="S36" s="84">
        <f t="shared" si="6"/>
        <v>0.18967960305047746</v>
      </c>
      <c r="T36" s="85">
        <f>分析係数表!F39</f>
        <v>0.70537673738112661</v>
      </c>
      <c r="U36" s="86">
        <f t="shared" si="7"/>
        <v>0.13379557954749297</v>
      </c>
      <c r="V36" s="87">
        <f>分析係数表!D39</f>
        <v>5.5779078273591805E-2</v>
      </c>
      <c r="W36" s="88">
        <f t="shared" si="8"/>
        <v>0</v>
      </c>
      <c r="X36" s="76">
        <f>分析係数表!E39</f>
        <v>7.0592538405267011E-2</v>
      </c>
      <c r="Y36" s="89">
        <f t="shared" si="9"/>
        <v>0</v>
      </c>
    </row>
    <row r="37" spans="1:25" x14ac:dyDescent="0.2">
      <c r="A37" s="6" t="s">
        <v>25</v>
      </c>
      <c r="B37" s="5" t="s">
        <v>40</v>
      </c>
      <c r="C37" s="90"/>
      <c r="D37" s="76">
        <f>投入係数表!AB37</f>
        <v>0</v>
      </c>
      <c r="E37" s="77">
        <f t="shared" si="0"/>
        <v>0</v>
      </c>
      <c r="F37" s="76">
        <f>分析係数表!C40</f>
        <v>1</v>
      </c>
      <c r="G37" s="77">
        <f t="shared" si="1"/>
        <v>0</v>
      </c>
      <c r="H37" s="77">
        <v>1.0883528898743634E-4</v>
      </c>
      <c r="I37" s="77">
        <f t="shared" si="2"/>
        <v>1.0883528898743634E-4</v>
      </c>
      <c r="J37" s="76">
        <f>分析係数表!G40</f>
        <v>0.56581344070558914</v>
      </c>
      <c r="K37" s="78">
        <f t="shared" si="3"/>
        <v>6.1580469332168469E-5</v>
      </c>
      <c r="L37" s="79"/>
      <c r="M37" s="80"/>
      <c r="N37" s="81">
        <f>分析係数表!H40</f>
        <v>2.8909614848325226E-2</v>
      </c>
      <c r="O37" s="82">
        <f t="shared" si="4"/>
        <v>0.94833671496340899</v>
      </c>
      <c r="P37" s="76">
        <f>分析係数表!C40</f>
        <v>1</v>
      </c>
      <c r="Q37" s="82">
        <f t="shared" si="5"/>
        <v>0.94833671496340899</v>
      </c>
      <c r="R37" s="83">
        <v>0.94870384668299423</v>
      </c>
      <c r="S37" s="84">
        <f t="shared" si="6"/>
        <v>0.94881268197198165</v>
      </c>
      <c r="T37" s="85">
        <f>分析係数表!F40</f>
        <v>0.76416450963474258</v>
      </c>
      <c r="U37" s="86">
        <f t="shared" si="7"/>
        <v>0.7250489778543443</v>
      </c>
      <c r="V37" s="87">
        <f>分析係数表!D40</f>
        <v>3.8155498034704249E-2</v>
      </c>
      <c r="W37" s="88">
        <f t="shared" si="8"/>
        <v>0</v>
      </c>
      <c r="X37" s="76">
        <f>分析係数表!E40</f>
        <v>2.4733966062697729E-2</v>
      </c>
      <c r="Y37" s="89">
        <f t="shared" si="9"/>
        <v>0</v>
      </c>
    </row>
    <row r="38" spans="1:25" x14ac:dyDescent="0.2">
      <c r="A38" s="6" t="s">
        <v>26</v>
      </c>
      <c r="B38" s="5" t="s">
        <v>276</v>
      </c>
      <c r="C38" s="90"/>
      <c r="D38" s="76">
        <f>投入係数表!AB38</f>
        <v>0</v>
      </c>
      <c r="E38" s="77">
        <f t="shared" si="0"/>
        <v>0</v>
      </c>
      <c r="F38" s="76">
        <f>分析係数表!C41</f>
        <v>0.80737001514386675</v>
      </c>
      <c r="G38" s="77">
        <f t="shared" si="1"/>
        <v>0</v>
      </c>
      <c r="H38" s="77">
        <v>4.8721666581726637E-7</v>
      </c>
      <c r="I38" s="77">
        <f t="shared" si="2"/>
        <v>4.8721666581726637E-7</v>
      </c>
      <c r="J38" s="76">
        <f>分析係数表!G41</f>
        <v>0.46438676343953744</v>
      </c>
      <c r="K38" s="78">
        <f t="shared" si="3"/>
        <v>2.2625697053268304E-7</v>
      </c>
      <c r="L38" s="79"/>
      <c r="M38" s="80"/>
      <c r="N38" s="81">
        <f>分析係数表!H41</f>
        <v>5.5247420444334276E-2</v>
      </c>
      <c r="O38" s="82">
        <f t="shared" si="4"/>
        <v>1.8123090705034921</v>
      </c>
      <c r="P38" s="76">
        <f>分析係数表!C41</f>
        <v>0.80737001514386675</v>
      </c>
      <c r="Q38" s="82">
        <f t="shared" si="5"/>
        <v>1.4632040016977714</v>
      </c>
      <c r="R38" s="83">
        <v>1.4871482088578651</v>
      </c>
      <c r="S38" s="84">
        <f t="shared" si="6"/>
        <v>1.487148696074531</v>
      </c>
      <c r="T38" s="85">
        <f>分析係数表!F41</f>
        <v>0.56759749046623198</v>
      </c>
      <c r="U38" s="86">
        <f t="shared" si="7"/>
        <v>0.844101867842033</v>
      </c>
      <c r="V38" s="87">
        <f>分析係数表!D41</f>
        <v>0.17788165826054866</v>
      </c>
      <c r="W38" s="88">
        <f t="shared" si="8"/>
        <v>0</v>
      </c>
      <c r="X38" s="76">
        <f>分析係数表!E41</f>
        <v>0.18021896912289334</v>
      </c>
      <c r="Y38" s="89">
        <f t="shared" si="9"/>
        <v>0</v>
      </c>
    </row>
    <row r="39" spans="1:25" x14ac:dyDescent="0.2">
      <c r="A39" s="6" t="s">
        <v>51</v>
      </c>
      <c r="B39" s="5" t="s">
        <v>367</v>
      </c>
      <c r="C39" s="90"/>
      <c r="D39" s="76">
        <f>投入係数表!AB39</f>
        <v>2.3337222870478411E-3</v>
      </c>
      <c r="E39" s="77">
        <f>$C$30*D39</f>
        <v>0.23337222870478411</v>
      </c>
      <c r="F39" s="76">
        <f>分析係数表!C42</f>
        <v>0.96683250414593702</v>
      </c>
      <c r="G39" s="77">
        <f>E39*F39</f>
        <v>0.22563185627676474</v>
      </c>
      <c r="H39" s="77">
        <v>0.2418277844557214</v>
      </c>
      <c r="I39" s="77">
        <f>C39+H39</f>
        <v>0.2418277844557214</v>
      </c>
      <c r="J39" s="76">
        <f>分析係数表!G42</f>
        <v>0.48211243611584326</v>
      </c>
      <c r="K39" s="78">
        <f>I39*J39</f>
        <v>0.1165881822844449</v>
      </c>
      <c r="L39" s="79"/>
      <c r="M39" s="80"/>
      <c r="N39" s="81">
        <f>分析係数表!H42</f>
        <v>1.6732252966876335E-2</v>
      </c>
      <c r="O39" s="82">
        <f t="shared" si="4"/>
        <v>0.54887655528428814</v>
      </c>
      <c r="P39" s="76">
        <f>分析係数表!C42</f>
        <v>0.96683250414593702</v>
      </c>
      <c r="Q39" s="82">
        <f>O39*P39</f>
        <v>0.53067169441250417</v>
      </c>
      <c r="R39" s="83">
        <v>0.54351606595153501</v>
      </c>
      <c r="S39" s="84">
        <f>I39+R39</f>
        <v>0.78534385040725641</v>
      </c>
      <c r="T39" s="85">
        <f>分析係数表!F42</f>
        <v>0.55877342419080067</v>
      </c>
      <c r="U39" s="86">
        <f>S39*T39</f>
        <v>0.43882927245925057</v>
      </c>
      <c r="V39" s="87">
        <f>分析係数表!D42</f>
        <v>0.25383304940374785</v>
      </c>
      <c r="W39" s="88">
        <f>ROUND(S39*V39,0)</f>
        <v>0</v>
      </c>
      <c r="X39" s="76">
        <f>分析係数表!E42</f>
        <v>0.17717206132879046</v>
      </c>
      <c r="Y39" s="89">
        <f>ROUND(S39*X39,0)</f>
        <v>0</v>
      </c>
    </row>
    <row r="40" spans="1:25" x14ac:dyDescent="0.2">
      <c r="A40" s="6" t="s">
        <v>194</v>
      </c>
      <c r="B40" s="5" t="s">
        <v>41</v>
      </c>
      <c r="C40" s="90"/>
      <c r="D40" s="76">
        <f>投入係数表!AB40</f>
        <v>6.0676779463243874E-2</v>
      </c>
      <c r="E40" s="77">
        <f>$C$30*D40</f>
        <v>6.0676779463243875</v>
      </c>
      <c r="F40" s="76">
        <f>分析係数表!C43</f>
        <v>0.23747353563867324</v>
      </c>
      <c r="G40" s="77">
        <f>E40*F40</f>
        <v>1.4409129350304561</v>
      </c>
      <c r="H40" s="77">
        <v>1.5831102102016585</v>
      </c>
      <c r="I40" s="77">
        <f>C40+H40</f>
        <v>1.5831102102016585</v>
      </c>
      <c r="J40" s="76">
        <f>分析係数表!G43</f>
        <v>0.3947923997185081</v>
      </c>
      <c r="K40" s="78">
        <f>I40*J40</f>
        <v>0.62499987890438458</v>
      </c>
      <c r="L40" s="79"/>
      <c r="M40" s="80"/>
      <c r="N40" s="81">
        <f>分析係数表!H43</f>
        <v>4.4340470362222294E-2</v>
      </c>
      <c r="O40" s="82">
        <f t="shared" si="4"/>
        <v>1.4545228715033636</v>
      </c>
      <c r="P40" s="76">
        <f>分析係数表!C43</f>
        <v>0.23747353563867324</v>
      </c>
      <c r="Q40" s="82">
        <f>O40*P40</f>
        <v>0.34541068896321936</v>
      </c>
      <c r="R40" s="83">
        <v>0.48667253542250505</v>
      </c>
      <c r="S40" s="84">
        <f>I40+R40</f>
        <v>2.0697827456241638</v>
      </c>
      <c r="T40" s="85">
        <f>分析係数表!F43</f>
        <v>0.64109781843771996</v>
      </c>
      <c r="U40" s="86">
        <f>S40*T40</f>
        <v>1.3269332028596856</v>
      </c>
      <c r="V40" s="87">
        <f>分析係数表!D43</f>
        <v>1.4700914848698099</v>
      </c>
      <c r="W40" s="88">
        <f>ROUND(S40*V40,0)</f>
        <v>3</v>
      </c>
      <c r="X40" s="76">
        <f>分析係数表!E43</f>
        <v>1.0415200562983815</v>
      </c>
      <c r="Y40" s="89">
        <f>ROUND(S40*X40,0)</f>
        <v>2</v>
      </c>
    </row>
    <row r="41" spans="1:25" x14ac:dyDescent="0.2">
      <c r="A41" s="6" t="s">
        <v>340</v>
      </c>
      <c r="B41" s="5" t="s">
        <v>42</v>
      </c>
      <c r="C41" s="90"/>
      <c r="D41" s="76">
        <f>投入係数表!AB41</f>
        <v>0</v>
      </c>
      <c r="E41" s="77">
        <f>$C$30*D41</f>
        <v>0</v>
      </c>
      <c r="F41" s="76">
        <f>分析係数表!C44</f>
        <v>0.41273100616016423</v>
      </c>
      <c r="G41" s="77">
        <f>E41*F41</f>
        <v>0</v>
      </c>
      <c r="H41" s="77">
        <v>9.3489690261310226E-4</v>
      </c>
      <c r="I41" s="77">
        <f>C41+H41</f>
        <v>9.3489690261310226E-4</v>
      </c>
      <c r="J41" s="76">
        <f>分析係数表!G44</f>
        <v>0.27032077234506385</v>
      </c>
      <c r="K41" s="78">
        <f>I41*J41</f>
        <v>2.5272205277738173E-4</v>
      </c>
      <c r="L41" s="79"/>
      <c r="M41" s="80"/>
      <c r="N41" s="81">
        <f>分析係数表!H44</f>
        <v>0.12437641372044743</v>
      </c>
      <c r="O41" s="82">
        <f t="shared" si="4"/>
        <v>4.0799823942798747</v>
      </c>
      <c r="P41" s="76">
        <f>分析係数表!C44</f>
        <v>0.41273100616016423</v>
      </c>
      <c r="Q41" s="82">
        <f>O41*P41</f>
        <v>1.6839352387068887</v>
      </c>
      <c r="R41" s="83">
        <v>1.7066328832509061</v>
      </c>
      <c r="S41" s="84">
        <f>I41+R41</f>
        <v>1.7075677801535192</v>
      </c>
      <c r="T41" s="85">
        <f>分析係数表!F44</f>
        <v>0.52382435378386794</v>
      </c>
      <c r="U41" s="86">
        <f>S41*T41</f>
        <v>0.89446558898107109</v>
      </c>
      <c r="V41" s="87">
        <f>分析係数表!D44</f>
        <v>0.30302086577390219</v>
      </c>
      <c r="W41" s="88">
        <f>ROUND(S41*V41,0)</f>
        <v>1</v>
      </c>
      <c r="X41" s="76">
        <f>分析係数表!E44</f>
        <v>0.1999377141077546</v>
      </c>
      <c r="Y41" s="89">
        <f>ROUND(S41*X41,0)</f>
        <v>0</v>
      </c>
    </row>
    <row r="42" spans="1:25" x14ac:dyDescent="0.2">
      <c r="A42" s="6" t="s">
        <v>341</v>
      </c>
      <c r="B42" s="5" t="s">
        <v>278</v>
      </c>
      <c r="C42" s="90"/>
      <c r="D42" s="76">
        <f>投入係数表!AB42</f>
        <v>1.1668611435239206E-3</v>
      </c>
      <c r="E42" s="77">
        <f>$C$30*D42</f>
        <v>0.11668611435239205</v>
      </c>
      <c r="F42" s="76">
        <f>分析係数表!C45</f>
        <v>1</v>
      </c>
      <c r="G42" s="77">
        <f>E42*F42</f>
        <v>0.11668611435239205</v>
      </c>
      <c r="H42" s="77">
        <v>0.11963761621649478</v>
      </c>
      <c r="I42" s="77">
        <f>C42+H42</f>
        <v>0.11963761621649478</v>
      </c>
      <c r="J42" s="76">
        <f>分析係数表!G45</f>
        <v>0</v>
      </c>
      <c r="K42" s="78">
        <f>I42*J42</f>
        <v>0</v>
      </c>
      <c r="L42" s="79"/>
      <c r="M42" s="80"/>
      <c r="N42" s="81">
        <f>分析係数表!H45</f>
        <v>0</v>
      </c>
      <c r="O42" s="82">
        <f t="shared" si="4"/>
        <v>0</v>
      </c>
      <c r="P42" s="76">
        <f>分析係数表!C45</f>
        <v>1</v>
      </c>
      <c r="Q42" s="82">
        <f>O42*P42</f>
        <v>0</v>
      </c>
      <c r="R42" s="83">
        <v>7.1283532550969943E-3</v>
      </c>
      <c r="S42" s="84">
        <f>I42+R42</f>
        <v>0.12676596947159177</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投入係数表!AB43</f>
        <v>2.5670945157526253E-2</v>
      </c>
      <c r="E43" s="77">
        <f>$C$30*D43</f>
        <v>2.5670945157526255</v>
      </c>
      <c r="F43" s="76">
        <f>分析係数表!C46</f>
        <v>7.03125E-2</v>
      </c>
      <c r="G43" s="77">
        <f>E43*F43</f>
        <v>0.18049883313885648</v>
      </c>
      <c r="H43" s="77">
        <v>0.18360228673115814</v>
      </c>
      <c r="I43" s="77">
        <f>C43+H43</f>
        <v>0.18360228673115814</v>
      </c>
      <c r="J43" s="76">
        <f>分析係数表!G46</f>
        <v>1.0101010101010102E-2</v>
      </c>
      <c r="K43" s="78">
        <f>I43*J43</f>
        <v>1.8545685528399813E-3</v>
      </c>
      <c r="L43" s="79"/>
      <c r="M43" s="80"/>
      <c r="N43" s="81">
        <f>分析係数表!H46</f>
        <v>2.5315279025811051E-2</v>
      </c>
      <c r="O43" s="82">
        <f t="shared" si="4"/>
        <v>0.83042989938382117</v>
      </c>
      <c r="P43" s="76">
        <f>分析係数表!C46</f>
        <v>7.03125E-2</v>
      </c>
      <c r="Q43" s="82">
        <f>O43*P43</f>
        <v>5.8389602300424927E-2</v>
      </c>
      <c r="R43" s="83">
        <v>6.3263456235537072E-2</v>
      </c>
      <c r="S43" s="84">
        <f>I43+R43</f>
        <v>0.24686574296669522</v>
      </c>
      <c r="T43" s="85">
        <f>分析係数表!F46</f>
        <v>0.30303030303030304</v>
      </c>
      <c r="U43" s="86">
        <f>S43*T43</f>
        <v>7.480780089899855E-2</v>
      </c>
      <c r="V43" s="87">
        <f>分析係数表!D46</f>
        <v>1.0101010101010102E-2</v>
      </c>
      <c r="W43" s="88">
        <f>ROUND(S43*V43,0)</f>
        <v>0</v>
      </c>
      <c r="X43" s="76">
        <f>分析係数表!E46</f>
        <v>3.0303030303030304E-2</v>
      </c>
      <c r="Y43" s="89">
        <f>ROUND(S43*X43,0)</f>
        <v>0</v>
      </c>
    </row>
    <row r="44" spans="1:25" x14ac:dyDescent="0.2">
      <c r="A44" s="192">
        <v>40</v>
      </c>
      <c r="B44" s="14" t="s">
        <v>150</v>
      </c>
      <c r="C44" s="197">
        <f>SUM(C5:C43)</f>
        <v>100</v>
      </c>
      <c r="D44" s="92">
        <f>投入係数表!AB44</f>
        <v>0.32905484247374561</v>
      </c>
      <c r="E44" s="91">
        <f>SUM(E5:E43)</f>
        <v>32.905484247374559</v>
      </c>
      <c r="F44" s="92">
        <f>分析係数表!C47</f>
        <v>0.45593014645384233</v>
      </c>
      <c r="G44" s="91">
        <f>SUM(G5:G43)</f>
        <v>5.2915414146892159</v>
      </c>
      <c r="H44" s="91">
        <f>SUM(H5:H43)</f>
        <v>5.8705385730415651</v>
      </c>
      <c r="I44" s="91">
        <f>SUM(I5:I43)</f>
        <v>105.87053857304154</v>
      </c>
      <c r="J44" s="92">
        <f>分析係数表!G47</f>
        <v>0.32612291818538663</v>
      </c>
      <c r="K44" s="93">
        <f>SUM(K5:K43)</f>
        <v>52.31819088159321</v>
      </c>
      <c r="L44" s="94">
        <f>最終需要_まとめ!$L$33</f>
        <v>0.627</v>
      </c>
      <c r="M44" s="91">
        <f>K44*L44</f>
        <v>32.803505682758946</v>
      </c>
      <c r="N44" s="95">
        <f>分析係数表!H47</f>
        <v>1</v>
      </c>
      <c r="O44" s="96">
        <f>SUM(O5:O43)</f>
        <v>32.803505682758946</v>
      </c>
      <c r="P44" s="92">
        <f>分析係数表!C47</f>
        <v>0.45593014645384233</v>
      </c>
      <c r="Q44" s="96">
        <f>SUM(Q5:Q43)</f>
        <v>9.538852376995079</v>
      </c>
      <c r="R44" s="91">
        <f>SUM(R5:R43)</f>
        <v>10.460127418998583</v>
      </c>
      <c r="S44" s="97">
        <f>SUM(S5:S43)</f>
        <v>116.33066599204017</v>
      </c>
      <c r="T44" s="98">
        <f>分析係数表!F47</f>
        <v>0.53227163124544385</v>
      </c>
      <c r="U44" s="99">
        <f>SUM(U5:U43)</f>
        <v>74.180108808923151</v>
      </c>
      <c r="V44" s="100">
        <f>分析係数表!D47</f>
        <v>0.14068019962989961</v>
      </c>
      <c r="W44" s="101">
        <f>SUM(W5:W43)</f>
        <v>10</v>
      </c>
      <c r="X44" s="92">
        <f>分析係数表!E47</f>
        <v>0.11066561991812932</v>
      </c>
      <c r="Y44" s="102">
        <f>SUM(Y5:Y43)</f>
        <v>6</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2015年佐用町産業連関表</v>
      </c>
      <c r="H1" s="401"/>
      <c r="I1" s="401"/>
    </row>
    <row r="2" spans="1:25" x14ac:dyDescent="0.2">
      <c r="B2" s="3" t="s">
        <v>384</v>
      </c>
      <c r="S2" s="3" t="s">
        <v>152</v>
      </c>
      <c r="U2" s="64" t="s">
        <v>209</v>
      </c>
      <c r="W2" s="3" t="s">
        <v>130</v>
      </c>
      <c r="Y2" s="3" t="s">
        <v>153</v>
      </c>
    </row>
    <row r="3" spans="1:25" ht="44" x14ac:dyDescent="0.2">
      <c r="B3" s="65"/>
      <c r="C3" s="66" t="s">
        <v>227</v>
      </c>
      <c r="D3" s="66" t="s">
        <v>380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投入係数表!AC5</f>
        <v>0</v>
      </c>
      <c r="E5" s="77">
        <f t="shared" ref="E5:E38" si="0">$C$31*D5</f>
        <v>0</v>
      </c>
      <c r="F5" s="76">
        <f>分析係数表!C8</f>
        <v>1</v>
      </c>
      <c r="G5" s="77">
        <f t="shared" ref="G5:G38" si="1">E5*F5</f>
        <v>0</v>
      </c>
      <c r="H5" s="77">
        <f t="array" ref="H5:H43">MMULT(逆行列係数!C5:AO43,'27'!G5:G43)</f>
        <v>1.1494716984094388E-3</v>
      </c>
      <c r="I5" s="77">
        <f t="shared" ref="I5:I38" si="2">C5+H5</f>
        <v>1.1494716984094388E-3</v>
      </c>
      <c r="J5" s="76">
        <f>分析係数表!G8</f>
        <v>0.11979935084095604</v>
      </c>
      <c r="K5" s="78">
        <f t="shared" ref="K5:K38" si="3">I5*J5</f>
        <v>1.3770596327950196E-4</v>
      </c>
      <c r="L5" s="79" t="s">
        <v>184</v>
      </c>
      <c r="M5" s="80" t="s">
        <v>184</v>
      </c>
      <c r="N5" s="81">
        <f>分析係数表!H8</f>
        <v>1.4191429368202522E-2</v>
      </c>
      <c r="O5" s="82">
        <f t="shared" ref="O5:O43" si="4">$M$44*N5</f>
        <v>0.39252968153526718</v>
      </c>
      <c r="P5" s="76">
        <f>分析係数表!C8</f>
        <v>1</v>
      </c>
      <c r="Q5" s="82">
        <f t="shared" ref="Q5:Q38" si="5">O5*P5</f>
        <v>0.39252968153526718</v>
      </c>
      <c r="R5" s="83">
        <f t="array" ref="R5:R43">MMULT(逆行列係数!C5:AO43,'27'!Q5:Q43)</f>
        <v>0.55161645113196445</v>
      </c>
      <c r="S5" s="84">
        <f t="shared" ref="S5:S38" si="6">I5+R5</f>
        <v>0.55276592283037385</v>
      </c>
      <c r="T5" s="85">
        <f>分析係数表!F8</f>
        <v>0.45234582472705814</v>
      </c>
      <c r="U5" s="86">
        <f t="shared" ref="U5:U38" si="7">S5*T5</f>
        <v>0.25004135724371884</v>
      </c>
      <c r="V5" s="87">
        <f>分析係数表!D8</f>
        <v>0.25140159339038065</v>
      </c>
      <c r="W5" s="88">
        <f t="shared" ref="W5:W38" si="8">ROUND(S5*V5,0)</f>
        <v>0</v>
      </c>
      <c r="X5" s="76">
        <f>分析係数表!E8</f>
        <v>0.19799350840956034</v>
      </c>
      <c r="Y5" s="89">
        <f t="shared" ref="Y5:Y38" si="9">ROUND(S5*X5,0)</f>
        <v>0</v>
      </c>
    </row>
    <row r="6" spans="1:25" x14ac:dyDescent="0.2">
      <c r="A6" s="6" t="s">
        <v>219</v>
      </c>
      <c r="B6" s="5" t="s">
        <v>265</v>
      </c>
      <c r="C6" s="90"/>
      <c r="D6" s="76">
        <f>投入係数表!AC6</f>
        <v>0</v>
      </c>
      <c r="E6" s="77">
        <f t="shared" si="0"/>
        <v>0</v>
      </c>
      <c r="F6" s="76">
        <f>分析係数表!C9</f>
        <v>1</v>
      </c>
      <c r="G6" s="77">
        <f t="shared" si="1"/>
        <v>0</v>
      </c>
      <c r="H6" s="77">
        <v>1.5701637110738503E-2</v>
      </c>
      <c r="I6" s="77">
        <f t="shared" si="2"/>
        <v>1.5701637110738503E-2</v>
      </c>
      <c r="J6" s="76">
        <f>分析係数表!G9</f>
        <v>0.2441860465116279</v>
      </c>
      <c r="K6" s="78">
        <f t="shared" si="3"/>
        <v>3.8341206898314948E-3</v>
      </c>
      <c r="L6" s="79"/>
      <c r="M6" s="80"/>
      <c r="N6" s="81">
        <f>分析係数表!H9</f>
        <v>7.4365568741672605E-4</v>
      </c>
      <c r="O6" s="82">
        <f t="shared" si="4"/>
        <v>2.0569240953813128E-2</v>
      </c>
      <c r="P6" s="76">
        <f>分析係数表!C9</f>
        <v>1</v>
      </c>
      <c r="Q6" s="82">
        <f t="shared" si="5"/>
        <v>2.0569240953813128E-2</v>
      </c>
      <c r="R6" s="83">
        <v>2.7463282011674969E-2</v>
      </c>
      <c r="S6" s="84">
        <f t="shared" si="6"/>
        <v>4.3164919122413471E-2</v>
      </c>
      <c r="T6" s="85">
        <f>分析係数表!F9</f>
        <v>0.66860465116279066</v>
      </c>
      <c r="U6" s="86">
        <f t="shared" si="7"/>
        <v>2.8860265692311333E-2</v>
      </c>
      <c r="V6" s="87">
        <f>分析係数表!D9</f>
        <v>0.14534883720930233</v>
      </c>
      <c r="W6" s="88">
        <f t="shared" si="8"/>
        <v>0</v>
      </c>
      <c r="X6" s="76">
        <f>分析係数表!E9</f>
        <v>4.0697674418604654E-2</v>
      </c>
      <c r="Y6" s="89">
        <f t="shared" si="9"/>
        <v>0</v>
      </c>
    </row>
    <row r="7" spans="1:25" x14ac:dyDescent="0.2">
      <c r="A7" s="6" t="s">
        <v>220</v>
      </c>
      <c r="B7" s="5" t="s">
        <v>266</v>
      </c>
      <c r="C7" s="90"/>
      <c r="D7" s="76">
        <f>投入係数表!AC7</f>
        <v>0</v>
      </c>
      <c r="E7" s="77">
        <f t="shared" si="0"/>
        <v>0</v>
      </c>
      <c r="F7" s="76">
        <f>分析係数表!C10</f>
        <v>0</v>
      </c>
      <c r="G7" s="77">
        <f t="shared" si="1"/>
        <v>0</v>
      </c>
      <c r="H7" s="77">
        <v>0</v>
      </c>
      <c r="I7" s="77">
        <f t="shared" si="2"/>
        <v>0</v>
      </c>
      <c r="J7" s="76">
        <f>分析係数表!G10</f>
        <v>0</v>
      </c>
      <c r="K7" s="78">
        <f t="shared" si="3"/>
        <v>0</v>
      </c>
      <c r="L7" s="79"/>
      <c r="M7" s="80"/>
      <c r="N7" s="81">
        <f>分析係数表!H10</f>
        <v>1.4563257211910885E-3</v>
      </c>
      <c r="O7" s="82">
        <f t="shared" si="4"/>
        <v>4.0281430201217369E-2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投入係数表!AC8</f>
        <v>0</v>
      </c>
      <c r="E8" s="77">
        <f t="shared" si="0"/>
        <v>0</v>
      </c>
      <c r="F8" s="76">
        <f>分析係数表!C11</f>
        <v>1.4950166112956853E-2</v>
      </c>
      <c r="G8" s="77">
        <f t="shared" si="1"/>
        <v>0</v>
      </c>
      <c r="H8" s="77">
        <v>4.8575583216855383E-4</v>
      </c>
      <c r="I8" s="77">
        <f t="shared" si="2"/>
        <v>4.8575583216855383E-4</v>
      </c>
      <c r="J8" s="76">
        <f>分析係数表!G11</f>
        <v>0.5</v>
      </c>
      <c r="K8" s="78">
        <f t="shared" si="3"/>
        <v>2.4287791608427692E-4</v>
      </c>
      <c r="L8" s="79"/>
      <c r="M8" s="80"/>
      <c r="N8" s="81">
        <f>分析係数表!H11</f>
        <v>-3.0985653642363585E-5</v>
      </c>
      <c r="O8" s="82">
        <f t="shared" si="4"/>
        <v>-8.5705170640888023E-4</v>
      </c>
      <c r="P8" s="76">
        <f>分析係数表!C11</f>
        <v>1.4950166112956853E-2</v>
      </c>
      <c r="Q8" s="82">
        <f t="shared" si="5"/>
        <v>-1.2813065378205886E-5</v>
      </c>
      <c r="R8" s="83">
        <v>2.3701122699566193E-4</v>
      </c>
      <c r="S8" s="84">
        <f t="shared" si="6"/>
        <v>7.2276705916421576E-4</v>
      </c>
      <c r="T8" s="85">
        <f>分析係数表!F11</f>
        <v>0.8125</v>
      </c>
      <c r="U8" s="86">
        <f t="shared" si="7"/>
        <v>5.8724823557092536E-4</v>
      </c>
      <c r="V8" s="87">
        <f>分析係数表!D11</f>
        <v>0.3125</v>
      </c>
      <c r="W8" s="88">
        <f t="shared" si="8"/>
        <v>0</v>
      </c>
      <c r="X8" s="76">
        <f>分析係数表!E11</f>
        <v>0</v>
      </c>
      <c r="Y8" s="89">
        <f t="shared" si="9"/>
        <v>0</v>
      </c>
    </row>
    <row r="9" spans="1:25" x14ac:dyDescent="0.2">
      <c r="A9" s="6" t="s">
        <v>222</v>
      </c>
      <c r="B9" s="5" t="s">
        <v>190</v>
      </c>
      <c r="C9" s="90"/>
      <c r="D9" s="76">
        <f>投入係数表!AC9</f>
        <v>0</v>
      </c>
      <c r="E9" s="77">
        <f t="shared" si="0"/>
        <v>0</v>
      </c>
      <c r="F9" s="76">
        <f>分析係数表!C12</f>
        <v>7.6050169221580699E-2</v>
      </c>
      <c r="G9" s="77">
        <f t="shared" si="1"/>
        <v>0</v>
      </c>
      <c r="H9" s="77">
        <v>3.5264382697895963E-4</v>
      </c>
      <c r="I9" s="77">
        <f t="shared" si="2"/>
        <v>3.5264382697895963E-4</v>
      </c>
      <c r="J9" s="76">
        <f>分析係数表!G12</f>
        <v>0.1430260047281324</v>
      </c>
      <c r="K9" s="78">
        <f t="shared" si="3"/>
        <v>5.0437237664839386E-5</v>
      </c>
      <c r="L9" s="79"/>
      <c r="M9" s="80"/>
      <c r="N9" s="81">
        <f>分析係数表!H12</f>
        <v>0.10532023673039383</v>
      </c>
      <c r="O9" s="82">
        <f t="shared" si="4"/>
        <v>2.9131187500837838</v>
      </c>
      <c r="P9" s="76">
        <f>分析係数表!C12</f>
        <v>7.6050169221580699E-2</v>
      </c>
      <c r="Q9" s="82">
        <f t="shared" si="5"/>
        <v>0.22154317390643141</v>
      </c>
      <c r="R9" s="83">
        <v>0.24712440059793039</v>
      </c>
      <c r="S9" s="84">
        <f t="shared" si="6"/>
        <v>0.24747704442490936</v>
      </c>
      <c r="T9" s="85">
        <f>分析係数表!F12</f>
        <v>0.29432624113475175</v>
      </c>
      <c r="U9" s="86">
        <f t="shared" si="7"/>
        <v>7.2838988252721545E-2</v>
      </c>
      <c r="V9" s="87">
        <f>分析係数表!D12</f>
        <v>7.407407407407407E-2</v>
      </c>
      <c r="W9" s="88">
        <f t="shared" si="8"/>
        <v>0</v>
      </c>
      <c r="X9" s="76">
        <f>分析係数表!E12</f>
        <v>6.6587864460204885E-2</v>
      </c>
      <c r="Y9" s="89">
        <f t="shared" si="9"/>
        <v>0</v>
      </c>
    </row>
    <row r="10" spans="1:25" x14ac:dyDescent="0.2">
      <c r="A10" s="6" t="s">
        <v>223</v>
      </c>
      <c r="B10" s="5" t="s">
        <v>28</v>
      </c>
      <c r="C10" s="90"/>
      <c r="D10" s="76">
        <f>投入係数表!AC10</f>
        <v>4.4714148834238262E-3</v>
      </c>
      <c r="E10" s="77">
        <f t="shared" si="0"/>
        <v>0.4471414883423826</v>
      </c>
      <c r="F10" s="76">
        <f>分析係数表!C13</f>
        <v>0</v>
      </c>
      <c r="G10" s="77">
        <f t="shared" si="1"/>
        <v>0</v>
      </c>
      <c r="H10" s="77">
        <v>0</v>
      </c>
      <c r="I10" s="77">
        <f t="shared" si="2"/>
        <v>0</v>
      </c>
      <c r="J10" s="76">
        <f>分析係数表!G13</f>
        <v>0.24390243902439024</v>
      </c>
      <c r="K10" s="78">
        <f t="shared" si="3"/>
        <v>0</v>
      </c>
      <c r="L10" s="79"/>
      <c r="M10" s="80"/>
      <c r="N10" s="81">
        <f>分析係数表!H13</f>
        <v>1.555479812846652E-2</v>
      </c>
      <c r="O10" s="82">
        <f t="shared" si="4"/>
        <v>0.43023995661725789</v>
      </c>
      <c r="P10" s="76">
        <f>分析係数表!C13</f>
        <v>0</v>
      </c>
      <c r="Q10" s="82">
        <f t="shared" si="5"/>
        <v>0</v>
      </c>
      <c r="R10" s="83">
        <v>0</v>
      </c>
      <c r="S10" s="84">
        <f t="shared" si="6"/>
        <v>0</v>
      </c>
      <c r="T10" s="85">
        <f>分析係数表!F13</f>
        <v>0.37804878048780488</v>
      </c>
      <c r="U10" s="86">
        <f t="shared" si="7"/>
        <v>0</v>
      </c>
      <c r="V10" s="87">
        <f>分析係数表!D13</f>
        <v>0.4451219512195122</v>
      </c>
      <c r="W10" s="88">
        <f t="shared" si="8"/>
        <v>0</v>
      </c>
      <c r="X10" s="76">
        <f>分析係数表!E13</f>
        <v>0.39634146341463417</v>
      </c>
      <c r="Y10" s="89">
        <f t="shared" si="9"/>
        <v>0</v>
      </c>
    </row>
    <row r="11" spans="1:25" x14ac:dyDescent="0.2">
      <c r="A11" s="6" t="s">
        <v>224</v>
      </c>
      <c r="B11" s="5" t="s">
        <v>267</v>
      </c>
      <c r="C11" s="90"/>
      <c r="D11" s="76">
        <f>投入係数表!AC11</f>
        <v>7.9846694346854038E-3</v>
      </c>
      <c r="E11" s="77">
        <f t="shared" si="0"/>
        <v>0.79846694346854041</v>
      </c>
      <c r="F11" s="76">
        <f>分析係数表!C14</f>
        <v>0.12118408880666054</v>
      </c>
      <c r="G11" s="77">
        <f t="shared" si="1"/>
        <v>9.6761488986474409E-2</v>
      </c>
      <c r="H11" s="77">
        <v>0.10498933680325573</v>
      </c>
      <c r="I11" s="77">
        <f t="shared" si="2"/>
        <v>0.10498933680325573</v>
      </c>
      <c r="J11" s="76">
        <f>分析係数表!G14</f>
        <v>0.17455621301775148</v>
      </c>
      <c r="K11" s="78">
        <f t="shared" si="3"/>
        <v>1.8326541039621561E-2</v>
      </c>
      <c r="L11" s="79"/>
      <c r="M11" s="80"/>
      <c r="N11" s="81">
        <f>分析係数表!H14</f>
        <v>1.3013974529792706E-3</v>
      </c>
      <c r="O11" s="82">
        <f t="shared" si="4"/>
        <v>3.5996171669172967E-2</v>
      </c>
      <c r="P11" s="76">
        <f>分析係数表!C14</f>
        <v>0.12118408880666054</v>
      </c>
      <c r="Q11" s="82">
        <f t="shared" si="5"/>
        <v>4.3621632642568547E-3</v>
      </c>
      <c r="R11" s="83">
        <v>1.3059189646923222E-2</v>
      </c>
      <c r="S11" s="84">
        <f t="shared" si="6"/>
        <v>0.11804852645017895</v>
      </c>
      <c r="T11" s="85">
        <f>分析係数表!F14</f>
        <v>0.39349112426035504</v>
      </c>
      <c r="U11" s="86">
        <f t="shared" si="7"/>
        <v>4.6451047390159171E-2</v>
      </c>
      <c r="V11" s="87">
        <f>分析係数表!D14</f>
        <v>0.13905325443786981</v>
      </c>
      <c r="W11" s="88">
        <f t="shared" si="8"/>
        <v>0</v>
      </c>
      <c r="X11" s="76">
        <f>分析係数表!E14</f>
        <v>0.10650887573964497</v>
      </c>
      <c r="Y11" s="89">
        <f t="shared" si="9"/>
        <v>0</v>
      </c>
    </row>
    <row r="12" spans="1:25" x14ac:dyDescent="0.2">
      <c r="A12" s="6" t="s">
        <v>225</v>
      </c>
      <c r="B12" s="5" t="s">
        <v>29</v>
      </c>
      <c r="C12" s="90"/>
      <c r="D12" s="76">
        <f>投入係数表!AC12</f>
        <v>0</v>
      </c>
      <c r="E12" s="77">
        <f t="shared" si="0"/>
        <v>0</v>
      </c>
      <c r="F12" s="76">
        <f>分析係数表!C15</f>
        <v>0</v>
      </c>
      <c r="G12" s="77">
        <f t="shared" si="1"/>
        <v>0</v>
      </c>
      <c r="H12" s="77">
        <v>0</v>
      </c>
      <c r="I12" s="77">
        <f t="shared" si="2"/>
        <v>0</v>
      </c>
      <c r="J12" s="76">
        <f>分析係数表!G15</f>
        <v>0.1</v>
      </c>
      <c r="K12" s="78">
        <f t="shared" si="3"/>
        <v>0</v>
      </c>
      <c r="L12" s="79"/>
      <c r="M12" s="80"/>
      <c r="N12" s="81">
        <f>分析係数表!H15</f>
        <v>9.7914665509868937E-3</v>
      </c>
      <c r="O12" s="82">
        <f t="shared" si="4"/>
        <v>0.27082833922520616</v>
      </c>
      <c r="P12" s="76">
        <f>分析係数表!C15</f>
        <v>0</v>
      </c>
      <c r="Q12" s="82">
        <f t="shared" si="5"/>
        <v>0</v>
      </c>
      <c r="R12" s="83">
        <v>0</v>
      </c>
      <c r="S12" s="84">
        <f t="shared" si="6"/>
        <v>0</v>
      </c>
      <c r="T12" s="85">
        <f>分析係数表!F15</f>
        <v>0.30833333333333335</v>
      </c>
      <c r="U12" s="86">
        <f t="shared" si="7"/>
        <v>0</v>
      </c>
      <c r="V12" s="87">
        <f>分析係数表!D15</f>
        <v>8.3333333333333332E-3</v>
      </c>
      <c r="W12" s="88">
        <f t="shared" si="8"/>
        <v>0</v>
      </c>
      <c r="X12" s="76">
        <f>分析係数表!E15</f>
        <v>0</v>
      </c>
      <c r="Y12" s="89">
        <f t="shared" si="9"/>
        <v>0</v>
      </c>
    </row>
    <row r="13" spans="1:25" x14ac:dyDescent="0.2">
      <c r="A13" s="6" t="s">
        <v>226</v>
      </c>
      <c r="B13" s="5" t="s">
        <v>30</v>
      </c>
      <c r="C13" s="90"/>
      <c r="D13" s="76">
        <f>投入係数表!AC13</f>
        <v>1.9163206643244969E-3</v>
      </c>
      <c r="E13" s="77">
        <f t="shared" si="0"/>
        <v>0.19163206643244968</v>
      </c>
      <c r="F13" s="76">
        <f>分析係数表!C16</f>
        <v>1.8867924528301883E-2</v>
      </c>
      <c r="G13" s="77">
        <f t="shared" si="1"/>
        <v>3.6156993666499929E-3</v>
      </c>
      <c r="H13" s="77">
        <v>4.3313172539498884E-3</v>
      </c>
      <c r="I13" s="77">
        <f t="shared" si="2"/>
        <v>4.3313172539498884E-3</v>
      </c>
      <c r="J13" s="76">
        <f>分析係数表!G16</f>
        <v>4.4444444444444446E-2</v>
      </c>
      <c r="K13" s="78">
        <f t="shared" si="3"/>
        <v>1.925029890644395E-4</v>
      </c>
      <c r="L13" s="79"/>
      <c r="M13" s="80"/>
      <c r="N13" s="81">
        <f>分析係数表!H16</f>
        <v>1.8622377839060514E-2</v>
      </c>
      <c r="O13" s="82">
        <f t="shared" si="4"/>
        <v>0.51508807555173708</v>
      </c>
      <c r="P13" s="76">
        <f>分析係数表!C16</f>
        <v>1.8867924528301883E-2</v>
      </c>
      <c r="Q13" s="82">
        <f t="shared" si="5"/>
        <v>9.7186429349384335E-3</v>
      </c>
      <c r="R13" s="83">
        <v>1.0527243579246844E-2</v>
      </c>
      <c r="S13" s="84">
        <f t="shared" si="6"/>
        <v>1.4858560833196732E-2</v>
      </c>
      <c r="T13" s="85">
        <f>分析係数表!F16</f>
        <v>0.28888888888888886</v>
      </c>
      <c r="U13" s="86">
        <f t="shared" si="7"/>
        <v>4.2924731295901665E-3</v>
      </c>
      <c r="V13" s="87">
        <f>分析係数表!D16</f>
        <v>0</v>
      </c>
      <c r="W13" s="88">
        <f t="shared" si="8"/>
        <v>0</v>
      </c>
      <c r="X13" s="76">
        <f>分析係数表!E16</f>
        <v>0</v>
      </c>
      <c r="Y13" s="89">
        <f t="shared" si="9"/>
        <v>0</v>
      </c>
    </row>
    <row r="14" spans="1:25" x14ac:dyDescent="0.2">
      <c r="A14" s="6" t="s">
        <v>2</v>
      </c>
      <c r="B14" s="5" t="s">
        <v>364</v>
      </c>
      <c r="C14" s="90"/>
      <c r="D14" s="76">
        <f>投入係数表!AC14</f>
        <v>5.4295752155860749E-3</v>
      </c>
      <c r="E14" s="77">
        <f t="shared" si="0"/>
        <v>0.54295752155860744</v>
      </c>
      <c r="F14" s="76">
        <f>分析係数表!C17</f>
        <v>0.10356731875719216</v>
      </c>
      <c r="G14" s="77">
        <f t="shared" si="1"/>
        <v>5.6232654706875329E-2</v>
      </c>
      <c r="H14" s="77">
        <v>6.4829279406918031E-2</v>
      </c>
      <c r="I14" s="77">
        <f t="shared" si="2"/>
        <v>6.4829279406918031E-2</v>
      </c>
      <c r="J14" s="76">
        <f>分析係数表!G17</f>
        <v>0.21292775665399238</v>
      </c>
      <c r="K14" s="78">
        <f t="shared" si="3"/>
        <v>1.3803953029609923E-2</v>
      </c>
      <c r="L14" s="79"/>
      <c r="M14" s="80"/>
      <c r="N14" s="81">
        <f>分析係数表!H17</f>
        <v>3.0056084033092678E-3</v>
      </c>
      <c r="O14" s="82">
        <f t="shared" si="4"/>
        <v>8.3134015521661386E-2</v>
      </c>
      <c r="P14" s="76">
        <f>分析係数表!C17</f>
        <v>0.10356731875719216</v>
      </c>
      <c r="Q14" s="82">
        <f t="shared" si="5"/>
        <v>8.6099670850972657E-3</v>
      </c>
      <c r="R14" s="83">
        <v>1.4875077673023021E-2</v>
      </c>
      <c r="S14" s="84">
        <f t="shared" si="6"/>
        <v>7.9704357079941057E-2</v>
      </c>
      <c r="T14" s="85">
        <f>分析係数表!F17</f>
        <v>0.32509505703422054</v>
      </c>
      <c r="U14" s="86">
        <f t="shared" si="7"/>
        <v>2.5911492510779316E-2</v>
      </c>
      <c r="V14" s="87">
        <f>分析係数表!D17</f>
        <v>7.2243346007604556E-2</v>
      </c>
      <c r="W14" s="88">
        <f t="shared" si="8"/>
        <v>0</v>
      </c>
      <c r="X14" s="76">
        <f>分析係数表!E17</f>
        <v>6.8441064638783272E-2</v>
      </c>
      <c r="Y14" s="89">
        <f t="shared" si="9"/>
        <v>0</v>
      </c>
    </row>
    <row r="15" spans="1:25" x14ac:dyDescent="0.2">
      <c r="A15" s="6" t="s">
        <v>3</v>
      </c>
      <c r="B15" s="5" t="s">
        <v>31</v>
      </c>
      <c r="C15" s="90"/>
      <c r="D15" s="76">
        <f>投入係数表!AC15</f>
        <v>3.1938677738741617E-4</v>
      </c>
      <c r="E15" s="77">
        <f t="shared" si="0"/>
        <v>3.1938677738741615E-2</v>
      </c>
      <c r="F15" s="76">
        <f>分析係数表!C18</f>
        <v>0.44289970208540219</v>
      </c>
      <c r="G15" s="77">
        <f t="shared" si="1"/>
        <v>1.4145630855490329E-2</v>
      </c>
      <c r="H15" s="77">
        <v>3.0871197369231392E-2</v>
      </c>
      <c r="I15" s="77">
        <f t="shared" si="2"/>
        <v>3.0871197369231392E-2</v>
      </c>
      <c r="J15" s="76">
        <f>分析係数表!G18</f>
        <v>0.21558441558441557</v>
      </c>
      <c r="K15" s="78">
        <f t="shared" si="3"/>
        <v>6.6553490432368972E-3</v>
      </c>
      <c r="L15" s="79"/>
      <c r="M15" s="80"/>
      <c r="N15" s="81">
        <f>分析係数表!H18</f>
        <v>4.9577045827781737E-4</v>
      </c>
      <c r="O15" s="82">
        <f t="shared" si="4"/>
        <v>1.3712827302542084E-2</v>
      </c>
      <c r="P15" s="76">
        <f>分析係数表!C18</f>
        <v>0.44289970208540219</v>
      </c>
      <c r="Q15" s="82">
        <f t="shared" si="5"/>
        <v>6.0734071270444586E-3</v>
      </c>
      <c r="R15" s="83">
        <v>1.280257642835953E-2</v>
      </c>
      <c r="S15" s="84">
        <f t="shared" si="6"/>
        <v>4.3673773797590923E-2</v>
      </c>
      <c r="T15" s="85">
        <f>分析係数表!F18</f>
        <v>0.45974025974025973</v>
      </c>
      <c r="U15" s="86">
        <f t="shared" si="7"/>
        <v>2.0078592109541802E-2</v>
      </c>
      <c r="V15" s="87">
        <f>分析係数表!D18</f>
        <v>4.0445269016697587E-2</v>
      </c>
      <c r="W15" s="88">
        <f t="shared" si="8"/>
        <v>0</v>
      </c>
      <c r="X15" s="76">
        <f>分析係数表!E18</f>
        <v>3.896103896103896E-2</v>
      </c>
      <c r="Y15" s="89">
        <f t="shared" si="9"/>
        <v>0</v>
      </c>
    </row>
    <row r="16" spans="1:25" x14ac:dyDescent="0.2">
      <c r="A16" s="6" t="s">
        <v>4</v>
      </c>
      <c r="B16" s="5" t="s">
        <v>32</v>
      </c>
      <c r="C16" s="90"/>
      <c r="D16" s="76">
        <f>投入係数表!AC16</f>
        <v>0</v>
      </c>
      <c r="E16" s="77">
        <f t="shared" si="0"/>
        <v>0</v>
      </c>
      <c r="F16" s="76">
        <f>分析係数表!C19</f>
        <v>0.30545876887340306</v>
      </c>
      <c r="G16" s="77">
        <f t="shared" si="1"/>
        <v>0</v>
      </c>
      <c r="H16" s="77">
        <v>1.099245345527842E-2</v>
      </c>
      <c r="I16" s="77">
        <f t="shared" si="2"/>
        <v>1.099245345527842E-2</v>
      </c>
      <c r="J16" s="76">
        <f>分析係数表!G19</f>
        <v>5.7468790357296601E-2</v>
      </c>
      <c r="K16" s="78">
        <f t="shared" si="3"/>
        <v>6.3172300313373616E-4</v>
      </c>
      <c r="L16" s="79"/>
      <c r="M16" s="80"/>
      <c r="N16" s="81">
        <f>分析係数表!H19</f>
        <v>-1.2394261456945434E-4</v>
      </c>
      <c r="O16" s="82">
        <f t="shared" si="4"/>
        <v>-3.4282068256355209E-3</v>
      </c>
      <c r="P16" s="76">
        <f>分析係数表!C19</f>
        <v>0.30545876887340306</v>
      </c>
      <c r="Q16" s="82">
        <f t="shared" si="5"/>
        <v>-1.0471758364020234E-3</v>
      </c>
      <c r="R16" s="83">
        <v>2.4693672204835057E-3</v>
      </c>
      <c r="S16" s="84">
        <f t="shared" si="6"/>
        <v>1.3461820675761925E-2</v>
      </c>
      <c r="T16" s="85">
        <f>分析係数表!F19</f>
        <v>0.23999139044339216</v>
      </c>
      <c r="U16" s="86">
        <f t="shared" si="7"/>
        <v>3.2307210618757092E-3</v>
      </c>
      <c r="V16" s="87">
        <f>分析係数表!D19</f>
        <v>1.8941024537236333E-2</v>
      </c>
      <c r="W16" s="88">
        <f t="shared" si="8"/>
        <v>0</v>
      </c>
      <c r="X16" s="76">
        <f>分析係数表!E19</f>
        <v>1.9156263452432199E-2</v>
      </c>
      <c r="Y16" s="89">
        <f t="shared" si="9"/>
        <v>0</v>
      </c>
    </row>
    <row r="17" spans="1:25" x14ac:dyDescent="0.2">
      <c r="A17" s="6" t="s">
        <v>5</v>
      </c>
      <c r="B17" s="5" t="s">
        <v>33</v>
      </c>
      <c r="C17" s="90"/>
      <c r="D17" s="76">
        <f>投入係数表!AC17</f>
        <v>0</v>
      </c>
      <c r="E17" s="77">
        <f t="shared" si="0"/>
        <v>0</v>
      </c>
      <c r="F17" s="76">
        <f>分析係数表!C20</f>
        <v>9.5808383233532912E-2</v>
      </c>
      <c r="G17" s="77">
        <f t="shared" si="1"/>
        <v>0</v>
      </c>
      <c r="H17" s="77">
        <v>1.5787936711429917E-3</v>
      </c>
      <c r="I17" s="77">
        <f t="shared" si="2"/>
        <v>1.5787936711429917E-3</v>
      </c>
      <c r="J17" s="76">
        <f>分析係数表!G20</f>
        <v>0.10049019607843138</v>
      </c>
      <c r="K17" s="78">
        <f t="shared" si="3"/>
        <v>1.5865328558054573E-4</v>
      </c>
      <c r="L17" s="79"/>
      <c r="M17" s="80"/>
      <c r="N17" s="81">
        <f>分析係数表!H20</f>
        <v>6.1971307284727176E-4</v>
      </c>
      <c r="O17" s="82">
        <f t="shared" si="4"/>
        <v>1.7141034128177607E-2</v>
      </c>
      <c r="P17" s="76">
        <f>分析係数表!C20</f>
        <v>9.5808383233532912E-2</v>
      </c>
      <c r="Q17" s="82">
        <f t="shared" si="5"/>
        <v>1.6422547667715069E-3</v>
      </c>
      <c r="R17" s="83">
        <v>3.1048507207986071E-3</v>
      </c>
      <c r="S17" s="84">
        <f t="shared" si="6"/>
        <v>4.6836443919415988E-3</v>
      </c>
      <c r="T17" s="85">
        <f>分析係数表!F20</f>
        <v>0.22303921568627452</v>
      </c>
      <c r="U17" s="86">
        <f t="shared" si="7"/>
        <v>1.0446363717320723E-3</v>
      </c>
      <c r="V17" s="87">
        <f>分析係数表!D20</f>
        <v>8.5784313725490197E-2</v>
      </c>
      <c r="W17" s="88">
        <f t="shared" si="8"/>
        <v>0</v>
      </c>
      <c r="X17" s="76">
        <f>分析係数表!E20</f>
        <v>9.3137254901960786E-2</v>
      </c>
      <c r="Y17" s="89">
        <f t="shared" si="9"/>
        <v>0</v>
      </c>
    </row>
    <row r="18" spans="1:25" x14ac:dyDescent="0.2">
      <c r="A18" s="6" t="s">
        <v>6</v>
      </c>
      <c r="B18" s="5" t="s">
        <v>34</v>
      </c>
      <c r="C18" s="90"/>
      <c r="D18" s="76">
        <f>投入係数表!AC18</f>
        <v>3.1938677738741618E-3</v>
      </c>
      <c r="E18" s="77">
        <f t="shared" si="0"/>
        <v>0.31938677738741617</v>
      </c>
      <c r="F18" s="76">
        <f>分析係数表!C21</f>
        <v>0.17321313586606568</v>
      </c>
      <c r="G18" s="77">
        <f t="shared" si="1"/>
        <v>5.5321985265431389E-2</v>
      </c>
      <c r="H18" s="77">
        <v>6.4896025594374629E-2</v>
      </c>
      <c r="I18" s="77">
        <f t="shared" si="2"/>
        <v>6.4896025594374629E-2</v>
      </c>
      <c r="J18" s="76">
        <f>分析係数表!G21</f>
        <v>0.28424304840370751</v>
      </c>
      <c r="K18" s="78">
        <f t="shared" si="3"/>
        <v>1.8446244144230069E-2</v>
      </c>
      <c r="L18" s="79"/>
      <c r="M18" s="80"/>
      <c r="N18" s="81">
        <f>分析係数表!H21</f>
        <v>1.0225265701979984E-3</v>
      </c>
      <c r="O18" s="82">
        <f t="shared" si="4"/>
        <v>2.8282706311493051E-2</v>
      </c>
      <c r="P18" s="76">
        <f>分析係数表!C21</f>
        <v>0.17321313586606568</v>
      </c>
      <c r="Q18" s="82">
        <f t="shared" si="5"/>
        <v>4.8989362509926793E-3</v>
      </c>
      <c r="R18" s="83">
        <v>9.0461942056898788E-3</v>
      </c>
      <c r="S18" s="84">
        <f t="shared" si="6"/>
        <v>7.3942219800064504E-2</v>
      </c>
      <c r="T18" s="85">
        <f>分析係数表!F21</f>
        <v>0.42481977342945415</v>
      </c>
      <c r="U18" s="86">
        <f t="shared" si="7"/>
        <v>3.1412117062334301E-2</v>
      </c>
      <c r="V18" s="87">
        <f>分析係数表!D21</f>
        <v>8.2389289392378995E-2</v>
      </c>
      <c r="W18" s="88">
        <f t="shared" si="8"/>
        <v>0</v>
      </c>
      <c r="X18" s="76">
        <f>分析係数表!E21</f>
        <v>7.7239958805355308E-2</v>
      </c>
      <c r="Y18" s="89">
        <f t="shared" si="9"/>
        <v>0</v>
      </c>
    </row>
    <row r="19" spans="1:25" x14ac:dyDescent="0.2">
      <c r="A19" s="6" t="s">
        <v>7</v>
      </c>
      <c r="B19" s="5" t="s">
        <v>268</v>
      </c>
      <c r="C19" s="90"/>
      <c r="D19" s="76">
        <f>投入係数表!AC19</f>
        <v>0</v>
      </c>
      <c r="E19" s="77">
        <f t="shared" si="0"/>
        <v>0</v>
      </c>
      <c r="F19" s="76">
        <f>分析係数表!C22</f>
        <v>5.7692307692307709E-2</v>
      </c>
      <c r="G19" s="77">
        <f t="shared" si="1"/>
        <v>0</v>
      </c>
      <c r="H19" s="77">
        <v>1.7123896947568286E-3</v>
      </c>
      <c r="I19" s="77">
        <f t="shared" si="2"/>
        <v>1.7123896947568286E-3</v>
      </c>
      <c r="J19" s="76">
        <f>分析係数表!G22</f>
        <v>0.19427890345649582</v>
      </c>
      <c r="K19" s="78">
        <f t="shared" si="3"/>
        <v>3.3268119218756023E-4</v>
      </c>
      <c r="L19" s="79"/>
      <c r="M19" s="80"/>
      <c r="N19" s="81">
        <f>分析係数表!H22</f>
        <v>6.1971307284727171E-5</v>
      </c>
      <c r="O19" s="82">
        <f t="shared" si="4"/>
        <v>1.7141034128177605E-3</v>
      </c>
      <c r="P19" s="76">
        <f>分析係数表!C22</f>
        <v>5.7692307692307709E-2</v>
      </c>
      <c r="Q19" s="82">
        <f t="shared" si="5"/>
        <v>9.8890581508716976E-5</v>
      </c>
      <c r="R19" s="83">
        <v>6.5848138862602539E-4</v>
      </c>
      <c r="S19" s="84">
        <f t="shared" si="6"/>
        <v>2.3708710833828541E-3</v>
      </c>
      <c r="T19" s="85">
        <f>分析係数表!F22</f>
        <v>0.41239570917759238</v>
      </c>
      <c r="U19" s="86">
        <f t="shared" si="7"/>
        <v>9.7773706180031878E-4</v>
      </c>
      <c r="V19" s="87">
        <f>分析係数表!D22</f>
        <v>9.5351609058402856E-3</v>
      </c>
      <c r="W19" s="88">
        <f t="shared" si="8"/>
        <v>0</v>
      </c>
      <c r="X19" s="76">
        <f>分析係数表!E22</f>
        <v>8.3432657926102508E-3</v>
      </c>
      <c r="Y19" s="89">
        <f t="shared" si="9"/>
        <v>0</v>
      </c>
    </row>
    <row r="20" spans="1:25" x14ac:dyDescent="0.2">
      <c r="A20" s="6" t="s">
        <v>8</v>
      </c>
      <c r="B20" s="5" t="s">
        <v>269</v>
      </c>
      <c r="C20" s="90"/>
      <c r="D20" s="76">
        <f>投入係数表!AC20</f>
        <v>0</v>
      </c>
      <c r="E20" s="77">
        <f t="shared" si="0"/>
        <v>0</v>
      </c>
      <c r="F20" s="76">
        <f>分析係数表!C23</f>
        <v>0</v>
      </c>
      <c r="G20" s="77">
        <f t="shared" si="1"/>
        <v>0</v>
      </c>
      <c r="H20" s="77">
        <v>0</v>
      </c>
      <c r="I20" s="77">
        <f t="shared" si="2"/>
        <v>0</v>
      </c>
      <c r="J20" s="76">
        <f>分析係数表!G23</f>
        <v>0.21608040201005024</v>
      </c>
      <c r="K20" s="78">
        <f t="shared" si="3"/>
        <v>0</v>
      </c>
      <c r="L20" s="79"/>
      <c r="M20" s="80"/>
      <c r="N20" s="81">
        <f>分析係数表!H23</f>
        <v>3.0985653642363585E-5</v>
      </c>
      <c r="O20" s="82">
        <f t="shared" si="4"/>
        <v>8.5705170640888023E-4</v>
      </c>
      <c r="P20" s="76">
        <f>分析係数表!C23</f>
        <v>0</v>
      </c>
      <c r="Q20" s="82">
        <f t="shared" si="5"/>
        <v>0</v>
      </c>
      <c r="R20" s="83">
        <v>0</v>
      </c>
      <c r="S20" s="84">
        <f t="shared" si="6"/>
        <v>0</v>
      </c>
      <c r="T20" s="85">
        <f>分析係数表!F23</f>
        <v>0.44723618090452261</v>
      </c>
      <c r="U20" s="86">
        <f t="shared" si="7"/>
        <v>0</v>
      </c>
      <c r="V20" s="87">
        <f>分析係数表!D23</f>
        <v>5.0251256281407038E-2</v>
      </c>
      <c r="W20" s="88">
        <f t="shared" si="8"/>
        <v>0</v>
      </c>
      <c r="X20" s="76">
        <f>分析係数表!E23</f>
        <v>3.5175879396984924E-2</v>
      </c>
      <c r="Y20" s="89">
        <f t="shared" si="9"/>
        <v>0</v>
      </c>
    </row>
    <row r="21" spans="1:25" x14ac:dyDescent="0.2">
      <c r="A21" s="6" t="s">
        <v>9</v>
      </c>
      <c r="B21" s="5" t="s">
        <v>270</v>
      </c>
      <c r="C21" s="90"/>
      <c r="D21" s="76">
        <f>投入係数表!AC21</f>
        <v>9.5816033216224845E-4</v>
      </c>
      <c r="E21" s="77">
        <f t="shared" si="0"/>
        <v>9.5816033216224838E-2</v>
      </c>
      <c r="F21" s="76">
        <f>分析係数表!C24</f>
        <v>1</v>
      </c>
      <c r="G21" s="77">
        <f t="shared" si="1"/>
        <v>9.5816033216224838E-2</v>
      </c>
      <c r="H21" s="77">
        <v>0.13329024117416746</v>
      </c>
      <c r="I21" s="77">
        <f t="shared" si="2"/>
        <v>0.13329024117416746</v>
      </c>
      <c r="J21" s="76">
        <f>分析係数表!G24</f>
        <v>0.20751761942051683</v>
      </c>
      <c r="K21" s="78">
        <f t="shared" si="3"/>
        <v>2.7660073540449786E-2</v>
      </c>
      <c r="L21" s="79"/>
      <c r="M21" s="80"/>
      <c r="N21" s="81">
        <f>分析係数表!H24</f>
        <v>4.3379915099309022E-4</v>
      </c>
      <c r="O21" s="82">
        <f t="shared" si="4"/>
        <v>1.1998723889724325E-2</v>
      </c>
      <c r="P21" s="76">
        <f>分析係数表!C24</f>
        <v>1</v>
      </c>
      <c r="Q21" s="82">
        <f t="shared" si="5"/>
        <v>1.1998723889724325E-2</v>
      </c>
      <c r="R21" s="83">
        <v>3.7489234546867756E-2</v>
      </c>
      <c r="S21" s="84">
        <f t="shared" si="6"/>
        <v>0.17077947572103522</v>
      </c>
      <c r="T21" s="85">
        <f>分析係数表!F24</f>
        <v>0.3923257635082224</v>
      </c>
      <c r="U21" s="86">
        <f t="shared" si="7"/>
        <v>6.7001188203789072E-2</v>
      </c>
      <c r="V21" s="87">
        <f>分析係数表!D24</f>
        <v>7.9874706342991389E-2</v>
      </c>
      <c r="W21" s="88">
        <f t="shared" si="8"/>
        <v>0</v>
      </c>
      <c r="X21" s="76">
        <f>分析係数表!E24</f>
        <v>8.1440877055599062E-2</v>
      </c>
      <c r="Y21" s="89">
        <f t="shared" si="9"/>
        <v>0</v>
      </c>
    </row>
    <row r="22" spans="1:25" x14ac:dyDescent="0.2">
      <c r="A22" s="6" t="s">
        <v>10</v>
      </c>
      <c r="B22" s="5" t="s">
        <v>271</v>
      </c>
      <c r="C22" s="90"/>
      <c r="D22" s="76">
        <f>投入係数表!AC22</f>
        <v>0</v>
      </c>
      <c r="E22" s="77">
        <f t="shared" si="0"/>
        <v>0</v>
      </c>
      <c r="F22" s="76">
        <f>分析係数表!C25</f>
        <v>0.15636042402826855</v>
      </c>
      <c r="G22" s="77">
        <f t="shared" si="1"/>
        <v>0</v>
      </c>
      <c r="H22" s="77">
        <v>1.3771291577952023E-2</v>
      </c>
      <c r="I22" s="77">
        <f t="shared" si="2"/>
        <v>1.3771291577952023E-2</v>
      </c>
      <c r="J22" s="76">
        <f>分析係数表!G25</f>
        <v>0.19674295774647887</v>
      </c>
      <c r="K22" s="78">
        <f t="shared" si="3"/>
        <v>2.7094046370354551E-3</v>
      </c>
      <c r="L22" s="79"/>
      <c r="M22" s="80"/>
      <c r="N22" s="81">
        <f>分析係数表!H25</f>
        <v>5.8872741920490813E-4</v>
      </c>
      <c r="O22" s="82">
        <f t="shared" si="4"/>
        <v>1.6283982421768727E-2</v>
      </c>
      <c r="P22" s="76">
        <f>分析係数表!C25</f>
        <v>0.15636042402826855</v>
      </c>
      <c r="Q22" s="82">
        <f t="shared" si="5"/>
        <v>2.5461703963366297E-3</v>
      </c>
      <c r="R22" s="83">
        <v>8.2916166015691382E-3</v>
      </c>
      <c r="S22" s="84">
        <f t="shared" si="6"/>
        <v>2.2062908179521161E-2</v>
      </c>
      <c r="T22" s="85">
        <f>分析係数表!F25</f>
        <v>0.35079225352112675</v>
      </c>
      <c r="U22" s="86">
        <f t="shared" si="7"/>
        <v>7.739497279523928E-3</v>
      </c>
      <c r="V22" s="87">
        <f>分析係数表!D25</f>
        <v>7.2183098591549297E-2</v>
      </c>
      <c r="W22" s="88">
        <f t="shared" si="8"/>
        <v>0</v>
      </c>
      <c r="X22" s="76">
        <f>分析係数表!E25</f>
        <v>6.8661971830985921E-2</v>
      </c>
      <c r="Y22" s="89">
        <f t="shared" si="9"/>
        <v>0</v>
      </c>
    </row>
    <row r="23" spans="1:25" x14ac:dyDescent="0.2">
      <c r="A23" s="6" t="s">
        <v>11</v>
      </c>
      <c r="B23" s="5" t="s">
        <v>35</v>
      </c>
      <c r="C23" s="90"/>
      <c r="D23" s="76">
        <f>投入係数表!AC23</f>
        <v>3.1938677738741617E-4</v>
      </c>
      <c r="E23" s="77">
        <f t="shared" si="0"/>
        <v>3.1938677738741615E-2</v>
      </c>
      <c r="F23" s="76">
        <f>分析係数表!C26</f>
        <v>0.2968369829683698</v>
      </c>
      <c r="G23" s="77">
        <f t="shared" si="1"/>
        <v>9.4805807399670969E-3</v>
      </c>
      <c r="H23" s="77">
        <v>1.6865892580949095E-2</v>
      </c>
      <c r="I23" s="77">
        <f t="shared" si="2"/>
        <v>1.6865892580949095E-2</v>
      </c>
      <c r="J23" s="76">
        <f>分析係数表!G26</f>
        <v>0.19691119691119691</v>
      </c>
      <c r="K23" s="78">
        <f t="shared" si="3"/>
        <v>3.3210830950903621E-3</v>
      </c>
      <c r="L23" s="79"/>
      <c r="M23" s="80"/>
      <c r="N23" s="81">
        <f>分析係数表!H26</f>
        <v>1.2859046261580888E-2</v>
      </c>
      <c r="O23" s="82">
        <f t="shared" si="4"/>
        <v>0.35567645815968529</v>
      </c>
      <c r="P23" s="76">
        <f>分析係数表!C26</f>
        <v>0.2968369829683698</v>
      </c>
      <c r="Q23" s="82">
        <f t="shared" si="5"/>
        <v>0.1055779267529966</v>
      </c>
      <c r="R23" s="83">
        <v>0.11130095524470383</v>
      </c>
      <c r="S23" s="84">
        <f t="shared" si="6"/>
        <v>0.12816684782565294</v>
      </c>
      <c r="T23" s="85">
        <f>分析係数表!F26</f>
        <v>0.33687258687258687</v>
      </c>
      <c r="U23" s="86">
        <f t="shared" si="7"/>
        <v>4.3175897578332886E-2</v>
      </c>
      <c r="V23" s="87">
        <f>分析係数表!D26</f>
        <v>8.7355212355212361E-2</v>
      </c>
      <c r="W23" s="88">
        <f t="shared" si="8"/>
        <v>0</v>
      </c>
      <c r="X23" s="76">
        <f>分析係数表!E26</f>
        <v>9.2664092664092659E-2</v>
      </c>
      <c r="Y23" s="89">
        <f t="shared" si="9"/>
        <v>0</v>
      </c>
    </row>
    <row r="24" spans="1:25" x14ac:dyDescent="0.2">
      <c r="A24" s="6" t="s">
        <v>12</v>
      </c>
      <c r="B24" s="5" t="s">
        <v>365</v>
      </c>
      <c r="C24" s="90"/>
      <c r="D24" s="76">
        <f>投入係数表!AC24</f>
        <v>3.1938677738741617E-4</v>
      </c>
      <c r="E24" s="77">
        <f t="shared" si="0"/>
        <v>3.1938677738741615E-2</v>
      </c>
      <c r="F24" s="76">
        <f>分析係数表!C27</f>
        <v>2.7090694935217874E-2</v>
      </c>
      <c r="G24" s="77">
        <f t="shared" si="1"/>
        <v>8.6524097525448338E-4</v>
      </c>
      <c r="H24" s="77">
        <v>1.0089938969119188E-3</v>
      </c>
      <c r="I24" s="77">
        <f t="shared" si="2"/>
        <v>1.0089938969119188E-3</v>
      </c>
      <c r="J24" s="76">
        <f>分析係数表!G27</f>
        <v>0.18333333333333332</v>
      </c>
      <c r="K24" s="78">
        <f t="shared" si="3"/>
        <v>1.8498221443385176E-4</v>
      </c>
      <c r="L24" s="79"/>
      <c r="M24" s="80"/>
      <c r="N24" s="81">
        <f>分析係数表!H27</f>
        <v>1.2053419266879434E-2</v>
      </c>
      <c r="O24" s="82">
        <f t="shared" si="4"/>
        <v>0.33339311379305442</v>
      </c>
      <c r="P24" s="76">
        <f>分析係数表!C27</f>
        <v>2.7090694935217874E-2</v>
      </c>
      <c r="Q24" s="82">
        <f t="shared" si="5"/>
        <v>9.0318511392700161E-3</v>
      </c>
      <c r="R24" s="83">
        <v>9.0837967728665727E-3</v>
      </c>
      <c r="S24" s="84">
        <f t="shared" si="6"/>
        <v>1.0092790669778492E-2</v>
      </c>
      <c r="T24" s="85">
        <f>分析係数表!F27</f>
        <v>0.33333333333333331</v>
      </c>
      <c r="U24" s="86">
        <f t="shared" si="7"/>
        <v>3.3642635565928306E-3</v>
      </c>
      <c r="V24" s="87">
        <f>分析係数表!D27</f>
        <v>0</v>
      </c>
      <c r="W24" s="88">
        <f t="shared" si="8"/>
        <v>0</v>
      </c>
      <c r="X24" s="76">
        <f>分析係数表!E27</f>
        <v>0</v>
      </c>
      <c r="Y24" s="89">
        <f t="shared" si="9"/>
        <v>0</v>
      </c>
    </row>
    <row r="25" spans="1:25" x14ac:dyDescent="0.2">
      <c r="A25" s="6" t="s">
        <v>13</v>
      </c>
      <c r="B25" s="5" t="s">
        <v>191</v>
      </c>
      <c r="C25" s="90"/>
      <c r="D25" s="76">
        <f>投入係数表!AC25</f>
        <v>0</v>
      </c>
      <c r="E25" s="77">
        <f t="shared" si="0"/>
        <v>0</v>
      </c>
      <c r="F25" s="76">
        <f>分析係数表!C28</f>
        <v>5.9347181008901906E-3</v>
      </c>
      <c r="G25" s="77">
        <f t="shared" si="1"/>
        <v>0</v>
      </c>
      <c r="H25" s="77">
        <v>4.5227113635950986E-4</v>
      </c>
      <c r="I25" s="77">
        <f t="shared" si="2"/>
        <v>4.5227113635950986E-4</v>
      </c>
      <c r="J25" s="76">
        <f>分析係数表!G28</f>
        <v>0.12222222222222222</v>
      </c>
      <c r="K25" s="78">
        <f t="shared" si="3"/>
        <v>5.527758333282898E-5</v>
      </c>
      <c r="L25" s="79"/>
      <c r="M25" s="80"/>
      <c r="N25" s="81">
        <f>分析係数表!H28</f>
        <v>2.299135500263378E-2</v>
      </c>
      <c r="O25" s="82">
        <f t="shared" si="4"/>
        <v>0.63593236615538917</v>
      </c>
      <c r="P25" s="76">
        <f>分析係数表!C28</f>
        <v>5.9347181008901906E-3</v>
      </c>
      <c r="Q25" s="82">
        <f t="shared" si="5"/>
        <v>3.7740793243643167E-3</v>
      </c>
      <c r="R25" s="83">
        <v>3.8757114504226111E-3</v>
      </c>
      <c r="S25" s="84">
        <f t="shared" si="6"/>
        <v>4.3279825867821213E-3</v>
      </c>
      <c r="T25" s="85">
        <f>分析係数表!F28</f>
        <v>0.21111111111111111</v>
      </c>
      <c r="U25" s="86">
        <f t="shared" si="7"/>
        <v>9.1368521276511446E-4</v>
      </c>
      <c r="V25" s="87">
        <f>分析係数表!D28</f>
        <v>0.82222222222222219</v>
      </c>
      <c r="W25" s="88">
        <f t="shared" si="8"/>
        <v>0</v>
      </c>
      <c r="X25" s="76">
        <f>分析係数表!E28</f>
        <v>0.82222222222222219</v>
      </c>
      <c r="Y25" s="89">
        <f t="shared" si="9"/>
        <v>0</v>
      </c>
    </row>
    <row r="26" spans="1:25" x14ac:dyDescent="0.2">
      <c r="A26" s="6" t="s">
        <v>14</v>
      </c>
      <c r="B26" s="5" t="s">
        <v>50</v>
      </c>
      <c r="C26" s="90"/>
      <c r="D26" s="76">
        <f>投入係数表!AC26</f>
        <v>6.3877355477483235E-3</v>
      </c>
      <c r="E26" s="77">
        <f t="shared" si="0"/>
        <v>0.63877355477483233</v>
      </c>
      <c r="F26" s="76">
        <f>分析係数表!C29</f>
        <v>2.9045643153526979E-2</v>
      </c>
      <c r="G26" s="77">
        <f t="shared" si="1"/>
        <v>1.8553588727899698E-2</v>
      </c>
      <c r="H26" s="77">
        <v>1.9639749333926381E-2</v>
      </c>
      <c r="I26" s="77">
        <f t="shared" si="2"/>
        <v>1.9639749333926381E-2</v>
      </c>
      <c r="J26" s="76">
        <f>分析係数表!G29</f>
        <v>0.27966101694915252</v>
      </c>
      <c r="K26" s="78">
        <f t="shared" si="3"/>
        <v>5.4924722713522922E-3</v>
      </c>
      <c r="L26" s="79"/>
      <c r="M26" s="80"/>
      <c r="N26" s="81">
        <f>分析係数表!H29</f>
        <v>1.0659064852973073E-2</v>
      </c>
      <c r="O26" s="82">
        <f t="shared" si="4"/>
        <v>0.29482578700465484</v>
      </c>
      <c r="P26" s="76">
        <f>分析係数表!C29</f>
        <v>2.9045643153526979E-2</v>
      </c>
      <c r="Q26" s="82">
        <f t="shared" si="5"/>
        <v>8.563404601794956E-3</v>
      </c>
      <c r="R26" s="83">
        <v>1.0753568163695036E-2</v>
      </c>
      <c r="S26" s="84">
        <f t="shared" si="6"/>
        <v>3.0393317497621419E-2</v>
      </c>
      <c r="T26" s="85">
        <f>分析係数表!F29</f>
        <v>0.4576271186440678</v>
      </c>
      <c r="U26" s="86">
        <f t="shared" si="7"/>
        <v>1.3908806312470819E-2</v>
      </c>
      <c r="V26" s="87">
        <f>分析係数表!D29</f>
        <v>0.38983050847457629</v>
      </c>
      <c r="W26" s="88">
        <f t="shared" si="8"/>
        <v>0</v>
      </c>
      <c r="X26" s="76">
        <f>分析係数表!E29</f>
        <v>0.16101694915254236</v>
      </c>
      <c r="Y26" s="89">
        <f t="shared" si="9"/>
        <v>0</v>
      </c>
    </row>
    <row r="27" spans="1:25" x14ac:dyDescent="0.2">
      <c r="A27" s="6" t="s">
        <v>15</v>
      </c>
      <c r="B27" s="5" t="s">
        <v>36</v>
      </c>
      <c r="C27" s="90"/>
      <c r="D27" s="76">
        <f>投入係数表!AC27</f>
        <v>3.1938677738741618E-3</v>
      </c>
      <c r="E27" s="77">
        <f t="shared" si="0"/>
        <v>0.31938677738741617</v>
      </c>
      <c r="F27" s="76">
        <f>分析係数表!C30</f>
        <v>1</v>
      </c>
      <c r="G27" s="77">
        <f t="shared" si="1"/>
        <v>0.31938677738741617</v>
      </c>
      <c r="H27" s="77">
        <v>0.34595418383120763</v>
      </c>
      <c r="I27" s="77">
        <f t="shared" si="2"/>
        <v>0.34595418383120763</v>
      </c>
      <c r="J27" s="76">
        <f>分析係数表!G30</f>
        <v>0.3445689235265465</v>
      </c>
      <c r="K27" s="78">
        <f t="shared" si="3"/>
        <v>0.1192050607122242</v>
      </c>
      <c r="L27" s="79"/>
      <c r="M27" s="80"/>
      <c r="N27" s="81">
        <f>分析係数表!H30</f>
        <v>0</v>
      </c>
      <c r="O27" s="82">
        <f t="shared" si="4"/>
        <v>0</v>
      </c>
      <c r="P27" s="76">
        <f>分析係数表!C30</f>
        <v>1</v>
      </c>
      <c r="Q27" s="82">
        <f t="shared" si="5"/>
        <v>0</v>
      </c>
      <c r="R27" s="83">
        <v>3.7719016643489756E-2</v>
      </c>
      <c r="S27" s="84">
        <f t="shared" si="6"/>
        <v>0.38367320047469738</v>
      </c>
      <c r="T27" s="85">
        <f>分析係数表!F30</f>
        <v>0.44101315148563081</v>
      </c>
      <c r="U27" s="86">
        <f t="shared" si="7"/>
        <v>0.16920492728192452</v>
      </c>
      <c r="V27" s="87">
        <f>分析係数表!D30</f>
        <v>8.7579152459814902E-2</v>
      </c>
      <c r="W27" s="88">
        <f t="shared" si="8"/>
        <v>0</v>
      </c>
      <c r="X27" s="76">
        <f>分析係数表!E30</f>
        <v>6.0009741841207991E-2</v>
      </c>
      <c r="Y27" s="89">
        <f t="shared" si="9"/>
        <v>0</v>
      </c>
    </row>
    <row r="28" spans="1:25" x14ac:dyDescent="0.2">
      <c r="A28" s="6" t="s">
        <v>16</v>
      </c>
      <c r="B28" s="5" t="s">
        <v>192</v>
      </c>
      <c r="C28" s="90"/>
      <c r="D28" s="76">
        <f>投入係数表!AC28</f>
        <v>2.3634621526668797E-2</v>
      </c>
      <c r="E28" s="77">
        <f t="shared" si="0"/>
        <v>2.3634621526668798</v>
      </c>
      <c r="F28" s="76">
        <f>分析係数表!C31</f>
        <v>3.5033259423503327E-2</v>
      </c>
      <c r="G28" s="77">
        <f t="shared" si="1"/>
        <v>8.2799782732010427E-2</v>
      </c>
      <c r="H28" s="77">
        <v>8.5317851342262579E-2</v>
      </c>
      <c r="I28" s="77">
        <f t="shared" si="2"/>
        <v>8.5317851342262579E-2</v>
      </c>
      <c r="J28" s="76">
        <f>分析係数表!G31</f>
        <v>6.3291139240506333E-2</v>
      </c>
      <c r="K28" s="78">
        <f t="shared" si="3"/>
        <v>5.3998640090039615E-3</v>
      </c>
      <c r="L28" s="79"/>
      <c r="M28" s="80"/>
      <c r="N28" s="81">
        <f>分析係数表!H31</f>
        <v>2.636879124965141E-2</v>
      </c>
      <c r="O28" s="82">
        <f t="shared" si="4"/>
        <v>0.7293510021539571</v>
      </c>
      <c r="P28" s="76">
        <f>分析係数表!C31</f>
        <v>3.5033259423503327E-2</v>
      </c>
      <c r="Q28" s="82">
        <f t="shared" si="5"/>
        <v>2.5551542869251712E-2</v>
      </c>
      <c r="R28" s="83">
        <v>3.1050533790962911E-2</v>
      </c>
      <c r="S28" s="84">
        <f t="shared" si="6"/>
        <v>0.11636838513322549</v>
      </c>
      <c r="T28" s="85">
        <f>分析係数表!F31</f>
        <v>0.34177215189873417</v>
      </c>
      <c r="U28" s="86">
        <f t="shared" si="7"/>
        <v>3.9771473399963141E-2</v>
      </c>
      <c r="V28" s="87">
        <f>分析係数表!D31</f>
        <v>0</v>
      </c>
      <c r="W28" s="88">
        <f t="shared" si="8"/>
        <v>0</v>
      </c>
      <c r="X28" s="76">
        <f>分析係数表!E31</f>
        <v>0</v>
      </c>
      <c r="Y28" s="89">
        <f t="shared" si="9"/>
        <v>0</v>
      </c>
    </row>
    <row r="29" spans="1:25" x14ac:dyDescent="0.2">
      <c r="A29" s="6" t="s">
        <v>17</v>
      </c>
      <c r="B29" s="5" t="s">
        <v>272</v>
      </c>
      <c r="C29" s="90"/>
      <c r="D29" s="76">
        <f>投入係数表!AC29</f>
        <v>2.5550942190993293E-3</v>
      </c>
      <c r="E29" s="77">
        <f t="shared" si="0"/>
        <v>0.25550942190993292</v>
      </c>
      <c r="F29" s="76">
        <f>分析係数表!C32</f>
        <v>1</v>
      </c>
      <c r="G29" s="77">
        <f t="shared" si="1"/>
        <v>0.25550942190993292</v>
      </c>
      <c r="H29" s="77">
        <v>0.28757657477730053</v>
      </c>
      <c r="I29" s="77">
        <f t="shared" si="2"/>
        <v>0.28757657477730053</v>
      </c>
      <c r="J29" s="76">
        <f>分析係数表!G32</f>
        <v>0.13994910941475827</v>
      </c>
      <c r="K29" s="78">
        <f t="shared" si="3"/>
        <v>4.0246085528629849E-2</v>
      </c>
      <c r="L29" s="79"/>
      <c r="M29" s="80"/>
      <c r="N29" s="81">
        <f>分析係数表!H32</f>
        <v>7.5295138350943511E-3</v>
      </c>
      <c r="O29" s="82">
        <f t="shared" si="4"/>
        <v>0.2082635646573579</v>
      </c>
      <c r="P29" s="76">
        <f>分析係数表!C32</f>
        <v>1</v>
      </c>
      <c r="Q29" s="82">
        <f t="shared" si="5"/>
        <v>0.2082635646573579</v>
      </c>
      <c r="R29" s="83">
        <v>0.266662898551834</v>
      </c>
      <c r="S29" s="84">
        <f t="shared" si="6"/>
        <v>0.55423947332913448</v>
      </c>
      <c r="T29" s="85">
        <f>分析係数表!F32</f>
        <v>0.48346055979643765</v>
      </c>
      <c r="U29" s="86">
        <f t="shared" si="7"/>
        <v>0.26795292603698612</v>
      </c>
      <c r="V29" s="87">
        <f>分析係数表!D32</f>
        <v>1.0178117048346057E-2</v>
      </c>
      <c r="W29" s="88">
        <f t="shared" si="8"/>
        <v>0</v>
      </c>
      <c r="X29" s="76">
        <f>分析係数表!E32</f>
        <v>1.5267175572519083E-2</v>
      </c>
      <c r="Y29" s="89">
        <f t="shared" si="9"/>
        <v>0</v>
      </c>
    </row>
    <row r="30" spans="1:25" x14ac:dyDescent="0.2">
      <c r="A30" s="6" t="s">
        <v>18</v>
      </c>
      <c r="B30" s="5" t="s">
        <v>273</v>
      </c>
      <c r="C30" s="90"/>
      <c r="D30" s="76">
        <f>投入係数表!AC30</f>
        <v>1.5969338869370809E-3</v>
      </c>
      <c r="E30" s="77">
        <f t="shared" si="0"/>
        <v>0.15969338869370808</v>
      </c>
      <c r="F30" s="76">
        <f>分析係数表!C33</f>
        <v>1</v>
      </c>
      <c r="G30" s="77">
        <f t="shared" si="1"/>
        <v>0.15969338869370808</v>
      </c>
      <c r="H30" s="77">
        <v>0.16642460094873221</v>
      </c>
      <c r="I30" s="77">
        <f t="shared" si="2"/>
        <v>0.16642460094873221</v>
      </c>
      <c r="J30" s="76">
        <f>分析係数表!G33</f>
        <v>0.50525087514585765</v>
      </c>
      <c r="K30" s="78">
        <f t="shared" si="3"/>
        <v>8.4086175275147085E-2</v>
      </c>
      <c r="L30" s="79"/>
      <c r="M30" s="80"/>
      <c r="N30" s="81">
        <f>分析係数表!H33</f>
        <v>1.0844978774827254E-3</v>
      </c>
      <c r="O30" s="82">
        <f t="shared" si="4"/>
        <v>2.9996809724310809E-2</v>
      </c>
      <c r="P30" s="76">
        <f>分析係数表!C33</f>
        <v>1</v>
      </c>
      <c r="Q30" s="82">
        <f t="shared" si="5"/>
        <v>2.9996809724310809E-2</v>
      </c>
      <c r="R30" s="83">
        <v>7.4284041974497533E-2</v>
      </c>
      <c r="S30" s="84">
        <f t="shared" si="6"/>
        <v>0.24070864292322974</v>
      </c>
      <c r="T30" s="85">
        <f>分析係数表!F33</f>
        <v>0.64410735122520424</v>
      </c>
      <c r="U30" s="86">
        <f t="shared" si="7"/>
        <v>0.15504220641029501</v>
      </c>
      <c r="V30" s="87">
        <f>分析係数表!D33</f>
        <v>4.7841306884480746E-2</v>
      </c>
      <c r="W30" s="88">
        <f t="shared" si="8"/>
        <v>0</v>
      </c>
      <c r="X30" s="76">
        <f>分析係数表!E33</f>
        <v>4.3173862310385065E-2</v>
      </c>
      <c r="Y30" s="89">
        <f t="shared" si="9"/>
        <v>0</v>
      </c>
    </row>
    <row r="31" spans="1:25" x14ac:dyDescent="0.2">
      <c r="A31" s="6" t="s">
        <v>19</v>
      </c>
      <c r="B31" s="5" t="s">
        <v>274</v>
      </c>
      <c r="C31" s="75">
        <f>最終需要_まとめ!C32</f>
        <v>100</v>
      </c>
      <c r="D31" s="76">
        <f>投入係数表!AC31</f>
        <v>1.1497923985946982E-2</v>
      </c>
      <c r="E31" s="77">
        <f t="shared" si="0"/>
        <v>1.1497923985946983</v>
      </c>
      <c r="F31" s="76">
        <f>分析係数表!C34</f>
        <v>0.19949759263135858</v>
      </c>
      <c r="G31" s="77">
        <f t="shared" si="1"/>
        <v>0.22938081554547779</v>
      </c>
      <c r="H31" s="77">
        <v>0.25901010204385422</v>
      </c>
      <c r="I31" s="77">
        <f t="shared" si="2"/>
        <v>100.25901010204386</v>
      </c>
      <c r="J31" s="76">
        <f>分析係数表!G34</f>
        <v>0.4244650271478761</v>
      </c>
      <c r="K31" s="78">
        <f t="shared" si="3"/>
        <v>42.556443444783234</v>
      </c>
      <c r="L31" s="79"/>
      <c r="M31" s="80"/>
      <c r="N31" s="81">
        <f>分析係数表!H34</f>
        <v>0.18489139528398352</v>
      </c>
      <c r="O31" s="82">
        <f t="shared" si="4"/>
        <v>5.1140275321417885</v>
      </c>
      <c r="P31" s="76">
        <f>分析係数表!C34</f>
        <v>0.19949759263135858</v>
      </c>
      <c r="Q31" s="82">
        <f t="shared" si="5"/>
        <v>1.0202361813127745</v>
      </c>
      <c r="R31" s="83">
        <v>1.0874403959023211</v>
      </c>
      <c r="S31" s="84">
        <f t="shared" si="6"/>
        <v>101.34645049794618</v>
      </c>
      <c r="T31" s="85">
        <f>分析係数表!F34</f>
        <v>0.70105397636537847</v>
      </c>
      <c r="U31" s="86">
        <f t="shared" si="7"/>
        <v>71.049332112102164</v>
      </c>
      <c r="V31" s="87">
        <f>分析係数表!D34</f>
        <v>0.39061002874480999</v>
      </c>
      <c r="W31" s="88">
        <f t="shared" si="8"/>
        <v>40</v>
      </c>
      <c r="X31" s="76">
        <f>分析係数表!E34</f>
        <v>0.23634621526668795</v>
      </c>
      <c r="Y31" s="89">
        <f t="shared" si="9"/>
        <v>24</v>
      </c>
    </row>
    <row r="32" spans="1:25" x14ac:dyDescent="0.2">
      <c r="A32" s="6" t="s">
        <v>20</v>
      </c>
      <c r="B32" s="5" t="s">
        <v>37</v>
      </c>
      <c r="C32" s="90"/>
      <c r="D32" s="76">
        <f>投入係数表!AC32</f>
        <v>1.7566272756307889E-2</v>
      </c>
      <c r="E32" s="77">
        <f t="shared" si="0"/>
        <v>1.7566272756307888</v>
      </c>
      <c r="F32" s="76">
        <f>分析係数表!C35</f>
        <v>0.22275795564127288</v>
      </c>
      <c r="G32" s="77">
        <f t="shared" si="1"/>
        <v>0.39130270074321327</v>
      </c>
      <c r="H32" s="77">
        <v>0.42537523232233376</v>
      </c>
      <c r="I32" s="77">
        <f t="shared" si="2"/>
        <v>0.42537523232233376</v>
      </c>
      <c r="J32" s="76">
        <f>分析係数表!G35</f>
        <v>0.31756756756756754</v>
      </c>
      <c r="K32" s="78">
        <f t="shared" si="3"/>
        <v>0.13508537783209246</v>
      </c>
      <c r="L32" s="79"/>
      <c r="M32" s="80"/>
      <c r="N32" s="81">
        <f>分析係数表!H35</f>
        <v>6.990363461717225E-2</v>
      </c>
      <c r="O32" s="82">
        <f t="shared" si="4"/>
        <v>1.9335086496584339</v>
      </c>
      <c r="P32" s="76">
        <f>分析係数表!C35</f>
        <v>0.22275795564127288</v>
      </c>
      <c r="Q32" s="82">
        <f t="shared" si="5"/>
        <v>0.43070443401263087</v>
      </c>
      <c r="R32" s="83">
        <v>0.47028684017196765</v>
      </c>
      <c r="S32" s="84">
        <f t="shared" si="6"/>
        <v>0.89566207249430141</v>
      </c>
      <c r="T32" s="85">
        <f>分析係数表!F35</f>
        <v>0.6527027027027027</v>
      </c>
      <c r="U32" s="86">
        <f t="shared" si="7"/>
        <v>0.58460105542533458</v>
      </c>
      <c r="V32" s="87">
        <f>分析係数表!D35</f>
        <v>0.11351351351351352</v>
      </c>
      <c r="W32" s="88">
        <f t="shared" si="8"/>
        <v>0</v>
      </c>
      <c r="X32" s="76">
        <f>分析係数表!E35</f>
        <v>8.9189189189189194E-2</v>
      </c>
      <c r="Y32" s="89">
        <f t="shared" si="9"/>
        <v>0</v>
      </c>
    </row>
    <row r="33" spans="1:25" x14ac:dyDescent="0.2">
      <c r="A33" s="6" t="s">
        <v>21</v>
      </c>
      <c r="B33" s="5" t="s">
        <v>38</v>
      </c>
      <c r="C33" s="90"/>
      <c r="D33" s="76">
        <f>投入係数表!AC33</f>
        <v>2.7467262855317792E-2</v>
      </c>
      <c r="E33" s="77">
        <f t="shared" si="0"/>
        <v>2.7467262855317793</v>
      </c>
      <c r="F33" s="76">
        <f>分析係数表!C36</f>
        <v>0.43622860833064259</v>
      </c>
      <c r="G33" s="77">
        <f t="shared" si="1"/>
        <v>1.1982005850027233</v>
      </c>
      <c r="H33" s="77">
        <v>1.2186810321457842</v>
      </c>
      <c r="I33" s="77">
        <f t="shared" si="2"/>
        <v>1.2186810321457842</v>
      </c>
      <c r="J33" s="76">
        <f>分析係数表!G36</f>
        <v>3.6982248520710057E-3</v>
      </c>
      <c r="K33" s="78">
        <f t="shared" si="3"/>
        <v>4.506956479829083E-3</v>
      </c>
      <c r="L33" s="79"/>
      <c r="M33" s="80"/>
      <c r="N33" s="81">
        <f>分析係数表!H36</f>
        <v>7.7743004988690231E-2</v>
      </c>
      <c r="O33" s="82">
        <f t="shared" si="4"/>
        <v>2.1503427313798804</v>
      </c>
      <c r="P33" s="76">
        <f>分析係数表!C36</f>
        <v>0.43622860833064259</v>
      </c>
      <c r="Q33" s="82">
        <f t="shared" si="5"/>
        <v>0.93804101714375798</v>
      </c>
      <c r="R33" s="83">
        <v>0.98277263358607325</v>
      </c>
      <c r="S33" s="84">
        <f t="shared" si="6"/>
        <v>2.2014536657318575</v>
      </c>
      <c r="T33" s="85">
        <f>分析係数表!F36</f>
        <v>0.90162721893491127</v>
      </c>
      <c r="U33" s="86">
        <f t="shared" si="7"/>
        <v>1.9848905462478805</v>
      </c>
      <c r="V33" s="87">
        <f>分析係数表!D36</f>
        <v>2.1449704142011833E-2</v>
      </c>
      <c r="W33" s="88">
        <f t="shared" si="8"/>
        <v>0</v>
      </c>
      <c r="X33" s="76">
        <f>分析係数表!E36</f>
        <v>1.4792899408284023E-3</v>
      </c>
      <c r="Y33" s="89">
        <f t="shared" si="9"/>
        <v>0</v>
      </c>
    </row>
    <row r="34" spans="1:25" x14ac:dyDescent="0.2">
      <c r="A34" s="6" t="s">
        <v>22</v>
      </c>
      <c r="B34" s="5" t="s">
        <v>377</v>
      </c>
      <c r="C34" s="90"/>
      <c r="D34" s="76">
        <f>投入係数表!AC34</f>
        <v>2.1398914084956883E-2</v>
      </c>
      <c r="E34" s="77">
        <f t="shared" si="0"/>
        <v>2.1398914084956884</v>
      </c>
      <c r="F34" s="76">
        <f>分析係数表!C37</f>
        <v>0.12537048014226437</v>
      </c>
      <c r="G34" s="77">
        <f t="shared" si="1"/>
        <v>0.26827921333541083</v>
      </c>
      <c r="H34" s="77">
        <v>0.28069089413171994</v>
      </c>
      <c r="I34" s="77">
        <f t="shared" si="2"/>
        <v>0.28069089413171994</v>
      </c>
      <c r="J34" s="76">
        <f>分析係数表!G37</f>
        <v>0.54441260744985676</v>
      </c>
      <c r="K34" s="78">
        <f t="shared" si="3"/>
        <v>0.15281166156168136</v>
      </c>
      <c r="L34" s="79"/>
      <c r="M34" s="80"/>
      <c r="N34" s="81">
        <f>分析係数表!H37</f>
        <v>5.4441793449632819E-2</v>
      </c>
      <c r="O34" s="82">
        <f t="shared" si="4"/>
        <v>1.5058398481604027</v>
      </c>
      <c r="P34" s="76">
        <f>分析係数表!C37</f>
        <v>0.12537048014226437</v>
      </c>
      <c r="Q34" s="82">
        <f t="shared" si="5"/>
        <v>0.18878786478122417</v>
      </c>
      <c r="R34" s="83">
        <v>0.21036416784064504</v>
      </c>
      <c r="S34" s="84">
        <f t="shared" si="6"/>
        <v>0.49105506197236498</v>
      </c>
      <c r="T34" s="85">
        <f>分析係数表!F37</f>
        <v>0.7435530085959885</v>
      </c>
      <c r="U34" s="86">
        <f t="shared" si="7"/>
        <v>0.36512546871584156</v>
      </c>
      <c r="V34" s="87">
        <f>分析係数表!D37</f>
        <v>0.23782234957020057</v>
      </c>
      <c r="W34" s="88">
        <f t="shared" si="8"/>
        <v>0</v>
      </c>
      <c r="X34" s="76">
        <f>分析係数表!E37</f>
        <v>0.19484240687679083</v>
      </c>
      <c r="Y34" s="89">
        <f t="shared" si="9"/>
        <v>0</v>
      </c>
    </row>
    <row r="35" spans="1:25" x14ac:dyDescent="0.2">
      <c r="A35" s="6" t="s">
        <v>23</v>
      </c>
      <c r="B35" s="5" t="s">
        <v>193</v>
      </c>
      <c r="C35" s="90"/>
      <c r="D35" s="76">
        <f>投入係数表!AC35</f>
        <v>3.8645800063877356E-2</v>
      </c>
      <c r="E35" s="77">
        <f t="shared" si="0"/>
        <v>3.8645800063877358</v>
      </c>
      <c r="F35" s="76">
        <f>分析係数表!C38</f>
        <v>2.2876841115637703E-2</v>
      </c>
      <c r="G35" s="77">
        <f t="shared" si="1"/>
        <v>8.8409382784802371E-2</v>
      </c>
      <c r="H35" s="77">
        <v>9.1381572578347919E-2</v>
      </c>
      <c r="I35" s="77">
        <f t="shared" si="2"/>
        <v>9.1381572578347919E-2</v>
      </c>
      <c r="J35" s="76">
        <f>分析係数表!G38</f>
        <v>0.33663366336633666</v>
      </c>
      <c r="K35" s="78">
        <f t="shared" si="3"/>
        <v>3.0762113541226033E-2</v>
      </c>
      <c r="L35" s="79"/>
      <c r="M35" s="80"/>
      <c r="N35" s="81">
        <f>分析係数表!H38</f>
        <v>4.7129179190035016E-2</v>
      </c>
      <c r="O35" s="82">
        <f t="shared" si="4"/>
        <v>1.303575645447907</v>
      </c>
      <c r="P35" s="76">
        <f>分析係数表!C38</f>
        <v>2.2876841115637703E-2</v>
      </c>
      <c r="Q35" s="82">
        <f t="shared" si="5"/>
        <v>2.9821692923126638E-2</v>
      </c>
      <c r="R35" s="83">
        <v>3.4396849733814468E-2</v>
      </c>
      <c r="S35" s="84">
        <f t="shared" si="6"/>
        <v>0.12577842231216238</v>
      </c>
      <c r="T35" s="85">
        <f>分析係数表!F38</f>
        <v>0.54455445544554459</v>
      </c>
      <c r="U35" s="86">
        <f t="shared" si="7"/>
        <v>6.8493200268999327E-2</v>
      </c>
      <c r="V35" s="87">
        <f>分析係数表!D38</f>
        <v>0.17821782178217821</v>
      </c>
      <c r="W35" s="88">
        <f t="shared" si="8"/>
        <v>0</v>
      </c>
      <c r="X35" s="76">
        <f>分析係数表!E38</f>
        <v>0.21782178217821782</v>
      </c>
      <c r="Y35" s="89">
        <f t="shared" si="9"/>
        <v>0</v>
      </c>
    </row>
    <row r="36" spans="1:25" x14ac:dyDescent="0.2">
      <c r="A36" s="6" t="s">
        <v>24</v>
      </c>
      <c r="B36" s="5" t="s">
        <v>39</v>
      </c>
      <c r="C36" s="90"/>
      <c r="D36" s="76">
        <f>投入係数表!AC36</f>
        <v>0</v>
      </c>
      <c r="E36" s="77">
        <f t="shared" si="0"/>
        <v>0</v>
      </c>
      <c r="F36" s="76">
        <f>分析係数表!C39</f>
        <v>1</v>
      </c>
      <c r="G36" s="77">
        <f t="shared" si="1"/>
        <v>0</v>
      </c>
      <c r="H36" s="77">
        <v>1.2975185482629596E-2</v>
      </c>
      <c r="I36" s="77">
        <f t="shared" si="2"/>
        <v>1.2975185482629596E-2</v>
      </c>
      <c r="J36" s="76">
        <f>分析係数表!G39</f>
        <v>0.3546086320409656</v>
      </c>
      <c r="K36" s="78">
        <f t="shared" si="3"/>
        <v>4.6011127744730769E-3</v>
      </c>
      <c r="L36" s="79"/>
      <c r="M36" s="80"/>
      <c r="N36" s="81">
        <f>分析係数表!H39</f>
        <v>4.3379915099309016E-3</v>
      </c>
      <c r="O36" s="82">
        <f t="shared" si="4"/>
        <v>0.11998723889724323</v>
      </c>
      <c r="P36" s="76">
        <f>分析係数表!C39</f>
        <v>1</v>
      </c>
      <c r="Q36" s="82">
        <f t="shared" si="5"/>
        <v>0.11998723889724323</v>
      </c>
      <c r="R36" s="83">
        <v>0.13022482162404758</v>
      </c>
      <c r="S36" s="84">
        <f t="shared" si="6"/>
        <v>0.14320000710667719</v>
      </c>
      <c r="T36" s="85">
        <f>分析係数表!F39</f>
        <v>0.70537673738112661</v>
      </c>
      <c r="U36" s="86">
        <f t="shared" si="7"/>
        <v>0.1010099538058621</v>
      </c>
      <c r="V36" s="87">
        <f>分析係数表!D39</f>
        <v>5.5779078273591805E-2</v>
      </c>
      <c r="W36" s="88">
        <f t="shared" si="8"/>
        <v>0</v>
      </c>
      <c r="X36" s="76">
        <f>分析係数表!E39</f>
        <v>7.0592538405267011E-2</v>
      </c>
      <c r="Y36" s="89">
        <f t="shared" si="9"/>
        <v>0</v>
      </c>
    </row>
    <row r="37" spans="1:25" x14ac:dyDescent="0.2">
      <c r="A37" s="6" t="s">
        <v>25</v>
      </c>
      <c r="B37" s="5" t="s">
        <v>40</v>
      </c>
      <c r="C37" s="90"/>
      <c r="D37" s="76">
        <f>投入係数表!AC37</f>
        <v>0</v>
      </c>
      <c r="E37" s="77">
        <f t="shared" si="0"/>
        <v>0</v>
      </c>
      <c r="F37" s="76">
        <f>分析係数表!C40</f>
        <v>1</v>
      </c>
      <c r="G37" s="77">
        <f t="shared" si="1"/>
        <v>0</v>
      </c>
      <c r="H37" s="77">
        <v>1.4305214734385325E-4</v>
      </c>
      <c r="I37" s="77">
        <f t="shared" si="2"/>
        <v>1.4305214734385325E-4</v>
      </c>
      <c r="J37" s="76">
        <f>分析係数表!G40</f>
        <v>0.56581344070558914</v>
      </c>
      <c r="K37" s="78">
        <f t="shared" si="3"/>
        <v>8.0940827688948515E-5</v>
      </c>
      <c r="L37" s="79"/>
      <c r="M37" s="80"/>
      <c r="N37" s="81">
        <f>分析係数表!H40</f>
        <v>2.8909614848325226E-2</v>
      </c>
      <c r="O37" s="82">
        <f t="shared" si="4"/>
        <v>0.79962924207948527</v>
      </c>
      <c r="P37" s="76">
        <f>分析係数表!C40</f>
        <v>1</v>
      </c>
      <c r="Q37" s="82">
        <f t="shared" si="5"/>
        <v>0.79962924207948527</v>
      </c>
      <c r="R37" s="83">
        <v>0.79993880434154163</v>
      </c>
      <c r="S37" s="84">
        <f t="shared" si="6"/>
        <v>0.80008185648888552</v>
      </c>
      <c r="T37" s="85">
        <f>分析係数表!F40</f>
        <v>0.76416450963474258</v>
      </c>
      <c r="U37" s="86">
        <f t="shared" si="7"/>
        <v>0.61139415953148368</v>
      </c>
      <c r="V37" s="87">
        <f>分析係数表!D40</f>
        <v>3.8155498034704249E-2</v>
      </c>
      <c r="W37" s="88">
        <f t="shared" si="8"/>
        <v>0</v>
      </c>
      <c r="X37" s="76">
        <f>分析係数表!E40</f>
        <v>2.4733966062697729E-2</v>
      </c>
      <c r="Y37" s="89">
        <f t="shared" si="9"/>
        <v>0</v>
      </c>
    </row>
    <row r="38" spans="1:25" x14ac:dyDescent="0.2">
      <c r="A38" s="6" t="s">
        <v>26</v>
      </c>
      <c r="B38" s="5" t="s">
        <v>276</v>
      </c>
      <c r="C38" s="90"/>
      <c r="D38" s="76">
        <f>投入係数表!AC38</f>
        <v>0</v>
      </c>
      <c r="E38" s="77">
        <f t="shared" si="0"/>
        <v>0</v>
      </c>
      <c r="F38" s="76">
        <f>分析係数表!C41</f>
        <v>0.80737001514386675</v>
      </c>
      <c r="G38" s="77">
        <f t="shared" si="1"/>
        <v>0</v>
      </c>
      <c r="H38" s="77">
        <v>5.5652693813115339E-7</v>
      </c>
      <c r="I38" s="77">
        <f t="shared" si="2"/>
        <v>5.5652693813115339E-7</v>
      </c>
      <c r="J38" s="76">
        <f>分析係数表!G41</f>
        <v>0.46438676343953744</v>
      </c>
      <c r="K38" s="78">
        <f t="shared" si="3"/>
        <v>2.5844374356564204E-7</v>
      </c>
      <c r="L38" s="79"/>
      <c r="M38" s="80"/>
      <c r="N38" s="81">
        <f>分析係数表!H41</f>
        <v>5.5247420444334276E-2</v>
      </c>
      <c r="O38" s="82">
        <f t="shared" si="4"/>
        <v>1.5281231925270335</v>
      </c>
      <c r="P38" s="76">
        <f>分析係数表!C41</f>
        <v>0.80737001514386675</v>
      </c>
      <c r="Q38" s="82">
        <f t="shared" si="5"/>
        <v>1.233760845092245</v>
      </c>
      <c r="R38" s="83">
        <v>1.2539503916125005</v>
      </c>
      <c r="S38" s="84">
        <f t="shared" si="6"/>
        <v>1.2539509481394386</v>
      </c>
      <c r="T38" s="85">
        <f>分析係数表!F41</f>
        <v>0.56759749046623198</v>
      </c>
      <c r="U38" s="86">
        <f t="shared" si="7"/>
        <v>0.7117394113316976</v>
      </c>
      <c r="V38" s="87">
        <f>分析係数表!D41</f>
        <v>0.17788165826054866</v>
      </c>
      <c r="W38" s="88">
        <f t="shared" si="8"/>
        <v>0</v>
      </c>
      <c r="X38" s="76">
        <f>分析係数表!E41</f>
        <v>0.18021896912289334</v>
      </c>
      <c r="Y38" s="89">
        <f t="shared" si="9"/>
        <v>0</v>
      </c>
    </row>
    <row r="39" spans="1:25" x14ac:dyDescent="0.2">
      <c r="A39" s="6" t="s">
        <v>51</v>
      </c>
      <c r="B39" s="5" t="s">
        <v>367</v>
      </c>
      <c r="C39" s="90"/>
      <c r="D39" s="76">
        <f>投入係数表!AC39</f>
        <v>3.1938677738741617E-4</v>
      </c>
      <c r="E39" s="77">
        <f>$C$31*D39</f>
        <v>3.1938677738741615E-2</v>
      </c>
      <c r="F39" s="76">
        <f>分析係数表!C42</f>
        <v>0.96683250414593702</v>
      </c>
      <c r="G39" s="77">
        <f>E39*F39</f>
        <v>3.087935177725765E-2</v>
      </c>
      <c r="H39" s="77">
        <v>3.9269477414403911E-2</v>
      </c>
      <c r="I39" s="77">
        <f>C39+H39</f>
        <v>3.9269477414403911E-2</v>
      </c>
      <c r="J39" s="76">
        <f>分析係数表!G42</f>
        <v>0.48211243611584326</v>
      </c>
      <c r="K39" s="78">
        <f>I39*J39</f>
        <v>1.8932303421254355E-2</v>
      </c>
      <c r="L39" s="79"/>
      <c r="M39" s="80"/>
      <c r="N39" s="81">
        <f>分析係数表!H42</f>
        <v>1.6732252966876335E-2</v>
      </c>
      <c r="O39" s="82">
        <f t="shared" si="4"/>
        <v>0.46280792146079536</v>
      </c>
      <c r="P39" s="76">
        <f>分析係数表!C42</f>
        <v>0.96683250414593702</v>
      </c>
      <c r="Q39" s="82">
        <f>O39*P39</f>
        <v>0.4474577416445169</v>
      </c>
      <c r="R39" s="83">
        <v>0.45828800363552158</v>
      </c>
      <c r="S39" s="84">
        <f>I39+R39</f>
        <v>0.49755748104992548</v>
      </c>
      <c r="T39" s="85">
        <f>分析係数表!F42</f>
        <v>0.55877342419080067</v>
      </c>
      <c r="U39" s="86">
        <f>S39*T39</f>
        <v>0.27802189741801625</v>
      </c>
      <c r="V39" s="87">
        <f>分析係数表!D42</f>
        <v>0.25383304940374785</v>
      </c>
      <c r="W39" s="88">
        <f>ROUND(S39*V39,0)</f>
        <v>0</v>
      </c>
      <c r="X39" s="76">
        <f>分析係数表!E42</f>
        <v>0.17717206132879046</v>
      </c>
      <c r="Y39" s="89">
        <f>ROUND(S39*X39,0)</f>
        <v>0</v>
      </c>
    </row>
    <row r="40" spans="1:25" x14ac:dyDescent="0.2">
      <c r="A40" s="6" t="s">
        <v>194</v>
      </c>
      <c r="B40" s="5" t="s">
        <v>41</v>
      </c>
      <c r="C40" s="90"/>
      <c r="D40" s="76">
        <f>投入係数表!AC40</f>
        <v>8.5595656339827533E-2</v>
      </c>
      <c r="E40" s="77">
        <f>$C$31*D40</f>
        <v>8.5595656339827535</v>
      </c>
      <c r="F40" s="76">
        <f>分析係数表!C43</f>
        <v>0.23747353563867324</v>
      </c>
      <c r="G40" s="77">
        <f>E40*F40</f>
        <v>2.0326703146331662</v>
      </c>
      <c r="H40" s="77">
        <v>2.1575149434557956</v>
      </c>
      <c r="I40" s="77">
        <f>C40+H40</f>
        <v>2.1575149434557956</v>
      </c>
      <c r="J40" s="76">
        <f>分析係数表!G43</f>
        <v>0.3947923997185081</v>
      </c>
      <c r="K40" s="78">
        <f>I40*J40</f>
        <v>0.8517705019554549</v>
      </c>
      <c r="L40" s="79"/>
      <c r="M40" s="80"/>
      <c r="N40" s="81">
        <f>分析係数表!H43</f>
        <v>4.4340470362222294E-2</v>
      </c>
      <c r="O40" s="82">
        <f t="shared" si="4"/>
        <v>1.2264409918711077</v>
      </c>
      <c r="P40" s="76">
        <f>分析係数表!C43</f>
        <v>0.23747353563867324</v>
      </c>
      <c r="Q40" s="82">
        <f>O40*P40</f>
        <v>0.29124727859183325</v>
      </c>
      <c r="R40" s="83">
        <v>0.41035803475753285</v>
      </c>
      <c r="S40" s="84">
        <f>I40+R40</f>
        <v>2.5678729782133285</v>
      </c>
      <c r="T40" s="85">
        <f>分析係数表!F43</f>
        <v>0.64109781843771996</v>
      </c>
      <c r="U40" s="86">
        <f>S40*T40</f>
        <v>1.6462577643577356</v>
      </c>
      <c r="V40" s="87">
        <f>分析係数表!D43</f>
        <v>1.4700914848698099</v>
      </c>
      <c r="W40" s="88">
        <f>ROUND(S40*V40,0)</f>
        <v>4</v>
      </c>
      <c r="X40" s="76">
        <f>分析係数表!E43</f>
        <v>1.0415200562983815</v>
      </c>
      <c r="Y40" s="89">
        <f>ROUND(S40*X40,0)</f>
        <v>3</v>
      </c>
    </row>
    <row r="41" spans="1:25" x14ac:dyDescent="0.2">
      <c r="A41" s="6" t="s">
        <v>340</v>
      </c>
      <c r="B41" s="5" t="s">
        <v>42</v>
      </c>
      <c r="C41" s="90"/>
      <c r="D41" s="76">
        <f>投入係数表!AC41</f>
        <v>6.3877355477483233E-4</v>
      </c>
      <c r="E41" s="77">
        <f>$C$31*D41</f>
        <v>6.387735547748323E-2</v>
      </c>
      <c r="F41" s="76">
        <f>分析係数表!C44</f>
        <v>0.41273100616016423</v>
      </c>
      <c r="G41" s="77">
        <f>E41*F41</f>
        <v>2.6364165197072131E-2</v>
      </c>
      <c r="H41" s="77">
        <v>2.7342089091591061E-2</v>
      </c>
      <c r="I41" s="77">
        <f>C41+H41</f>
        <v>2.7342089091591061E-2</v>
      </c>
      <c r="J41" s="76">
        <f>分析係数表!G44</f>
        <v>0.27032077234506385</v>
      </c>
      <c r="K41" s="78">
        <f>I41*J41</f>
        <v>7.3911346407664414E-3</v>
      </c>
      <c r="L41" s="79"/>
      <c r="M41" s="80"/>
      <c r="N41" s="81">
        <f>分析係数表!H44</f>
        <v>0.12437641372044743</v>
      </c>
      <c r="O41" s="82">
        <f t="shared" si="4"/>
        <v>3.4402055495252455</v>
      </c>
      <c r="P41" s="76">
        <f>分析係数表!C44</f>
        <v>0.41273100616016423</v>
      </c>
      <c r="Q41" s="82">
        <f>O41*P41</f>
        <v>1.4198794978533353</v>
      </c>
      <c r="R41" s="83">
        <v>1.4390179536542607</v>
      </c>
      <c r="S41" s="84">
        <f>I41+R41</f>
        <v>1.4663600427458516</v>
      </c>
      <c r="T41" s="85">
        <f>分析係数表!F44</f>
        <v>0.52382435378386794</v>
      </c>
      <c r="U41" s="86">
        <f>S41*T41</f>
        <v>0.76811510180583065</v>
      </c>
      <c r="V41" s="87">
        <f>分析係数表!D44</f>
        <v>0.30302086577390219</v>
      </c>
      <c r="W41" s="88">
        <f>ROUND(S41*V41,0)</f>
        <v>0</v>
      </c>
      <c r="X41" s="76">
        <f>分析係数表!E44</f>
        <v>0.1999377141077546</v>
      </c>
      <c r="Y41" s="89">
        <f>ROUND(S41*X41,0)</f>
        <v>0</v>
      </c>
    </row>
    <row r="42" spans="1:25" x14ac:dyDescent="0.2">
      <c r="A42" s="6" t="s">
        <v>341</v>
      </c>
      <c r="B42" s="5" t="s">
        <v>278</v>
      </c>
      <c r="C42" s="90"/>
      <c r="D42" s="76">
        <f>投入係数表!AC42</f>
        <v>9.5816033216224845E-4</v>
      </c>
      <c r="E42" s="77">
        <f>$C$31*D42</f>
        <v>9.5816033216224838E-2</v>
      </c>
      <c r="F42" s="76">
        <f>分析係数表!C45</f>
        <v>1</v>
      </c>
      <c r="G42" s="77">
        <f>E42*F42</f>
        <v>9.5816033216224838E-2</v>
      </c>
      <c r="H42" s="77">
        <v>9.8714417978875812E-2</v>
      </c>
      <c r="I42" s="77">
        <f>C42+H42</f>
        <v>9.8714417978875812E-2</v>
      </c>
      <c r="J42" s="76">
        <f>分析係数表!G45</f>
        <v>0</v>
      </c>
      <c r="K42" s="78">
        <f>I42*J42</f>
        <v>0</v>
      </c>
      <c r="L42" s="79"/>
      <c r="M42" s="80"/>
      <c r="N42" s="81">
        <f>分析係数表!H45</f>
        <v>0</v>
      </c>
      <c r="O42" s="82">
        <f t="shared" si="4"/>
        <v>0</v>
      </c>
      <c r="P42" s="76">
        <f>分析係数表!C45</f>
        <v>1</v>
      </c>
      <c r="Q42" s="82">
        <f>O42*P42</f>
        <v>0</v>
      </c>
      <c r="R42" s="83">
        <v>6.0105652567379233E-3</v>
      </c>
      <c r="S42" s="84">
        <f>I42+R42</f>
        <v>0.10472498323561373</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投入係数表!AC43</f>
        <v>9.2622165442350687E-3</v>
      </c>
      <c r="E43" s="77">
        <f>$C$31*D43</f>
        <v>0.9262216544235069</v>
      </c>
      <c r="F43" s="76">
        <f>分析係数表!C46</f>
        <v>7.03125E-2</v>
      </c>
      <c r="G43" s="77">
        <f>E43*F43</f>
        <v>6.5124960076652832E-2</v>
      </c>
      <c r="H43" s="77">
        <v>6.7607545409491057E-2</v>
      </c>
      <c r="I43" s="77">
        <f>C43+H43</f>
        <v>6.7607545409491057E-2</v>
      </c>
      <c r="J43" s="76">
        <f>分析係数表!G46</f>
        <v>1.0101010101010102E-2</v>
      </c>
      <c r="K43" s="78">
        <f>I43*J43</f>
        <v>6.8290449908576828E-4</v>
      </c>
      <c r="L43" s="79"/>
      <c r="M43" s="80"/>
      <c r="N43" s="81">
        <f>分析係数表!H46</f>
        <v>2.5315279025811051E-2</v>
      </c>
      <c r="O43" s="82">
        <f t="shared" si="4"/>
        <v>0.70021124413605518</v>
      </c>
      <c r="P43" s="76">
        <f>分析係数表!C46</f>
        <v>7.03125E-2</v>
      </c>
      <c r="Q43" s="82">
        <f>O43*P43</f>
        <v>4.9233603103316377E-2</v>
      </c>
      <c r="R43" s="83">
        <v>5.3343194208085754E-2</v>
      </c>
      <c r="S43" s="84">
        <f>I43+R43</f>
        <v>0.12095073961757681</v>
      </c>
      <c r="T43" s="85">
        <f>分析係数表!F46</f>
        <v>0.30303030303030304</v>
      </c>
      <c r="U43" s="86">
        <f>S43*T43</f>
        <v>3.6651739278053583E-2</v>
      </c>
      <c r="V43" s="87">
        <f>分析係数表!D46</f>
        <v>1.0101010101010102E-2</v>
      </c>
      <c r="W43" s="88">
        <f>ROUND(S43*V43,0)</f>
        <v>0</v>
      </c>
      <c r="X43" s="76">
        <f>分析係数表!E46</f>
        <v>3.0303030303030304E-2</v>
      </c>
      <c r="Y43" s="89">
        <f>ROUND(S43*X43,0)</f>
        <v>0</v>
      </c>
    </row>
    <row r="44" spans="1:25" x14ac:dyDescent="0.2">
      <c r="A44" s="192">
        <v>40</v>
      </c>
      <c r="B44" s="14" t="s">
        <v>150</v>
      </c>
      <c r="C44" s="197">
        <f>SUM(C5:C43)</f>
        <v>100</v>
      </c>
      <c r="D44" s="92">
        <f>投入係数表!AC44</f>
        <v>0.27563078888534015</v>
      </c>
      <c r="E44" s="91">
        <f>SUM(E5:E43)</f>
        <v>27.563078888534015</v>
      </c>
      <c r="F44" s="92">
        <f>分析係数表!C47</f>
        <v>0.45593014645384233</v>
      </c>
      <c r="G44" s="91">
        <f>SUM(G5:G43)</f>
        <v>5.5946097958753365</v>
      </c>
      <c r="H44" s="91">
        <f>SUM(H5:H43)</f>
        <v>6.0508980530460814</v>
      </c>
      <c r="I44" s="91">
        <f>SUM(I5:I43)</f>
        <v>106.0508980530461</v>
      </c>
      <c r="J44" s="92">
        <f>分析係数表!G47</f>
        <v>0.32612291818538663</v>
      </c>
      <c r="K44" s="93">
        <f>SUM(K5:K43)</f>
        <v>44.114241979160752</v>
      </c>
      <c r="L44" s="94">
        <f>最終需要_まとめ!$L$33</f>
        <v>0.627</v>
      </c>
      <c r="M44" s="91">
        <f>K44*L44</f>
        <v>27.659629720933793</v>
      </c>
      <c r="N44" s="95">
        <f>分析係数表!H47</f>
        <v>1</v>
      </c>
      <c r="O44" s="96">
        <f>SUM(O5:O43)</f>
        <v>27.65962972093379</v>
      </c>
      <c r="P44" s="92">
        <f>分析係数表!C47</f>
        <v>0.45593014645384233</v>
      </c>
      <c r="Q44" s="96">
        <f>SUM(Q5:Q43)</f>
        <v>8.0430770802952392</v>
      </c>
      <c r="R44" s="91">
        <f>SUM(R5:R43)</f>
        <v>8.8198881558976741</v>
      </c>
      <c r="S44" s="97">
        <f>SUM(S5:S43)</f>
        <v>114.87078620894376</v>
      </c>
      <c r="T44" s="98">
        <f>分析係数表!F47</f>
        <v>0.53227163124544385</v>
      </c>
      <c r="U44" s="99">
        <f>SUM(U5:U43)</f>
        <v>79.459433957683686</v>
      </c>
      <c r="V44" s="100">
        <f>分析係数表!D47</f>
        <v>0.14068019962989961</v>
      </c>
      <c r="W44" s="101">
        <f>SUM(W5:W43)</f>
        <v>44</v>
      </c>
      <c r="X44" s="92">
        <f>分析係数表!E47</f>
        <v>0.11066561991812932</v>
      </c>
      <c r="Y44" s="102">
        <f>SUM(Y5:Y43)</f>
        <v>27</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2015年佐用町産業連関表</v>
      </c>
      <c r="H1" s="401"/>
      <c r="I1" s="401"/>
    </row>
    <row r="2" spans="1:25" x14ac:dyDescent="0.2">
      <c r="B2" s="3" t="s">
        <v>291</v>
      </c>
      <c r="S2" s="3" t="s">
        <v>152</v>
      </c>
      <c r="U2" s="64" t="s">
        <v>209</v>
      </c>
      <c r="W2" s="3" t="s">
        <v>130</v>
      </c>
      <c r="Y2" s="3" t="s">
        <v>153</v>
      </c>
    </row>
    <row r="3" spans="1:25" ht="44" x14ac:dyDescent="0.2">
      <c r="B3" s="65"/>
      <c r="C3" s="66" t="s">
        <v>227</v>
      </c>
      <c r="D3" s="66" t="s">
        <v>233</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投入係数表!AD5</f>
        <v>0</v>
      </c>
      <c r="E5" s="77">
        <f t="shared" ref="E5:E38" si="0">$C$32*D5</f>
        <v>0</v>
      </c>
      <c r="F5" s="76">
        <f>分析係数表!C8</f>
        <v>1</v>
      </c>
      <c r="G5" s="77">
        <f t="shared" ref="G5:G38" si="1">E5*F5</f>
        <v>0</v>
      </c>
      <c r="H5" s="77">
        <f t="array" ref="H5:H43">MMULT(逆行列係数!C5:AO43,'28'!G5:G43)</f>
        <v>5.0939983386672643E-4</v>
      </c>
      <c r="I5" s="77">
        <f t="shared" ref="I5:I38" si="2">C5+H5</f>
        <v>5.0939983386672643E-4</v>
      </c>
      <c r="J5" s="76">
        <f>分析係数表!G8</f>
        <v>0.11979935084095604</v>
      </c>
      <c r="K5" s="78">
        <f t="shared" ref="K5:K38" si="3">I5*J5</f>
        <v>6.1025769415724682E-5</v>
      </c>
      <c r="L5" s="79" t="s">
        <v>184</v>
      </c>
      <c r="M5" s="80" t="s">
        <v>184</v>
      </c>
      <c r="N5" s="81">
        <f>分析係数表!H8</f>
        <v>1.4191429368202522E-2</v>
      </c>
      <c r="O5" s="82">
        <f t="shared" ref="O5:O43" si="4">$M$44*N5</f>
        <v>0.30220668756878344</v>
      </c>
      <c r="P5" s="76">
        <f>分析係数表!C8</f>
        <v>1</v>
      </c>
      <c r="Q5" s="82">
        <f t="shared" ref="Q5:Q38" si="5">O5*P5</f>
        <v>0.30220668756878344</v>
      </c>
      <c r="R5" s="83">
        <f t="array" ref="R5:R43">MMULT(逆行列係数!C5:AO43,'28'!Q5:Q43)</f>
        <v>0.42468681566456551</v>
      </c>
      <c r="S5" s="84">
        <f t="shared" ref="S5:S38" si="6">I5+R5</f>
        <v>0.42519621549843223</v>
      </c>
      <c r="T5" s="85">
        <f>分析係数表!F8</f>
        <v>0.45234582472705814</v>
      </c>
      <c r="U5" s="86">
        <f t="shared" ref="U5:U38" si="7">S5*T5</f>
        <v>0.19233573277046226</v>
      </c>
      <c r="V5" s="87">
        <f>分析係数表!D8</f>
        <v>0.25140159339038065</v>
      </c>
      <c r="W5" s="88">
        <f t="shared" ref="W5:W38" si="8">ROUND(S5*V5,0)</f>
        <v>0</v>
      </c>
      <c r="X5" s="76">
        <f>分析係数表!E8</f>
        <v>0.19799350840956034</v>
      </c>
      <c r="Y5" s="89">
        <f t="shared" ref="Y5:Y38" si="9">ROUND(S5*X5,0)</f>
        <v>0</v>
      </c>
    </row>
    <row r="6" spans="1:25" x14ac:dyDescent="0.2">
      <c r="A6" s="6" t="s">
        <v>219</v>
      </c>
      <c r="B6" s="5" t="s">
        <v>265</v>
      </c>
      <c r="C6" s="90"/>
      <c r="D6" s="76">
        <f>投入係数表!AD6</f>
        <v>0</v>
      </c>
      <c r="E6" s="77">
        <f t="shared" si="0"/>
        <v>0</v>
      </c>
      <c r="F6" s="76">
        <f>分析係数表!C9</f>
        <v>1</v>
      </c>
      <c r="G6" s="77">
        <f t="shared" si="1"/>
        <v>0</v>
      </c>
      <c r="H6" s="77">
        <v>5.8480948519905483E-3</v>
      </c>
      <c r="I6" s="77">
        <f t="shared" si="2"/>
        <v>5.8480948519905483E-3</v>
      </c>
      <c r="J6" s="76">
        <f>分析係数表!G9</f>
        <v>0.2441860465116279</v>
      </c>
      <c r="K6" s="78">
        <f t="shared" si="3"/>
        <v>1.4280231615325758E-3</v>
      </c>
      <c r="L6" s="79"/>
      <c r="M6" s="80"/>
      <c r="N6" s="81">
        <f>分析係数表!H9</f>
        <v>7.4365568741672605E-4</v>
      </c>
      <c r="O6" s="82">
        <f t="shared" si="4"/>
        <v>1.5836158300547604E-2</v>
      </c>
      <c r="P6" s="76">
        <f>分析係数表!C9</f>
        <v>1</v>
      </c>
      <c r="Q6" s="82">
        <f t="shared" si="5"/>
        <v>1.5836158300547604E-2</v>
      </c>
      <c r="R6" s="83">
        <v>2.1143846890900569E-2</v>
      </c>
      <c r="S6" s="84">
        <f t="shared" si="6"/>
        <v>2.6991941742891119E-2</v>
      </c>
      <c r="T6" s="85">
        <f>分析係数表!F9</f>
        <v>0.66860465116279066</v>
      </c>
      <c r="U6" s="86">
        <f t="shared" si="7"/>
        <v>1.8046937793212085E-2</v>
      </c>
      <c r="V6" s="87">
        <f>分析係数表!D9</f>
        <v>0.14534883720930233</v>
      </c>
      <c r="W6" s="88">
        <f t="shared" si="8"/>
        <v>0</v>
      </c>
      <c r="X6" s="76">
        <f>分析係数表!E9</f>
        <v>4.0697674418604654E-2</v>
      </c>
      <c r="Y6" s="89">
        <f t="shared" si="9"/>
        <v>0</v>
      </c>
    </row>
    <row r="7" spans="1:25" x14ac:dyDescent="0.2">
      <c r="A7" s="6" t="s">
        <v>220</v>
      </c>
      <c r="B7" s="5" t="s">
        <v>266</v>
      </c>
      <c r="C7" s="90"/>
      <c r="D7" s="76">
        <f>投入係数表!AD7</f>
        <v>0</v>
      </c>
      <c r="E7" s="77">
        <f t="shared" si="0"/>
        <v>0</v>
      </c>
      <c r="F7" s="76">
        <f>分析係数表!C10</f>
        <v>0</v>
      </c>
      <c r="G7" s="77">
        <f t="shared" si="1"/>
        <v>0</v>
      </c>
      <c r="H7" s="77">
        <v>0</v>
      </c>
      <c r="I7" s="77">
        <f t="shared" si="2"/>
        <v>0</v>
      </c>
      <c r="J7" s="76">
        <f>分析係数表!G10</f>
        <v>0</v>
      </c>
      <c r="K7" s="78">
        <f t="shared" si="3"/>
        <v>0</v>
      </c>
      <c r="L7" s="79"/>
      <c r="M7" s="80"/>
      <c r="N7" s="81">
        <f>分析係数表!H10</f>
        <v>1.4563257211910885E-3</v>
      </c>
      <c r="O7" s="82">
        <f t="shared" si="4"/>
        <v>3.1012476671905723E-2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投入係数表!AD8</f>
        <v>0</v>
      </c>
      <c r="E8" s="77">
        <f t="shared" si="0"/>
        <v>0</v>
      </c>
      <c r="F8" s="76">
        <f>分析係数表!C11</f>
        <v>1.4950166112956853E-2</v>
      </c>
      <c r="G8" s="77">
        <f t="shared" si="1"/>
        <v>0</v>
      </c>
      <c r="H8" s="77">
        <v>1.0955909524163551E-4</v>
      </c>
      <c r="I8" s="77">
        <f t="shared" si="2"/>
        <v>1.0955909524163551E-4</v>
      </c>
      <c r="J8" s="76">
        <f>分析係数表!G11</f>
        <v>0.5</v>
      </c>
      <c r="K8" s="78">
        <f t="shared" si="3"/>
        <v>5.4779547620817757E-5</v>
      </c>
      <c r="L8" s="79"/>
      <c r="M8" s="80"/>
      <c r="N8" s="81">
        <f>分析係数表!H11</f>
        <v>-3.0985653642363585E-5</v>
      </c>
      <c r="O8" s="82">
        <f t="shared" si="4"/>
        <v>-6.5983992918948345E-4</v>
      </c>
      <c r="P8" s="76">
        <f>分析係数表!C11</f>
        <v>1.4950166112956853E-2</v>
      </c>
      <c r="Q8" s="82">
        <f t="shared" si="5"/>
        <v>-9.8647165493444641E-6</v>
      </c>
      <c r="R8" s="83">
        <v>1.824737878338932E-4</v>
      </c>
      <c r="S8" s="84">
        <f t="shared" si="6"/>
        <v>2.9203288307552873E-4</v>
      </c>
      <c r="T8" s="85">
        <f>分析係数表!F11</f>
        <v>0.8125</v>
      </c>
      <c r="U8" s="86">
        <f t="shared" si="7"/>
        <v>2.3727671749886709E-4</v>
      </c>
      <c r="V8" s="87">
        <f>分析係数表!D11</f>
        <v>0.3125</v>
      </c>
      <c r="W8" s="88">
        <f t="shared" si="8"/>
        <v>0</v>
      </c>
      <c r="X8" s="76">
        <f>分析係数表!E11</f>
        <v>0</v>
      </c>
      <c r="Y8" s="89">
        <f t="shared" si="9"/>
        <v>0</v>
      </c>
    </row>
    <row r="9" spans="1:25" x14ac:dyDescent="0.2">
      <c r="A9" s="6" t="s">
        <v>222</v>
      </c>
      <c r="B9" s="5" t="s">
        <v>190</v>
      </c>
      <c r="C9" s="90"/>
      <c r="D9" s="76">
        <f>投入係数表!AD9</f>
        <v>0</v>
      </c>
      <c r="E9" s="77">
        <f t="shared" si="0"/>
        <v>0</v>
      </c>
      <c r="F9" s="76">
        <f>分析係数表!C12</f>
        <v>7.6050169221580699E-2</v>
      </c>
      <c r="G9" s="77">
        <f t="shared" si="1"/>
        <v>0</v>
      </c>
      <c r="H9" s="77">
        <v>8.0941654456860961E-5</v>
      </c>
      <c r="I9" s="77">
        <f t="shared" si="2"/>
        <v>8.0941654456860961E-5</v>
      </c>
      <c r="J9" s="76">
        <f>分析係数表!G12</f>
        <v>0.1430260047281324</v>
      </c>
      <c r="K9" s="78">
        <f t="shared" si="3"/>
        <v>1.1576761453049855E-5</v>
      </c>
      <c r="L9" s="79"/>
      <c r="M9" s="80"/>
      <c r="N9" s="81">
        <f>分析係数表!H12</f>
        <v>0.10532023673039383</v>
      </c>
      <c r="O9" s="82">
        <f t="shared" si="4"/>
        <v>2.2427959193150544</v>
      </c>
      <c r="P9" s="76">
        <f>分析係数表!C12</f>
        <v>7.6050169221580699E-2</v>
      </c>
      <c r="Q9" s="82">
        <f t="shared" si="5"/>
        <v>0.17056500919338055</v>
      </c>
      <c r="R9" s="83">
        <v>0.19025987087147628</v>
      </c>
      <c r="S9" s="84">
        <f t="shared" si="6"/>
        <v>0.19034081252593313</v>
      </c>
      <c r="T9" s="85">
        <f>分析係数表!F12</f>
        <v>0.29432624113475175</v>
      </c>
      <c r="U9" s="86">
        <f t="shared" si="7"/>
        <v>5.6022295885292374E-2</v>
      </c>
      <c r="V9" s="87">
        <f>分析係数表!D12</f>
        <v>7.407407407407407E-2</v>
      </c>
      <c r="W9" s="88">
        <f t="shared" si="8"/>
        <v>0</v>
      </c>
      <c r="X9" s="76">
        <f>分析係数表!E12</f>
        <v>6.6587864460204885E-2</v>
      </c>
      <c r="Y9" s="89">
        <f t="shared" si="9"/>
        <v>0</v>
      </c>
    </row>
    <row r="10" spans="1:25" x14ac:dyDescent="0.2">
      <c r="A10" s="6" t="s">
        <v>223</v>
      </c>
      <c r="B10" s="5" t="s">
        <v>28</v>
      </c>
      <c r="C10" s="90"/>
      <c r="D10" s="76">
        <f>投入係数表!AD10</f>
        <v>1.3513513513513514E-3</v>
      </c>
      <c r="E10" s="77">
        <f t="shared" si="0"/>
        <v>0.13513513513513514</v>
      </c>
      <c r="F10" s="76">
        <f>分析係数表!C13</f>
        <v>0</v>
      </c>
      <c r="G10" s="77">
        <f t="shared" si="1"/>
        <v>0</v>
      </c>
      <c r="H10" s="77">
        <v>0</v>
      </c>
      <c r="I10" s="77">
        <f t="shared" si="2"/>
        <v>0</v>
      </c>
      <c r="J10" s="76">
        <f>分析係数表!G13</f>
        <v>0.24390243902439024</v>
      </c>
      <c r="K10" s="78">
        <f t="shared" si="3"/>
        <v>0</v>
      </c>
      <c r="L10" s="79"/>
      <c r="M10" s="80"/>
      <c r="N10" s="81">
        <f>分析係数表!H13</f>
        <v>1.555479812846652E-2</v>
      </c>
      <c r="O10" s="82">
        <f t="shared" si="4"/>
        <v>0.33123964445312071</v>
      </c>
      <c r="P10" s="76">
        <f>分析係数表!C13</f>
        <v>0</v>
      </c>
      <c r="Q10" s="82">
        <f t="shared" si="5"/>
        <v>0</v>
      </c>
      <c r="R10" s="83">
        <v>0</v>
      </c>
      <c r="S10" s="84">
        <f t="shared" si="6"/>
        <v>0</v>
      </c>
      <c r="T10" s="85">
        <f>分析係数表!F13</f>
        <v>0.37804878048780488</v>
      </c>
      <c r="U10" s="86">
        <f t="shared" si="7"/>
        <v>0</v>
      </c>
      <c r="V10" s="87">
        <f>分析係数表!D13</f>
        <v>0.4451219512195122</v>
      </c>
      <c r="W10" s="88">
        <f t="shared" si="8"/>
        <v>0</v>
      </c>
      <c r="X10" s="76">
        <f>分析係数表!E13</f>
        <v>0.39634146341463417</v>
      </c>
      <c r="Y10" s="89">
        <f t="shared" si="9"/>
        <v>0</v>
      </c>
    </row>
    <row r="11" spans="1:25" x14ac:dyDescent="0.2">
      <c r="A11" s="6" t="s">
        <v>224</v>
      </c>
      <c r="B11" s="5" t="s">
        <v>267</v>
      </c>
      <c r="C11" s="90"/>
      <c r="D11" s="76">
        <f>投入係数表!AD11</f>
        <v>2.7027027027027029E-3</v>
      </c>
      <c r="E11" s="77">
        <f t="shared" si="0"/>
        <v>0.27027027027027029</v>
      </c>
      <c r="F11" s="76">
        <f>分析係数表!C14</f>
        <v>0.12118408880666054</v>
      </c>
      <c r="G11" s="77">
        <f t="shared" si="1"/>
        <v>3.275245643423258E-2</v>
      </c>
      <c r="H11" s="77">
        <v>3.9168532397579794E-2</v>
      </c>
      <c r="I11" s="77">
        <f t="shared" si="2"/>
        <v>3.9168532397579794E-2</v>
      </c>
      <c r="J11" s="76">
        <f>分析係数表!G14</f>
        <v>0.17455621301775148</v>
      </c>
      <c r="K11" s="78">
        <f t="shared" si="3"/>
        <v>6.8371106847846391E-3</v>
      </c>
      <c r="L11" s="79"/>
      <c r="M11" s="80"/>
      <c r="N11" s="81">
        <f>分析係数表!H14</f>
        <v>1.3013974529792706E-3</v>
      </c>
      <c r="O11" s="82">
        <f t="shared" si="4"/>
        <v>2.7713277025958306E-2</v>
      </c>
      <c r="P11" s="76">
        <f>分析係数表!C14</f>
        <v>0.12118408880666054</v>
      </c>
      <c r="Q11" s="82">
        <f t="shared" si="5"/>
        <v>3.3584082242373169E-3</v>
      </c>
      <c r="R11" s="83">
        <v>1.0054206423558408E-2</v>
      </c>
      <c r="S11" s="84">
        <f t="shared" si="6"/>
        <v>4.9222738821138201E-2</v>
      </c>
      <c r="T11" s="85">
        <f>分析係数表!F14</f>
        <v>0.39349112426035504</v>
      </c>
      <c r="U11" s="86">
        <f t="shared" si="7"/>
        <v>1.9368710837903494E-2</v>
      </c>
      <c r="V11" s="87">
        <f>分析係数表!D14</f>
        <v>0.13905325443786981</v>
      </c>
      <c r="W11" s="88">
        <f t="shared" si="8"/>
        <v>0</v>
      </c>
      <c r="X11" s="76">
        <f>分析係数表!E14</f>
        <v>0.10650887573964497</v>
      </c>
      <c r="Y11" s="89">
        <f t="shared" si="9"/>
        <v>0</v>
      </c>
    </row>
    <row r="12" spans="1:25" x14ac:dyDescent="0.2">
      <c r="A12" s="6" t="s">
        <v>225</v>
      </c>
      <c r="B12" s="5" t="s">
        <v>29</v>
      </c>
      <c r="C12" s="90"/>
      <c r="D12" s="76">
        <f>投入係数表!AD12</f>
        <v>0</v>
      </c>
      <c r="E12" s="77">
        <f t="shared" si="0"/>
        <v>0</v>
      </c>
      <c r="F12" s="76">
        <f>分析係数表!C15</f>
        <v>0</v>
      </c>
      <c r="G12" s="77">
        <f t="shared" si="1"/>
        <v>0</v>
      </c>
      <c r="H12" s="77">
        <v>0</v>
      </c>
      <c r="I12" s="77">
        <f t="shared" si="2"/>
        <v>0</v>
      </c>
      <c r="J12" s="76">
        <f>分析係数表!G15</f>
        <v>0.1</v>
      </c>
      <c r="K12" s="78">
        <f t="shared" si="3"/>
        <v>0</v>
      </c>
      <c r="L12" s="79"/>
      <c r="M12" s="80"/>
      <c r="N12" s="81">
        <f>分析係数表!H15</f>
        <v>9.7914665509868937E-3</v>
      </c>
      <c r="O12" s="82">
        <f t="shared" si="4"/>
        <v>0.20850941762387681</v>
      </c>
      <c r="P12" s="76">
        <f>分析係数表!C15</f>
        <v>0</v>
      </c>
      <c r="Q12" s="82">
        <f t="shared" si="5"/>
        <v>0</v>
      </c>
      <c r="R12" s="83">
        <v>0</v>
      </c>
      <c r="S12" s="84">
        <f t="shared" si="6"/>
        <v>0</v>
      </c>
      <c r="T12" s="85">
        <f>分析係数表!F15</f>
        <v>0.30833333333333335</v>
      </c>
      <c r="U12" s="86">
        <f t="shared" si="7"/>
        <v>0</v>
      </c>
      <c r="V12" s="87">
        <f>分析係数表!D15</f>
        <v>8.3333333333333332E-3</v>
      </c>
      <c r="W12" s="88">
        <f t="shared" si="8"/>
        <v>0</v>
      </c>
      <c r="X12" s="76">
        <f>分析係数表!E15</f>
        <v>0</v>
      </c>
      <c r="Y12" s="89">
        <f t="shared" si="9"/>
        <v>0</v>
      </c>
    </row>
    <row r="13" spans="1:25" x14ac:dyDescent="0.2">
      <c r="A13" s="6" t="s">
        <v>226</v>
      </c>
      <c r="B13" s="5" t="s">
        <v>30</v>
      </c>
      <c r="C13" s="90"/>
      <c r="D13" s="76">
        <f>投入係数表!AD13</f>
        <v>0</v>
      </c>
      <c r="E13" s="77">
        <f t="shared" si="0"/>
        <v>0</v>
      </c>
      <c r="F13" s="76">
        <f>分析係数表!C16</f>
        <v>1.8867924528301883E-2</v>
      </c>
      <c r="G13" s="77">
        <f t="shared" si="1"/>
        <v>0</v>
      </c>
      <c r="H13" s="77">
        <v>7.0486063897217039E-4</v>
      </c>
      <c r="I13" s="77">
        <f t="shared" si="2"/>
        <v>7.0486063897217039E-4</v>
      </c>
      <c r="J13" s="76">
        <f>分析係数表!G16</f>
        <v>4.4444444444444446E-2</v>
      </c>
      <c r="K13" s="78">
        <f t="shared" si="3"/>
        <v>3.1327139509874241E-5</v>
      </c>
      <c r="L13" s="79"/>
      <c r="M13" s="80"/>
      <c r="N13" s="81">
        <f>分析係数表!H16</f>
        <v>1.8622377839060514E-2</v>
      </c>
      <c r="O13" s="82">
        <f t="shared" si="4"/>
        <v>0.39656379744287956</v>
      </c>
      <c r="P13" s="76">
        <f>分析係数表!C16</f>
        <v>1.8867924528301883E-2</v>
      </c>
      <c r="Q13" s="82">
        <f t="shared" si="5"/>
        <v>7.4823358008090464E-3</v>
      </c>
      <c r="R13" s="83">
        <v>8.1048734935681484E-3</v>
      </c>
      <c r="S13" s="84">
        <f t="shared" si="6"/>
        <v>8.8097341325403186E-3</v>
      </c>
      <c r="T13" s="85">
        <f>分析係数表!F16</f>
        <v>0.28888888888888886</v>
      </c>
      <c r="U13" s="86">
        <f t="shared" si="7"/>
        <v>2.5450343049560919E-3</v>
      </c>
      <c r="V13" s="87">
        <f>分析係数表!D16</f>
        <v>0</v>
      </c>
      <c r="W13" s="88">
        <f t="shared" si="8"/>
        <v>0</v>
      </c>
      <c r="X13" s="76">
        <f>分析係数表!E16</f>
        <v>0</v>
      </c>
      <c r="Y13" s="89">
        <f t="shared" si="9"/>
        <v>0</v>
      </c>
    </row>
    <row r="14" spans="1:25" x14ac:dyDescent="0.2">
      <c r="A14" s="6" t="s">
        <v>2</v>
      </c>
      <c r="B14" s="5" t="s">
        <v>364</v>
      </c>
      <c r="C14" s="90"/>
      <c r="D14" s="76">
        <f>投入係数表!AD14</f>
        <v>4.0540540540540543E-3</v>
      </c>
      <c r="E14" s="77">
        <f t="shared" si="0"/>
        <v>0.40540540540540543</v>
      </c>
      <c r="F14" s="76">
        <f>分析係数表!C17</f>
        <v>0.10356731875719216</v>
      </c>
      <c r="G14" s="77">
        <f t="shared" si="1"/>
        <v>4.1986750847510336E-2</v>
      </c>
      <c r="H14" s="77">
        <v>5.0889014589846876E-2</v>
      </c>
      <c r="I14" s="77">
        <f t="shared" si="2"/>
        <v>5.0889014589846876E-2</v>
      </c>
      <c r="J14" s="76">
        <f>分析係数表!G17</f>
        <v>0.21292775665399238</v>
      </c>
      <c r="K14" s="78">
        <f t="shared" si="3"/>
        <v>1.0835683714948384E-2</v>
      </c>
      <c r="L14" s="79"/>
      <c r="M14" s="80"/>
      <c r="N14" s="81">
        <f>分析係数表!H17</f>
        <v>3.0056084033092678E-3</v>
      </c>
      <c r="O14" s="82">
        <f t="shared" si="4"/>
        <v>6.4004473131379899E-2</v>
      </c>
      <c r="P14" s="76">
        <f>分析係数表!C17</f>
        <v>0.10356731875719216</v>
      </c>
      <c r="Q14" s="82">
        <f t="shared" si="5"/>
        <v>6.6287716706837632E-3</v>
      </c>
      <c r="R14" s="83">
        <v>1.1452249759331299E-2</v>
      </c>
      <c r="S14" s="84">
        <f t="shared" si="6"/>
        <v>6.2341264349178173E-2</v>
      </c>
      <c r="T14" s="85">
        <f>分析係数表!F17</f>
        <v>0.32509505703422054</v>
      </c>
      <c r="U14" s="86">
        <f t="shared" si="7"/>
        <v>2.0266836889181499E-2</v>
      </c>
      <c r="V14" s="87">
        <f>分析係数表!D17</f>
        <v>7.2243346007604556E-2</v>
      </c>
      <c r="W14" s="88">
        <f t="shared" si="8"/>
        <v>0</v>
      </c>
      <c r="X14" s="76">
        <f>分析係数表!E17</f>
        <v>6.8441064638783272E-2</v>
      </c>
      <c r="Y14" s="89">
        <f t="shared" si="9"/>
        <v>0</v>
      </c>
    </row>
    <row r="15" spans="1:25" x14ac:dyDescent="0.2">
      <c r="A15" s="6" t="s">
        <v>3</v>
      </c>
      <c r="B15" s="5" t="s">
        <v>31</v>
      </c>
      <c r="C15" s="90"/>
      <c r="D15" s="76">
        <f>投入係数表!AD15</f>
        <v>0</v>
      </c>
      <c r="E15" s="77">
        <f t="shared" si="0"/>
        <v>0</v>
      </c>
      <c r="F15" s="76">
        <f>分析係数表!C18</f>
        <v>0.44289970208540219</v>
      </c>
      <c r="G15" s="77">
        <f t="shared" si="1"/>
        <v>0</v>
      </c>
      <c r="H15" s="77">
        <v>1.1339017538259066E-2</v>
      </c>
      <c r="I15" s="77">
        <f t="shared" si="2"/>
        <v>1.1339017538259066E-2</v>
      </c>
      <c r="J15" s="76">
        <f>分析係数表!G18</f>
        <v>0.21558441558441557</v>
      </c>
      <c r="K15" s="78">
        <f t="shared" si="3"/>
        <v>2.4445154692870194E-3</v>
      </c>
      <c r="L15" s="79"/>
      <c r="M15" s="80"/>
      <c r="N15" s="81">
        <f>分析係数表!H18</f>
        <v>4.9577045827781737E-4</v>
      </c>
      <c r="O15" s="82">
        <f t="shared" si="4"/>
        <v>1.0557438867031735E-2</v>
      </c>
      <c r="P15" s="76">
        <f>分析係数表!C18</f>
        <v>0.44289970208540219</v>
      </c>
      <c r="Q15" s="82">
        <f t="shared" si="5"/>
        <v>4.6758865289932014E-3</v>
      </c>
      <c r="R15" s="83">
        <v>9.8566411580090999E-3</v>
      </c>
      <c r="S15" s="84">
        <f t="shared" si="6"/>
        <v>2.1195658696268167E-2</v>
      </c>
      <c r="T15" s="85">
        <f>分析係数表!F18</f>
        <v>0.45974025974025973</v>
      </c>
      <c r="U15" s="86">
        <f t="shared" si="7"/>
        <v>9.744497634388222E-3</v>
      </c>
      <c r="V15" s="87">
        <f>分析係数表!D18</f>
        <v>4.0445269016697587E-2</v>
      </c>
      <c r="W15" s="88">
        <f t="shared" si="8"/>
        <v>0</v>
      </c>
      <c r="X15" s="76">
        <f>分析係数表!E18</f>
        <v>3.896103896103896E-2</v>
      </c>
      <c r="Y15" s="89">
        <f t="shared" si="9"/>
        <v>0</v>
      </c>
    </row>
    <row r="16" spans="1:25" x14ac:dyDescent="0.2">
      <c r="A16" s="6" t="s">
        <v>4</v>
      </c>
      <c r="B16" s="5" t="s">
        <v>32</v>
      </c>
      <c r="C16" s="90"/>
      <c r="D16" s="76">
        <f>投入係数表!AD16</f>
        <v>0</v>
      </c>
      <c r="E16" s="77">
        <f t="shared" si="0"/>
        <v>0</v>
      </c>
      <c r="F16" s="76">
        <f>分析係数表!C19</f>
        <v>0.30545876887340306</v>
      </c>
      <c r="G16" s="77">
        <f t="shared" si="1"/>
        <v>0</v>
      </c>
      <c r="H16" s="77">
        <v>2.7823451240218591E-3</v>
      </c>
      <c r="I16" s="77">
        <f t="shared" si="2"/>
        <v>2.7823451240218591E-3</v>
      </c>
      <c r="J16" s="76">
        <f>分析係数表!G19</f>
        <v>5.7468790357296601E-2</v>
      </c>
      <c r="K16" s="78">
        <f t="shared" si="3"/>
        <v>1.5989800863405862E-4</v>
      </c>
      <c r="L16" s="79"/>
      <c r="M16" s="80"/>
      <c r="N16" s="81">
        <f>分析係数表!H19</f>
        <v>-1.2394261456945434E-4</v>
      </c>
      <c r="O16" s="82">
        <f t="shared" si="4"/>
        <v>-2.6393597167579338E-3</v>
      </c>
      <c r="P16" s="76">
        <f>分析係数表!C19</f>
        <v>0.30545876887340306</v>
      </c>
      <c r="Q16" s="82">
        <f t="shared" si="5"/>
        <v>-8.0621556969493228E-4</v>
      </c>
      <c r="R16" s="83">
        <v>1.9011537807140475E-3</v>
      </c>
      <c r="S16" s="84">
        <f t="shared" si="6"/>
        <v>4.6834989047359063E-3</v>
      </c>
      <c r="T16" s="85">
        <f>分析係数表!F19</f>
        <v>0.23999139044339216</v>
      </c>
      <c r="U16" s="86">
        <f t="shared" si="7"/>
        <v>1.1239994142876744E-3</v>
      </c>
      <c r="V16" s="87">
        <f>分析係数表!D19</f>
        <v>1.8941024537236333E-2</v>
      </c>
      <c r="W16" s="88">
        <f t="shared" si="8"/>
        <v>0</v>
      </c>
      <c r="X16" s="76">
        <f>分析係数表!E19</f>
        <v>1.9156263452432199E-2</v>
      </c>
      <c r="Y16" s="89">
        <f t="shared" si="9"/>
        <v>0</v>
      </c>
    </row>
    <row r="17" spans="1:25" x14ac:dyDescent="0.2">
      <c r="A17" s="6" t="s">
        <v>5</v>
      </c>
      <c r="B17" s="5" t="s">
        <v>33</v>
      </c>
      <c r="C17" s="90"/>
      <c r="D17" s="76">
        <f>投入係数表!AD17</f>
        <v>0</v>
      </c>
      <c r="E17" s="77">
        <f t="shared" si="0"/>
        <v>0</v>
      </c>
      <c r="F17" s="76">
        <f>分析係数表!C20</f>
        <v>9.5808383233532912E-2</v>
      </c>
      <c r="G17" s="77">
        <f t="shared" si="1"/>
        <v>0</v>
      </c>
      <c r="H17" s="77">
        <v>5.3617172813910034E-4</v>
      </c>
      <c r="I17" s="77">
        <f t="shared" si="2"/>
        <v>5.3617172813910034E-4</v>
      </c>
      <c r="J17" s="76">
        <f>分析係数表!G20</f>
        <v>0.10049019607843138</v>
      </c>
      <c r="K17" s="78">
        <f t="shared" si="3"/>
        <v>5.3880002092409592E-5</v>
      </c>
      <c r="L17" s="79"/>
      <c r="M17" s="80"/>
      <c r="N17" s="81">
        <f>分析係数表!H20</f>
        <v>6.1971307284727176E-4</v>
      </c>
      <c r="O17" s="82">
        <f t="shared" si="4"/>
        <v>1.3196798583789672E-2</v>
      </c>
      <c r="P17" s="76">
        <f>分析係数表!C20</f>
        <v>9.5808383233532912E-2</v>
      </c>
      <c r="Q17" s="82">
        <f t="shared" si="5"/>
        <v>1.2643639361714653E-3</v>
      </c>
      <c r="R17" s="83">
        <v>2.3904094285511859E-3</v>
      </c>
      <c r="S17" s="84">
        <f t="shared" si="6"/>
        <v>2.9265811566902863E-3</v>
      </c>
      <c r="T17" s="85">
        <f>分析係数表!F20</f>
        <v>0.22303921568627452</v>
      </c>
      <c r="U17" s="86">
        <f t="shared" si="7"/>
        <v>6.5274236583043159E-4</v>
      </c>
      <c r="V17" s="87">
        <f>分析係数表!D20</f>
        <v>8.5784313725490197E-2</v>
      </c>
      <c r="W17" s="88">
        <f t="shared" si="8"/>
        <v>0</v>
      </c>
      <c r="X17" s="76">
        <f>分析係数表!E20</f>
        <v>9.3137254901960786E-2</v>
      </c>
      <c r="Y17" s="89">
        <f t="shared" si="9"/>
        <v>0</v>
      </c>
    </row>
    <row r="18" spans="1:25" x14ac:dyDescent="0.2">
      <c r="A18" s="6" t="s">
        <v>6</v>
      </c>
      <c r="B18" s="5" t="s">
        <v>34</v>
      </c>
      <c r="C18" s="90"/>
      <c r="D18" s="76">
        <f>投入係数表!AD18</f>
        <v>0</v>
      </c>
      <c r="E18" s="77">
        <f t="shared" si="0"/>
        <v>0</v>
      </c>
      <c r="F18" s="76">
        <f>分析係数表!C21</f>
        <v>0.17321313586606568</v>
      </c>
      <c r="G18" s="77">
        <f t="shared" si="1"/>
        <v>0</v>
      </c>
      <c r="H18" s="77">
        <v>4.545828453714271E-3</v>
      </c>
      <c r="I18" s="77">
        <f t="shared" si="2"/>
        <v>4.545828453714271E-3</v>
      </c>
      <c r="J18" s="76">
        <f>分析係数表!G21</f>
        <v>0.28424304840370751</v>
      </c>
      <c r="K18" s="78">
        <f t="shared" si="3"/>
        <v>1.2921201372040564E-3</v>
      </c>
      <c r="L18" s="79"/>
      <c r="M18" s="80"/>
      <c r="N18" s="81">
        <f>分析係数表!H21</f>
        <v>1.0225265701979984E-3</v>
      </c>
      <c r="O18" s="82">
        <f t="shared" si="4"/>
        <v>2.1774717663252955E-2</v>
      </c>
      <c r="P18" s="76">
        <f>分析係数表!C21</f>
        <v>0.17321313586606568</v>
      </c>
      <c r="Q18" s="82">
        <f t="shared" si="5"/>
        <v>3.7716671290502542E-3</v>
      </c>
      <c r="R18" s="83">
        <v>6.9646208034839733E-3</v>
      </c>
      <c r="S18" s="84">
        <f t="shared" si="6"/>
        <v>1.1510449257198244E-2</v>
      </c>
      <c r="T18" s="85">
        <f>分析係数表!F21</f>
        <v>0.42481977342945415</v>
      </c>
      <c r="U18" s="86">
        <f t="shared" si="7"/>
        <v>4.8898664455141868E-3</v>
      </c>
      <c r="V18" s="87">
        <f>分析係数表!D21</f>
        <v>8.2389289392378995E-2</v>
      </c>
      <c r="W18" s="88">
        <f t="shared" si="8"/>
        <v>0</v>
      </c>
      <c r="X18" s="76">
        <f>分析係数表!E21</f>
        <v>7.7239958805355308E-2</v>
      </c>
      <c r="Y18" s="89">
        <f t="shared" si="9"/>
        <v>0</v>
      </c>
    </row>
    <row r="19" spans="1:25" x14ac:dyDescent="0.2">
      <c r="A19" s="6" t="s">
        <v>7</v>
      </c>
      <c r="B19" s="5" t="s">
        <v>268</v>
      </c>
      <c r="C19" s="90"/>
      <c r="D19" s="76">
        <f>投入係数表!AD19</f>
        <v>0</v>
      </c>
      <c r="E19" s="77">
        <f t="shared" si="0"/>
        <v>0</v>
      </c>
      <c r="F19" s="76">
        <f>分析係数表!C22</f>
        <v>5.7692307692307709E-2</v>
      </c>
      <c r="G19" s="77">
        <f t="shared" si="1"/>
        <v>0</v>
      </c>
      <c r="H19" s="77">
        <v>1.8890036656532922E-3</v>
      </c>
      <c r="I19" s="77">
        <f t="shared" si="2"/>
        <v>1.8890036656532922E-3</v>
      </c>
      <c r="J19" s="76">
        <f>分析係数表!G22</f>
        <v>0.19427890345649582</v>
      </c>
      <c r="K19" s="78">
        <f t="shared" si="3"/>
        <v>3.6699356078842267E-4</v>
      </c>
      <c r="L19" s="79"/>
      <c r="M19" s="80"/>
      <c r="N19" s="81">
        <f>分析係数表!H22</f>
        <v>6.1971307284727171E-5</v>
      </c>
      <c r="O19" s="82">
        <f t="shared" si="4"/>
        <v>1.3196798583789669E-3</v>
      </c>
      <c r="P19" s="76">
        <f>分析係数表!C22</f>
        <v>5.7692307692307709E-2</v>
      </c>
      <c r="Q19" s="82">
        <f t="shared" si="5"/>
        <v>7.6135376444940421E-5</v>
      </c>
      <c r="R19" s="83">
        <v>5.0696160989416761E-4</v>
      </c>
      <c r="S19" s="84">
        <f t="shared" si="6"/>
        <v>2.3959652755474597E-3</v>
      </c>
      <c r="T19" s="85">
        <f>分析係数表!F22</f>
        <v>0.41239570917759238</v>
      </c>
      <c r="U19" s="86">
        <f t="shared" si="7"/>
        <v>9.8808579897428027E-4</v>
      </c>
      <c r="V19" s="87">
        <f>分析係数表!D22</f>
        <v>9.5351609058402856E-3</v>
      </c>
      <c r="W19" s="88">
        <f t="shared" si="8"/>
        <v>0</v>
      </c>
      <c r="X19" s="76">
        <f>分析係数表!E22</f>
        <v>8.3432657926102508E-3</v>
      </c>
      <c r="Y19" s="89">
        <f t="shared" si="9"/>
        <v>0</v>
      </c>
    </row>
    <row r="20" spans="1:25" x14ac:dyDescent="0.2">
      <c r="A20" s="6" t="s">
        <v>8</v>
      </c>
      <c r="B20" s="5" t="s">
        <v>269</v>
      </c>
      <c r="C20" s="90"/>
      <c r="D20" s="76">
        <f>投入係数表!AD20</f>
        <v>0</v>
      </c>
      <c r="E20" s="77">
        <f t="shared" si="0"/>
        <v>0</v>
      </c>
      <c r="F20" s="76">
        <f>分析係数表!C23</f>
        <v>0</v>
      </c>
      <c r="G20" s="77">
        <f t="shared" si="1"/>
        <v>0</v>
      </c>
      <c r="H20" s="77">
        <v>0</v>
      </c>
      <c r="I20" s="77">
        <f t="shared" si="2"/>
        <v>0</v>
      </c>
      <c r="J20" s="76">
        <f>分析係数表!G23</f>
        <v>0.21608040201005024</v>
      </c>
      <c r="K20" s="78">
        <f t="shared" si="3"/>
        <v>0</v>
      </c>
      <c r="L20" s="79"/>
      <c r="M20" s="80"/>
      <c r="N20" s="81">
        <f>分析係数表!H23</f>
        <v>3.0985653642363585E-5</v>
      </c>
      <c r="O20" s="82">
        <f t="shared" si="4"/>
        <v>6.5983992918948345E-4</v>
      </c>
      <c r="P20" s="76">
        <f>分析係数表!C23</f>
        <v>0</v>
      </c>
      <c r="Q20" s="82">
        <f t="shared" si="5"/>
        <v>0</v>
      </c>
      <c r="R20" s="83">
        <v>0</v>
      </c>
      <c r="S20" s="84">
        <f t="shared" si="6"/>
        <v>0</v>
      </c>
      <c r="T20" s="85">
        <f>分析係数表!F23</f>
        <v>0.44723618090452261</v>
      </c>
      <c r="U20" s="86">
        <f t="shared" si="7"/>
        <v>0</v>
      </c>
      <c r="V20" s="87">
        <f>分析係数表!D23</f>
        <v>5.0251256281407038E-2</v>
      </c>
      <c r="W20" s="88">
        <f t="shared" si="8"/>
        <v>0</v>
      </c>
      <c r="X20" s="76">
        <f>分析係数表!E23</f>
        <v>3.5175879396984924E-2</v>
      </c>
      <c r="Y20" s="89">
        <f t="shared" si="9"/>
        <v>0</v>
      </c>
    </row>
    <row r="21" spans="1:25" x14ac:dyDescent="0.2">
      <c r="A21" s="6" t="s">
        <v>9</v>
      </c>
      <c r="B21" s="5" t="s">
        <v>270</v>
      </c>
      <c r="C21" s="90"/>
      <c r="D21" s="76">
        <f>投入係数表!AD21</f>
        <v>0</v>
      </c>
      <c r="E21" s="77">
        <f t="shared" si="0"/>
        <v>0</v>
      </c>
      <c r="F21" s="76">
        <f>分析係数表!C24</f>
        <v>1</v>
      </c>
      <c r="G21" s="77">
        <f t="shared" si="1"/>
        <v>0</v>
      </c>
      <c r="H21" s="77">
        <v>3.8471155605889422E-2</v>
      </c>
      <c r="I21" s="77">
        <f t="shared" si="2"/>
        <v>3.8471155605889422E-2</v>
      </c>
      <c r="J21" s="76">
        <f>分析係数表!G24</f>
        <v>0.20751761942051683</v>
      </c>
      <c r="K21" s="78">
        <f t="shared" si="3"/>
        <v>7.9834426276904433E-3</v>
      </c>
      <c r="L21" s="79"/>
      <c r="M21" s="80"/>
      <c r="N21" s="81">
        <f>分析係数表!H24</f>
        <v>4.3379915099309022E-4</v>
      </c>
      <c r="O21" s="82">
        <f t="shared" si="4"/>
        <v>9.2377590086527694E-3</v>
      </c>
      <c r="P21" s="76">
        <f>分析係数表!C24</f>
        <v>1</v>
      </c>
      <c r="Q21" s="82">
        <f t="shared" si="5"/>
        <v>9.2377590086527694E-3</v>
      </c>
      <c r="R21" s="83">
        <v>2.8862778854292063E-2</v>
      </c>
      <c r="S21" s="84">
        <f t="shared" si="6"/>
        <v>6.7333934460181488E-2</v>
      </c>
      <c r="T21" s="85">
        <f>分析係数表!F24</f>
        <v>0.3923257635082224</v>
      </c>
      <c r="U21" s="86">
        <f t="shared" si="7"/>
        <v>2.6416837247103309E-2</v>
      </c>
      <c r="V21" s="87">
        <f>分析係数表!D24</f>
        <v>7.9874706342991389E-2</v>
      </c>
      <c r="W21" s="88">
        <f t="shared" si="8"/>
        <v>0</v>
      </c>
      <c r="X21" s="76">
        <f>分析係数表!E24</f>
        <v>8.1440877055599062E-2</v>
      </c>
      <c r="Y21" s="89">
        <f t="shared" si="9"/>
        <v>0</v>
      </c>
    </row>
    <row r="22" spans="1:25" x14ac:dyDescent="0.2">
      <c r="A22" s="6" t="s">
        <v>10</v>
      </c>
      <c r="B22" s="5" t="s">
        <v>271</v>
      </c>
      <c r="C22" s="90"/>
      <c r="D22" s="76">
        <f>投入係数表!AD22</f>
        <v>0</v>
      </c>
      <c r="E22" s="77">
        <f t="shared" si="0"/>
        <v>0</v>
      </c>
      <c r="F22" s="76">
        <f>分析係数表!C25</f>
        <v>0.15636042402826855</v>
      </c>
      <c r="G22" s="77">
        <f t="shared" si="1"/>
        <v>0</v>
      </c>
      <c r="H22" s="77">
        <v>1.5180651328571536E-2</v>
      </c>
      <c r="I22" s="77">
        <f t="shared" si="2"/>
        <v>1.5180651328571536E-2</v>
      </c>
      <c r="J22" s="76">
        <f>分析係数表!G25</f>
        <v>0.19674295774647887</v>
      </c>
      <c r="K22" s="78">
        <f t="shared" si="3"/>
        <v>2.986686242901178E-3</v>
      </c>
      <c r="L22" s="79"/>
      <c r="M22" s="80"/>
      <c r="N22" s="81">
        <f>分析係数表!H25</f>
        <v>5.8872741920490813E-4</v>
      </c>
      <c r="O22" s="82">
        <f t="shared" si="4"/>
        <v>1.2536958654600187E-2</v>
      </c>
      <c r="P22" s="76">
        <f>分析係数表!C25</f>
        <v>0.15636042402826855</v>
      </c>
      <c r="Q22" s="82">
        <f t="shared" si="5"/>
        <v>1.9602841712581566E-3</v>
      </c>
      <c r="R22" s="83">
        <v>6.3836751859117895E-3</v>
      </c>
      <c r="S22" s="84">
        <f t="shared" si="6"/>
        <v>2.1564326514483326E-2</v>
      </c>
      <c r="T22" s="85">
        <f>分析係数表!F25</f>
        <v>0.35079225352112675</v>
      </c>
      <c r="U22" s="86">
        <f t="shared" si="7"/>
        <v>7.5645986936809908E-3</v>
      </c>
      <c r="V22" s="87">
        <f>分析係数表!D25</f>
        <v>7.2183098591549297E-2</v>
      </c>
      <c r="W22" s="88">
        <f t="shared" si="8"/>
        <v>0</v>
      </c>
      <c r="X22" s="76">
        <f>分析係数表!E25</f>
        <v>6.8661971830985921E-2</v>
      </c>
      <c r="Y22" s="89">
        <f t="shared" si="9"/>
        <v>0</v>
      </c>
    </row>
    <row r="23" spans="1:25" x14ac:dyDescent="0.2">
      <c r="A23" s="6" t="s">
        <v>11</v>
      </c>
      <c r="B23" s="5" t="s">
        <v>35</v>
      </c>
      <c r="C23" s="90"/>
      <c r="D23" s="76">
        <f>投入係数表!AD23</f>
        <v>0</v>
      </c>
      <c r="E23" s="77">
        <f t="shared" si="0"/>
        <v>0</v>
      </c>
      <c r="F23" s="76">
        <f>分析係数表!C26</f>
        <v>0.2968369829683698</v>
      </c>
      <c r="G23" s="77">
        <f t="shared" si="1"/>
        <v>0</v>
      </c>
      <c r="H23" s="77">
        <v>7.7400294646691598E-3</v>
      </c>
      <c r="I23" s="77">
        <f t="shared" si="2"/>
        <v>7.7400294646691598E-3</v>
      </c>
      <c r="J23" s="76">
        <f>分析係数表!G26</f>
        <v>0.19691119691119691</v>
      </c>
      <c r="K23" s="78">
        <f t="shared" si="3"/>
        <v>1.5240984660159348E-3</v>
      </c>
      <c r="L23" s="79"/>
      <c r="M23" s="80"/>
      <c r="N23" s="81">
        <f>分析係数表!H26</f>
        <v>1.2859046261580888E-2</v>
      </c>
      <c r="O23" s="82">
        <f t="shared" si="4"/>
        <v>0.27383357061363567</v>
      </c>
      <c r="P23" s="76">
        <f>分析係数表!C26</f>
        <v>0.2968369829683698</v>
      </c>
      <c r="Q23" s="82">
        <f t="shared" si="5"/>
        <v>8.1283930936407664E-2</v>
      </c>
      <c r="R23" s="83">
        <v>8.5690062662742372E-2</v>
      </c>
      <c r="S23" s="84">
        <f t="shared" si="6"/>
        <v>9.3430092127411532E-2</v>
      </c>
      <c r="T23" s="85">
        <f>分析係数表!F26</f>
        <v>0.33687258687258687</v>
      </c>
      <c r="U23" s="86">
        <f t="shared" si="7"/>
        <v>3.1474036826705236E-2</v>
      </c>
      <c r="V23" s="87">
        <f>分析係数表!D26</f>
        <v>8.7355212355212361E-2</v>
      </c>
      <c r="W23" s="88">
        <f t="shared" si="8"/>
        <v>0</v>
      </c>
      <c r="X23" s="76">
        <f>分析係数表!E26</f>
        <v>9.2664092664092659E-2</v>
      </c>
      <c r="Y23" s="89">
        <f t="shared" si="9"/>
        <v>0</v>
      </c>
    </row>
    <row r="24" spans="1:25" x14ac:dyDescent="0.2">
      <c r="A24" s="6" t="s">
        <v>12</v>
      </c>
      <c r="B24" s="5" t="s">
        <v>365</v>
      </c>
      <c r="C24" s="90"/>
      <c r="D24" s="76">
        <f>投入係数表!AD24</f>
        <v>0</v>
      </c>
      <c r="E24" s="77">
        <f t="shared" si="0"/>
        <v>0</v>
      </c>
      <c r="F24" s="76">
        <f>分析係数表!C27</f>
        <v>2.7090694935217874E-2</v>
      </c>
      <c r="G24" s="77">
        <f t="shared" si="1"/>
        <v>0</v>
      </c>
      <c r="H24" s="77">
        <v>1.7654624777032355E-4</v>
      </c>
      <c r="I24" s="77">
        <f t="shared" si="2"/>
        <v>1.7654624777032355E-4</v>
      </c>
      <c r="J24" s="76">
        <f>分析係数表!G27</f>
        <v>0.18333333333333332</v>
      </c>
      <c r="K24" s="78">
        <f t="shared" si="3"/>
        <v>3.236681209122598E-5</v>
      </c>
      <c r="L24" s="79"/>
      <c r="M24" s="80"/>
      <c r="N24" s="81">
        <f>分析係数表!H27</f>
        <v>1.2053419266879434E-2</v>
      </c>
      <c r="O24" s="82">
        <f t="shared" si="4"/>
        <v>0.2566777324547091</v>
      </c>
      <c r="P24" s="76">
        <f>分析係数表!C27</f>
        <v>2.7090694935217874E-2</v>
      </c>
      <c r="Q24" s="82">
        <f t="shared" si="5"/>
        <v>6.9535781465939958E-3</v>
      </c>
      <c r="R24" s="83">
        <v>6.9935708365772798E-3</v>
      </c>
      <c r="S24" s="84">
        <f t="shared" si="6"/>
        <v>7.1701170843476037E-3</v>
      </c>
      <c r="T24" s="85">
        <f>分析係数表!F27</f>
        <v>0.33333333333333331</v>
      </c>
      <c r="U24" s="86">
        <f t="shared" si="7"/>
        <v>2.3900390281158678E-3</v>
      </c>
      <c r="V24" s="87">
        <f>分析係数表!D27</f>
        <v>0</v>
      </c>
      <c r="W24" s="88">
        <f t="shared" si="8"/>
        <v>0</v>
      </c>
      <c r="X24" s="76">
        <f>分析係数表!E27</f>
        <v>0</v>
      </c>
      <c r="Y24" s="89">
        <f t="shared" si="9"/>
        <v>0</v>
      </c>
    </row>
    <row r="25" spans="1:25" x14ac:dyDescent="0.2">
      <c r="A25" s="6" t="s">
        <v>13</v>
      </c>
      <c r="B25" s="5" t="s">
        <v>191</v>
      </c>
      <c r="C25" s="90"/>
      <c r="D25" s="76">
        <f>投入係数表!AD25</f>
        <v>0</v>
      </c>
      <c r="E25" s="77">
        <f t="shared" si="0"/>
        <v>0</v>
      </c>
      <c r="F25" s="76">
        <f>分析係数表!C28</f>
        <v>5.9347181008901906E-3</v>
      </c>
      <c r="G25" s="77">
        <f t="shared" si="1"/>
        <v>0</v>
      </c>
      <c r="H25" s="77">
        <v>6.1257043132790883E-4</v>
      </c>
      <c r="I25" s="77">
        <f t="shared" si="2"/>
        <v>6.1257043132790883E-4</v>
      </c>
      <c r="J25" s="76">
        <f>分析係数表!G28</f>
        <v>0.12222222222222222</v>
      </c>
      <c r="K25" s="78">
        <f t="shared" si="3"/>
        <v>7.4869719384522185E-5</v>
      </c>
      <c r="L25" s="79"/>
      <c r="M25" s="80"/>
      <c r="N25" s="81">
        <f>分析係数表!H28</f>
        <v>2.299135500263378E-2</v>
      </c>
      <c r="O25" s="82">
        <f t="shared" si="4"/>
        <v>0.48960122745859674</v>
      </c>
      <c r="P25" s="76">
        <f>分析係数表!C28</f>
        <v>5.9347181008901906E-3</v>
      </c>
      <c r="Q25" s="82">
        <f t="shared" si="5"/>
        <v>2.9056452668165893E-3</v>
      </c>
      <c r="R25" s="83">
        <v>2.9838913450405888E-3</v>
      </c>
      <c r="S25" s="84">
        <f t="shared" si="6"/>
        <v>3.5964617763684977E-3</v>
      </c>
      <c r="T25" s="85">
        <f>分析係数表!F28</f>
        <v>0.21111111111111111</v>
      </c>
      <c r="U25" s="86">
        <f t="shared" si="7"/>
        <v>7.5925304167779391E-4</v>
      </c>
      <c r="V25" s="87">
        <f>分析係数表!D28</f>
        <v>0.82222222222222219</v>
      </c>
      <c r="W25" s="88">
        <f t="shared" si="8"/>
        <v>0</v>
      </c>
      <c r="X25" s="76">
        <f>分析係数表!E28</f>
        <v>0.82222222222222219</v>
      </c>
      <c r="Y25" s="89">
        <f t="shared" si="9"/>
        <v>0</v>
      </c>
    </row>
    <row r="26" spans="1:25" x14ac:dyDescent="0.2">
      <c r="A26" s="6" t="s">
        <v>14</v>
      </c>
      <c r="B26" s="5" t="s">
        <v>50</v>
      </c>
      <c r="C26" s="90"/>
      <c r="D26" s="76">
        <f>投入係数表!AD26</f>
        <v>1.6216216216216217E-2</v>
      </c>
      <c r="E26" s="77">
        <f t="shared" si="0"/>
        <v>1.6216216216216217</v>
      </c>
      <c r="F26" s="76">
        <f>分析係数表!C29</f>
        <v>2.9045643153526979E-2</v>
      </c>
      <c r="G26" s="77">
        <f t="shared" si="1"/>
        <v>4.7101042951665374E-2</v>
      </c>
      <c r="H26" s="77">
        <v>4.8764416576371254E-2</v>
      </c>
      <c r="I26" s="77">
        <f t="shared" si="2"/>
        <v>4.8764416576371254E-2</v>
      </c>
      <c r="J26" s="76">
        <f>分析係数表!G29</f>
        <v>0.27966101694915252</v>
      </c>
      <c r="K26" s="78">
        <f t="shared" si="3"/>
        <v>1.3637506330680095E-2</v>
      </c>
      <c r="L26" s="79"/>
      <c r="M26" s="80"/>
      <c r="N26" s="81">
        <f>分析係数表!H29</f>
        <v>1.0659064852973073E-2</v>
      </c>
      <c r="O26" s="82">
        <f t="shared" si="4"/>
        <v>0.22698493564118233</v>
      </c>
      <c r="P26" s="76">
        <f>分析係数表!C29</f>
        <v>2.9045643153526979E-2</v>
      </c>
      <c r="Q26" s="82">
        <f t="shared" si="5"/>
        <v>6.592923441860069E-3</v>
      </c>
      <c r="R26" s="83">
        <v>8.2791196874201761E-3</v>
      </c>
      <c r="S26" s="84">
        <f t="shared" si="6"/>
        <v>5.7043536263791432E-2</v>
      </c>
      <c r="T26" s="85">
        <f>分析係数表!F29</f>
        <v>0.4576271186440678</v>
      </c>
      <c r="U26" s="86">
        <f t="shared" si="7"/>
        <v>2.6104669137667267E-2</v>
      </c>
      <c r="V26" s="87">
        <f>分析係数表!D29</f>
        <v>0.38983050847457629</v>
      </c>
      <c r="W26" s="88">
        <f t="shared" si="8"/>
        <v>0</v>
      </c>
      <c r="X26" s="76">
        <f>分析係数表!E29</f>
        <v>0.16101694915254236</v>
      </c>
      <c r="Y26" s="89">
        <f t="shared" si="9"/>
        <v>0</v>
      </c>
    </row>
    <row r="27" spans="1:25" x14ac:dyDescent="0.2">
      <c r="A27" s="6" t="s">
        <v>15</v>
      </c>
      <c r="B27" s="5" t="s">
        <v>36</v>
      </c>
      <c r="C27" s="90"/>
      <c r="D27" s="76">
        <f>投入係数表!AD27</f>
        <v>1.3513513513513514E-3</v>
      </c>
      <c r="E27" s="77">
        <f t="shared" si="0"/>
        <v>0.13513513513513514</v>
      </c>
      <c r="F27" s="76">
        <f>分析係数表!C30</f>
        <v>1</v>
      </c>
      <c r="G27" s="77">
        <f t="shared" si="1"/>
        <v>0.13513513513513514</v>
      </c>
      <c r="H27" s="77">
        <v>0.15234270589020363</v>
      </c>
      <c r="I27" s="77">
        <f t="shared" si="2"/>
        <v>0.15234270589020363</v>
      </c>
      <c r="J27" s="76">
        <f>分析係数表!G30</f>
        <v>0.3445689235265465</v>
      </c>
      <c r="K27" s="78">
        <f t="shared" si="3"/>
        <v>5.2492562175708739E-2</v>
      </c>
      <c r="L27" s="79"/>
      <c r="M27" s="80"/>
      <c r="N27" s="81">
        <f>分析係数表!H30</f>
        <v>0</v>
      </c>
      <c r="O27" s="82">
        <f t="shared" si="4"/>
        <v>0</v>
      </c>
      <c r="P27" s="76">
        <f>分析係数表!C30</f>
        <v>1</v>
      </c>
      <c r="Q27" s="82">
        <f t="shared" si="5"/>
        <v>0</v>
      </c>
      <c r="R27" s="83">
        <v>2.9039686969905498E-2</v>
      </c>
      <c r="S27" s="84">
        <f t="shared" si="6"/>
        <v>0.18138239286010913</v>
      </c>
      <c r="T27" s="85">
        <f>分析係数表!F30</f>
        <v>0.44101315148563081</v>
      </c>
      <c r="U27" s="86">
        <f t="shared" si="7"/>
        <v>7.9992020699241509E-2</v>
      </c>
      <c r="V27" s="87">
        <f>分析係数表!D30</f>
        <v>8.7579152459814902E-2</v>
      </c>
      <c r="W27" s="88">
        <f t="shared" si="8"/>
        <v>0</v>
      </c>
      <c r="X27" s="76">
        <f>分析係数表!E30</f>
        <v>6.0009741841207991E-2</v>
      </c>
      <c r="Y27" s="89">
        <f t="shared" si="9"/>
        <v>0</v>
      </c>
    </row>
    <row r="28" spans="1:25" x14ac:dyDescent="0.2">
      <c r="A28" s="6" t="s">
        <v>16</v>
      </c>
      <c r="B28" s="5" t="s">
        <v>192</v>
      </c>
      <c r="C28" s="90"/>
      <c r="D28" s="76">
        <f>投入係数表!AD28</f>
        <v>4.0540540540540543E-3</v>
      </c>
      <c r="E28" s="77">
        <f t="shared" si="0"/>
        <v>0.40540540540540543</v>
      </c>
      <c r="F28" s="76">
        <f>分析係数表!C31</f>
        <v>3.5033259423503327E-2</v>
      </c>
      <c r="G28" s="77">
        <f t="shared" si="1"/>
        <v>1.4202672739258106E-2</v>
      </c>
      <c r="H28" s="77">
        <v>1.6911051000544804E-2</v>
      </c>
      <c r="I28" s="77">
        <f t="shared" si="2"/>
        <v>1.6911051000544804E-2</v>
      </c>
      <c r="J28" s="76">
        <f>分析係数表!G31</f>
        <v>6.3291139240506333E-2</v>
      </c>
      <c r="K28" s="78">
        <f t="shared" si="3"/>
        <v>1.0703196835787851E-3</v>
      </c>
      <c r="L28" s="79"/>
      <c r="M28" s="80"/>
      <c r="N28" s="81">
        <f>分析係数表!H31</f>
        <v>2.636879124965141E-2</v>
      </c>
      <c r="O28" s="82">
        <f t="shared" si="4"/>
        <v>0.56152377974025047</v>
      </c>
      <c r="P28" s="76">
        <f>分析係数表!C31</f>
        <v>3.5033259423503327E-2</v>
      </c>
      <c r="Q28" s="82">
        <f t="shared" si="5"/>
        <v>1.9672008248106335E-2</v>
      </c>
      <c r="R28" s="83">
        <v>2.3905654541862706E-2</v>
      </c>
      <c r="S28" s="84">
        <f t="shared" si="6"/>
        <v>4.081670554240751E-2</v>
      </c>
      <c r="T28" s="85">
        <f>分析係数表!F31</f>
        <v>0.34177215189873417</v>
      </c>
      <c r="U28" s="86">
        <f t="shared" si="7"/>
        <v>1.3950013286645604E-2</v>
      </c>
      <c r="V28" s="87">
        <f>分析係数表!D31</f>
        <v>0</v>
      </c>
      <c r="W28" s="88">
        <f t="shared" si="8"/>
        <v>0</v>
      </c>
      <c r="X28" s="76">
        <f>分析係数表!E31</f>
        <v>0</v>
      </c>
      <c r="Y28" s="89">
        <f t="shared" si="9"/>
        <v>0</v>
      </c>
    </row>
    <row r="29" spans="1:25" x14ac:dyDescent="0.2">
      <c r="A29" s="6" t="s">
        <v>17</v>
      </c>
      <c r="B29" s="5" t="s">
        <v>272</v>
      </c>
      <c r="C29" s="90"/>
      <c r="D29" s="76">
        <f>投入係数表!AD29</f>
        <v>1.3513513513513514E-3</v>
      </c>
      <c r="E29" s="77">
        <f t="shared" si="0"/>
        <v>0.13513513513513514</v>
      </c>
      <c r="F29" s="76">
        <f>分析係数表!C32</f>
        <v>1</v>
      </c>
      <c r="G29" s="77">
        <f t="shared" si="1"/>
        <v>0.13513513513513514</v>
      </c>
      <c r="H29" s="77">
        <v>0.15841053168619854</v>
      </c>
      <c r="I29" s="77">
        <f t="shared" si="2"/>
        <v>0.15841053168619854</v>
      </c>
      <c r="J29" s="76">
        <f>分析係数表!G32</f>
        <v>0.13994910941475827</v>
      </c>
      <c r="K29" s="78">
        <f t="shared" si="3"/>
        <v>2.2169412831401832E-2</v>
      </c>
      <c r="L29" s="79"/>
      <c r="M29" s="80"/>
      <c r="N29" s="81">
        <f>分析係数表!H32</f>
        <v>7.5295138350943511E-3</v>
      </c>
      <c r="O29" s="82">
        <f t="shared" si="4"/>
        <v>0.16034110279304448</v>
      </c>
      <c r="P29" s="76">
        <f>分析係数表!C32</f>
        <v>1</v>
      </c>
      <c r="Q29" s="82">
        <f t="shared" si="5"/>
        <v>0.16034110279304448</v>
      </c>
      <c r="R29" s="83">
        <v>0.2053024651630066</v>
      </c>
      <c r="S29" s="84">
        <f t="shared" si="6"/>
        <v>0.36371299684920511</v>
      </c>
      <c r="T29" s="85">
        <f>分析係数表!F32</f>
        <v>0.48346055979643765</v>
      </c>
      <c r="U29" s="86">
        <f t="shared" si="7"/>
        <v>0.17584088906195666</v>
      </c>
      <c r="V29" s="87">
        <f>分析係数表!D32</f>
        <v>1.0178117048346057E-2</v>
      </c>
      <c r="W29" s="88">
        <f t="shared" si="8"/>
        <v>0</v>
      </c>
      <c r="X29" s="76">
        <f>分析係数表!E32</f>
        <v>1.5267175572519083E-2</v>
      </c>
      <c r="Y29" s="89">
        <f t="shared" si="9"/>
        <v>0</v>
      </c>
    </row>
    <row r="30" spans="1:25" x14ac:dyDescent="0.2">
      <c r="A30" s="6" t="s">
        <v>18</v>
      </c>
      <c r="B30" s="5" t="s">
        <v>273</v>
      </c>
      <c r="C30" s="90"/>
      <c r="D30" s="76">
        <f>投入係数表!AD30</f>
        <v>4.0540540540540543E-3</v>
      </c>
      <c r="E30" s="77">
        <f t="shared" si="0"/>
        <v>0.40540540540540543</v>
      </c>
      <c r="F30" s="76">
        <f>分析係数表!C33</f>
        <v>1</v>
      </c>
      <c r="G30" s="77">
        <f t="shared" si="1"/>
        <v>0.40540540540540543</v>
      </c>
      <c r="H30" s="77">
        <v>0.41246240520331329</v>
      </c>
      <c r="I30" s="77">
        <f t="shared" si="2"/>
        <v>0.41246240520331329</v>
      </c>
      <c r="J30" s="76">
        <f>分析係数表!G33</f>
        <v>0.50525087514585765</v>
      </c>
      <c r="K30" s="78">
        <f t="shared" si="3"/>
        <v>0.20839699119373939</v>
      </c>
      <c r="L30" s="79"/>
      <c r="M30" s="80"/>
      <c r="N30" s="81">
        <f>分析係数表!H33</f>
        <v>1.0844978774827254E-3</v>
      </c>
      <c r="O30" s="82">
        <f t="shared" si="4"/>
        <v>2.3094397521631921E-2</v>
      </c>
      <c r="P30" s="76">
        <f>分析係数表!C33</f>
        <v>1</v>
      </c>
      <c r="Q30" s="82">
        <f t="shared" si="5"/>
        <v>2.3094397521631921E-2</v>
      </c>
      <c r="R30" s="83">
        <v>5.7190921655987992E-2</v>
      </c>
      <c r="S30" s="84">
        <f t="shared" si="6"/>
        <v>0.46965332685930128</v>
      </c>
      <c r="T30" s="85">
        <f>分析係数表!F33</f>
        <v>0.64410735122520424</v>
      </c>
      <c r="U30" s="86">
        <f t="shared" si="7"/>
        <v>0.30250716035744962</v>
      </c>
      <c r="V30" s="87">
        <f>分析係数表!D33</f>
        <v>4.7841306884480746E-2</v>
      </c>
      <c r="W30" s="88">
        <f t="shared" si="8"/>
        <v>0</v>
      </c>
      <c r="X30" s="76">
        <f>分析係数表!E33</f>
        <v>4.3173862310385065E-2</v>
      </c>
      <c r="Y30" s="89">
        <f t="shared" si="9"/>
        <v>0</v>
      </c>
    </row>
    <row r="31" spans="1:25" x14ac:dyDescent="0.2">
      <c r="A31" s="6" t="s">
        <v>19</v>
      </c>
      <c r="B31" s="5" t="s">
        <v>274</v>
      </c>
      <c r="C31" s="90"/>
      <c r="D31" s="76">
        <f>投入係数表!AD31</f>
        <v>5.4054054054054057E-3</v>
      </c>
      <c r="E31" s="77">
        <f t="shared" si="0"/>
        <v>0.54054054054054057</v>
      </c>
      <c r="F31" s="76">
        <f>分析係数表!C34</f>
        <v>0.19949759263135858</v>
      </c>
      <c r="G31" s="77">
        <f t="shared" si="1"/>
        <v>0.10783653655749113</v>
      </c>
      <c r="H31" s="77">
        <v>0.13912207993730519</v>
      </c>
      <c r="I31" s="77">
        <f t="shared" si="2"/>
        <v>0.13912207993730519</v>
      </c>
      <c r="J31" s="76">
        <f>分析係数表!G34</f>
        <v>0.4244650271478761</v>
      </c>
      <c r="K31" s="78">
        <f t="shared" si="3"/>
        <v>5.9052457437457233E-2</v>
      </c>
      <c r="L31" s="79"/>
      <c r="M31" s="80"/>
      <c r="N31" s="81">
        <f>分析係数表!H34</f>
        <v>0.18489139528398352</v>
      </c>
      <c r="O31" s="82">
        <f t="shared" si="4"/>
        <v>3.937264857473648</v>
      </c>
      <c r="P31" s="76">
        <f>分析係数表!C34</f>
        <v>0.19949759263135858</v>
      </c>
      <c r="Q31" s="82">
        <f t="shared" si="5"/>
        <v>0.78547486061804195</v>
      </c>
      <c r="R31" s="83">
        <v>0.83721505769647331</v>
      </c>
      <c r="S31" s="84">
        <f t="shared" si="6"/>
        <v>0.9763371376337785</v>
      </c>
      <c r="T31" s="85">
        <f>分析係数表!F34</f>
        <v>0.70105397636537847</v>
      </c>
      <c r="U31" s="86">
        <f t="shared" si="7"/>
        <v>0.68446503261135216</v>
      </c>
      <c r="V31" s="87">
        <f>分析係数表!D34</f>
        <v>0.39061002874480999</v>
      </c>
      <c r="W31" s="88">
        <f t="shared" si="8"/>
        <v>0</v>
      </c>
      <c r="X31" s="76">
        <f>分析係数表!E34</f>
        <v>0.23634621526668795</v>
      </c>
      <c r="Y31" s="89">
        <f t="shared" si="9"/>
        <v>0</v>
      </c>
    </row>
    <row r="32" spans="1:25" x14ac:dyDescent="0.2">
      <c r="A32" s="6" t="s">
        <v>20</v>
      </c>
      <c r="B32" s="5" t="s">
        <v>37</v>
      </c>
      <c r="C32" s="75">
        <f>最終需要_まとめ!C33</f>
        <v>100</v>
      </c>
      <c r="D32" s="76">
        <f>投入係数表!AD32</f>
        <v>4.72972972972973E-2</v>
      </c>
      <c r="E32" s="77">
        <f t="shared" si="0"/>
        <v>4.7297297297297298</v>
      </c>
      <c r="F32" s="76">
        <f>分析係数表!C35</f>
        <v>0.22275795564127288</v>
      </c>
      <c r="G32" s="77">
        <f t="shared" si="1"/>
        <v>1.0535849253303446</v>
      </c>
      <c r="H32" s="77">
        <v>1.0848268516058153</v>
      </c>
      <c r="I32" s="77">
        <f t="shared" si="2"/>
        <v>101.08482685160581</v>
      </c>
      <c r="J32" s="76">
        <f>分析係数表!G35</f>
        <v>0.31756756756756754</v>
      </c>
      <c r="K32" s="78">
        <f t="shared" si="3"/>
        <v>32.101262581253195</v>
      </c>
      <c r="L32" s="79"/>
      <c r="M32" s="80"/>
      <c r="N32" s="81">
        <f>分析係数表!H35</f>
        <v>6.990363461717225E-2</v>
      </c>
      <c r="O32" s="82">
        <f t="shared" si="4"/>
        <v>1.4885988802514749</v>
      </c>
      <c r="P32" s="76">
        <f>分析係数表!C35</f>
        <v>0.22275795564127288</v>
      </c>
      <c r="Q32" s="82">
        <f t="shared" si="5"/>
        <v>0.33159724333470653</v>
      </c>
      <c r="R32" s="83">
        <v>0.36207154480569131</v>
      </c>
      <c r="S32" s="84">
        <f t="shared" si="6"/>
        <v>101.4468983964115</v>
      </c>
      <c r="T32" s="85">
        <f>分析係数表!F35</f>
        <v>0.6527027027027027</v>
      </c>
      <c r="U32" s="86">
        <f t="shared" si="7"/>
        <v>66.21466476414426</v>
      </c>
      <c r="V32" s="87">
        <f>分析係数表!D35</f>
        <v>0.11351351351351352</v>
      </c>
      <c r="W32" s="88">
        <f t="shared" si="8"/>
        <v>12</v>
      </c>
      <c r="X32" s="76">
        <f>分析係数表!E35</f>
        <v>8.9189189189189194E-2</v>
      </c>
      <c r="Y32" s="89">
        <f t="shared" si="9"/>
        <v>9</v>
      </c>
    </row>
    <row r="33" spans="1:25" x14ac:dyDescent="0.2">
      <c r="A33" s="6" t="s">
        <v>21</v>
      </c>
      <c r="B33" s="5" t="s">
        <v>38</v>
      </c>
      <c r="C33" s="90"/>
      <c r="D33" s="76">
        <f>投入係数表!AD33</f>
        <v>1.3513513513513514E-2</v>
      </c>
      <c r="E33" s="77">
        <f t="shared" si="0"/>
        <v>1.3513513513513513</v>
      </c>
      <c r="F33" s="76">
        <f>分析係数表!C36</f>
        <v>0.43622860833064259</v>
      </c>
      <c r="G33" s="77">
        <f t="shared" si="1"/>
        <v>0.58949811936573326</v>
      </c>
      <c r="H33" s="77">
        <v>0.61311479517308443</v>
      </c>
      <c r="I33" s="77">
        <f t="shared" si="2"/>
        <v>0.61311479517308443</v>
      </c>
      <c r="J33" s="76">
        <f>分析係数表!G36</f>
        <v>3.6982248520710057E-3</v>
      </c>
      <c r="K33" s="78">
        <f t="shared" si="3"/>
        <v>2.2674363726815252E-3</v>
      </c>
      <c r="L33" s="79"/>
      <c r="M33" s="80"/>
      <c r="N33" s="81">
        <f>分析係数表!H36</f>
        <v>7.7743004988690231E-2</v>
      </c>
      <c r="O33" s="82">
        <f t="shared" si="4"/>
        <v>1.655538382336414</v>
      </c>
      <c r="P33" s="76">
        <f>分析係数表!C36</f>
        <v>0.43622860833064259</v>
      </c>
      <c r="Q33" s="82">
        <f t="shared" si="5"/>
        <v>0.72219320456457714</v>
      </c>
      <c r="R33" s="83">
        <v>0.75663185792132959</v>
      </c>
      <c r="S33" s="84">
        <f t="shared" si="6"/>
        <v>1.369746653094414</v>
      </c>
      <c r="T33" s="85">
        <f>分析係数表!F36</f>
        <v>0.90162721893491127</v>
      </c>
      <c r="U33" s="86">
        <f t="shared" si="7"/>
        <v>1.2350008654749192</v>
      </c>
      <c r="V33" s="87">
        <f>分析係数表!D36</f>
        <v>2.1449704142011833E-2</v>
      </c>
      <c r="W33" s="88">
        <f t="shared" si="8"/>
        <v>0</v>
      </c>
      <c r="X33" s="76">
        <f>分析係数表!E36</f>
        <v>1.4792899408284023E-3</v>
      </c>
      <c r="Y33" s="89">
        <f t="shared" si="9"/>
        <v>0</v>
      </c>
    </row>
    <row r="34" spans="1:25" x14ac:dyDescent="0.2">
      <c r="A34" s="6" t="s">
        <v>22</v>
      </c>
      <c r="B34" s="5" t="s">
        <v>377</v>
      </c>
      <c r="C34" s="90"/>
      <c r="D34" s="76">
        <f>投入係数表!AD34</f>
        <v>2.7027027027027029E-2</v>
      </c>
      <c r="E34" s="77">
        <f t="shared" si="0"/>
        <v>2.7027027027027026</v>
      </c>
      <c r="F34" s="76">
        <f>分析係数表!C37</f>
        <v>0.12537048014226437</v>
      </c>
      <c r="G34" s="77">
        <f t="shared" si="1"/>
        <v>0.33883913551963341</v>
      </c>
      <c r="H34" s="77">
        <v>0.35461997623254521</v>
      </c>
      <c r="I34" s="77">
        <f t="shared" si="2"/>
        <v>0.35461997623254521</v>
      </c>
      <c r="J34" s="76">
        <f>分析係数表!G37</f>
        <v>0.54441260744985676</v>
      </c>
      <c r="K34" s="78">
        <f t="shared" si="3"/>
        <v>0.19305958591456618</v>
      </c>
      <c r="L34" s="79"/>
      <c r="M34" s="80"/>
      <c r="N34" s="81">
        <f>分析係数表!H37</f>
        <v>5.4441793449632819E-2</v>
      </c>
      <c r="O34" s="82">
        <f t="shared" si="4"/>
        <v>1.1593387555859225</v>
      </c>
      <c r="P34" s="76">
        <f>分析係数表!C37</f>
        <v>0.12537048014226437</v>
      </c>
      <c r="Q34" s="82">
        <f t="shared" si="5"/>
        <v>0.14534685643534237</v>
      </c>
      <c r="R34" s="83">
        <v>0.16195834693986855</v>
      </c>
      <c r="S34" s="84">
        <f t="shared" si="6"/>
        <v>0.5165783231724137</v>
      </c>
      <c r="T34" s="85">
        <f>分析係数表!F37</f>
        <v>0.7435530085959885</v>
      </c>
      <c r="U34" s="86">
        <f t="shared" si="7"/>
        <v>0.38410336637031905</v>
      </c>
      <c r="V34" s="87">
        <f>分析係数表!D37</f>
        <v>0.23782234957020057</v>
      </c>
      <c r="W34" s="88">
        <f t="shared" si="8"/>
        <v>0</v>
      </c>
      <c r="X34" s="76">
        <f>分析係数表!E37</f>
        <v>0.19484240687679083</v>
      </c>
      <c r="Y34" s="89">
        <f t="shared" si="9"/>
        <v>0</v>
      </c>
    </row>
    <row r="35" spans="1:25" x14ac:dyDescent="0.2">
      <c r="A35" s="6" t="s">
        <v>23</v>
      </c>
      <c r="B35" s="5" t="s">
        <v>193</v>
      </c>
      <c r="C35" s="90"/>
      <c r="D35" s="76">
        <f>投入係数表!AD35</f>
        <v>5.9459459459459463E-2</v>
      </c>
      <c r="E35" s="77">
        <f t="shared" si="0"/>
        <v>5.9459459459459465</v>
      </c>
      <c r="F35" s="76">
        <f>分析係数表!C38</f>
        <v>2.2876841115637703E-2</v>
      </c>
      <c r="G35" s="77">
        <f t="shared" si="1"/>
        <v>0.13602446068757554</v>
      </c>
      <c r="H35" s="77">
        <v>0.14037964106352255</v>
      </c>
      <c r="I35" s="77">
        <f t="shared" si="2"/>
        <v>0.14037964106352255</v>
      </c>
      <c r="J35" s="76">
        <f>分析係数表!G38</f>
        <v>0.33663366336633666</v>
      </c>
      <c r="K35" s="78">
        <f t="shared" si="3"/>
        <v>4.725651283326502E-2</v>
      </c>
      <c r="L35" s="79"/>
      <c r="M35" s="80"/>
      <c r="N35" s="81">
        <f>分析係数表!H38</f>
        <v>4.7129179190035016E-2</v>
      </c>
      <c r="O35" s="82">
        <f t="shared" si="4"/>
        <v>1.0036165322972044</v>
      </c>
      <c r="P35" s="76">
        <f>分析係数表!C38</f>
        <v>2.2876841115637703E-2</v>
      </c>
      <c r="Q35" s="82">
        <f t="shared" si="5"/>
        <v>2.2959575950390419E-2</v>
      </c>
      <c r="R35" s="83">
        <v>2.6481966867321641E-2</v>
      </c>
      <c r="S35" s="84">
        <f t="shared" si="6"/>
        <v>0.1668616079308442</v>
      </c>
      <c r="T35" s="85">
        <f>分析係数表!F38</f>
        <v>0.54455445544554459</v>
      </c>
      <c r="U35" s="86">
        <f t="shared" si="7"/>
        <v>9.0865232041548824E-2</v>
      </c>
      <c r="V35" s="87">
        <f>分析係数表!D38</f>
        <v>0.17821782178217821</v>
      </c>
      <c r="W35" s="88">
        <f t="shared" si="8"/>
        <v>0</v>
      </c>
      <c r="X35" s="76">
        <f>分析係数表!E38</f>
        <v>0.21782178217821782</v>
      </c>
      <c r="Y35" s="89">
        <f t="shared" si="9"/>
        <v>0</v>
      </c>
    </row>
    <row r="36" spans="1:25" x14ac:dyDescent="0.2">
      <c r="A36" s="6" t="s">
        <v>24</v>
      </c>
      <c r="B36" s="5" t="s">
        <v>39</v>
      </c>
      <c r="C36" s="90"/>
      <c r="D36" s="76">
        <f>投入係数表!AD36</f>
        <v>0</v>
      </c>
      <c r="E36" s="77">
        <f t="shared" si="0"/>
        <v>0</v>
      </c>
      <c r="F36" s="76">
        <f>分析係数表!C39</f>
        <v>1</v>
      </c>
      <c r="G36" s="77">
        <f t="shared" si="1"/>
        <v>0</v>
      </c>
      <c r="H36" s="77">
        <v>1.1559866747309187E-2</v>
      </c>
      <c r="I36" s="77">
        <f t="shared" si="2"/>
        <v>1.1559866747309187E-2</v>
      </c>
      <c r="J36" s="76">
        <f>分析係数表!G39</f>
        <v>0.3546086320409656</v>
      </c>
      <c r="K36" s="78">
        <f t="shared" si="3"/>
        <v>4.0992285338391577E-3</v>
      </c>
      <c r="L36" s="79"/>
      <c r="M36" s="80"/>
      <c r="N36" s="81">
        <f>分析係数表!H39</f>
        <v>4.3379915099309016E-3</v>
      </c>
      <c r="O36" s="82">
        <f t="shared" si="4"/>
        <v>9.2377590086527683E-2</v>
      </c>
      <c r="P36" s="76">
        <f>分析係数表!C39</f>
        <v>1</v>
      </c>
      <c r="Q36" s="82">
        <f t="shared" si="5"/>
        <v>9.2377590086527683E-2</v>
      </c>
      <c r="R36" s="83">
        <v>0.10025945510238625</v>
      </c>
      <c r="S36" s="84">
        <f t="shared" si="6"/>
        <v>0.11181932184969544</v>
      </c>
      <c r="T36" s="85">
        <f>分析係数表!F39</f>
        <v>0.70537673738112661</v>
      </c>
      <c r="U36" s="86">
        <f t="shared" si="7"/>
        <v>7.8874748422508287E-2</v>
      </c>
      <c r="V36" s="87">
        <f>分析係数表!D39</f>
        <v>5.5779078273591805E-2</v>
      </c>
      <c r="W36" s="88">
        <f t="shared" si="8"/>
        <v>0</v>
      </c>
      <c r="X36" s="76">
        <f>分析係数表!E39</f>
        <v>7.0592538405267011E-2</v>
      </c>
      <c r="Y36" s="89">
        <f t="shared" si="9"/>
        <v>0</v>
      </c>
    </row>
    <row r="37" spans="1:25" x14ac:dyDescent="0.2">
      <c r="A37" s="6" t="s">
        <v>25</v>
      </c>
      <c r="B37" s="5" t="s">
        <v>40</v>
      </c>
      <c r="C37" s="90"/>
      <c r="D37" s="76">
        <f>投入係数表!AD37</f>
        <v>0</v>
      </c>
      <c r="E37" s="77">
        <f t="shared" si="0"/>
        <v>0</v>
      </c>
      <c r="F37" s="76">
        <f>分析係数表!C40</f>
        <v>1</v>
      </c>
      <c r="G37" s="77">
        <f t="shared" si="1"/>
        <v>0</v>
      </c>
      <c r="H37" s="77">
        <v>5.917863880605165E-5</v>
      </c>
      <c r="I37" s="77">
        <f t="shared" si="2"/>
        <v>5.917863880605165E-5</v>
      </c>
      <c r="J37" s="76">
        <f>分析係数表!G40</f>
        <v>0.56581344070558914</v>
      </c>
      <c r="K37" s="78">
        <f t="shared" si="3"/>
        <v>3.3484069239125385E-5</v>
      </c>
      <c r="L37" s="79"/>
      <c r="M37" s="80"/>
      <c r="N37" s="81">
        <f>分析係数表!H40</f>
        <v>2.8909614848325226E-2</v>
      </c>
      <c r="O37" s="82">
        <f t="shared" si="4"/>
        <v>0.61563065393378813</v>
      </c>
      <c r="P37" s="76">
        <f>分析係数表!C40</f>
        <v>1</v>
      </c>
      <c r="Q37" s="82">
        <f t="shared" si="5"/>
        <v>0.61563065393378813</v>
      </c>
      <c r="R37" s="83">
        <v>0.61586898440970639</v>
      </c>
      <c r="S37" s="84">
        <f t="shared" si="6"/>
        <v>0.61592816304851239</v>
      </c>
      <c r="T37" s="85">
        <f>分析係数表!F40</f>
        <v>0.76416450963474258</v>
      </c>
      <c r="U37" s="86">
        <f t="shared" si="7"/>
        <v>0.47067044268619423</v>
      </c>
      <c r="V37" s="87">
        <f>分析係数表!D40</f>
        <v>3.8155498034704249E-2</v>
      </c>
      <c r="W37" s="88">
        <f t="shared" si="8"/>
        <v>0</v>
      </c>
      <c r="X37" s="76">
        <f>分析係数表!E40</f>
        <v>2.4733966062697729E-2</v>
      </c>
      <c r="Y37" s="89">
        <f t="shared" si="9"/>
        <v>0</v>
      </c>
    </row>
    <row r="38" spans="1:25" x14ac:dyDescent="0.2">
      <c r="A38" s="6" t="s">
        <v>26</v>
      </c>
      <c r="B38" s="5" t="s">
        <v>276</v>
      </c>
      <c r="C38" s="90"/>
      <c r="D38" s="76">
        <f>投入係数表!AD38</f>
        <v>0</v>
      </c>
      <c r="E38" s="77">
        <f t="shared" si="0"/>
        <v>0</v>
      </c>
      <c r="F38" s="76">
        <f>分析係数表!C41</f>
        <v>0.80737001514386675</v>
      </c>
      <c r="G38" s="77">
        <f t="shared" si="1"/>
        <v>0</v>
      </c>
      <c r="H38" s="77">
        <v>2.4663045659901703E-7</v>
      </c>
      <c r="I38" s="77">
        <f t="shared" si="2"/>
        <v>2.4663045659901703E-7</v>
      </c>
      <c r="J38" s="76">
        <f>分析係数表!G41</f>
        <v>0.46438676343953744</v>
      </c>
      <c r="K38" s="78">
        <f t="shared" si="3"/>
        <v>1.1453191950563283E-7</v>
      </c>
      <c r="L38" s="79"/>
      <c r="M38" s="80"/>
      <c r="N38" s="81">
        <f>分析係数表!H41</f>
        <v>5.5247420444334276E-2</v>
      </c>
      <c r="O38" s="82">
        <f t="shared" si="4"/>
        <v>1.1764945937448492</v>
      </c>
      <c r="P38" s="76">
        <f>分析係数表!C41</f>
        <v>0.80737001514386675</v>
      </c>
      <c r="Q38" s="82">
        <f t="shared" si="5"/>
        <v>0.94986645796845626</v>
      </c>
      <c r="R38" s="83">
        <v>0.96541029137625967</v>
      </c>
      <c r="S38" s="84">
        <f t="shared" si="6"/>
        <v>0.96541053800671628</v>
      </c>
      <c r="T38" s="85">
        <f>分析係数表!F41</f>
        <v>0.56759749046623198</v>
      </c>
      <c r="U38" s="86">
        <f t="shared" si="7"/>
        <v>0.54796459864226699</v>
      </c>
      <c r="V38" s="87">
        <f>分析係数表!D41</f>
        <v>0.17788165826054866</v>
      </c>
      <c r="W38" s="88">
        <f t="shared" si="8"/>
        <v>0</v>
      </c>
      <c r="X38" s="76">
        <f>分析係数表!E41</f>
        <v>0.18021896912289334</v>
      </c>
      <c r="Y38" s="89">
        <f t="shared" si="9"/>
        <v>0</v>
      </c>
    </row>
    <row r="39" spans="1:25" x14ac:dyDescent="0.2">
      <c r="A39" s="6" t="s">
        <v>51</v>
      </c>
      <c r="B39" s="5" t="s">
        <v>367</v>
      </c>
      <c r="C39" s="90"/>
      <c r="D39" s="76">
        <f>投入係数表!AD39</f>
        <v>1.3513513513513514E-3</v>
      </c>
      <c r="E39" s="77">
        <f>$C$32*D39</f>
        <v>0.13513513513513514</v>
      </c>
      <c r="F39" s="76">
        <f>分析係数表!C42</f>
        <v>0.96683250414593702</v>
      </c>
      <c r="G39" s="77">
        <f>E39*F39</f>
        <v>0.13065304110080231</v>
      </c>
      <c r="H39" s="77">
        <v>0.13984399012799847</v>
      </c>
      <c r="I39" s="77">
        <f>C39+H39</f>
        <v>0.13984399012799847</v>
      </c>
      <c r="J39" s="76">
        <f>分析係数表!G42</f>
        <v>0.48211243611584326</v>
      </c>
      <c r="K39" s="78">
        <f>I39*J39</f>
        <v>6.7420526756769281E-2</v>
      </c>
      <c r="L39" s="79"/>
      <c r="M39" s="80"/>
      <c r="N39" s="81">
        <f>分析係数表!H42</f>
        <v>1.6732252966876335E-2</v>
      </c>
      <c r="O39" s="82">
        <f t="shared" si="4"/>
        <v>0.3563135617623211</v>
      </c>
      <c r="P39" s="76">
        <f>分析係数表!C42</f>
        <v>0.96683250414593702</v>
      </c>
      <c r="Q39" s="82">
        <f>O39*P39</f>
        <v>0.3444955331798229</v>
      </c>
      <c r="R39" s="83">
        <v>0.35283369907087686</v>
      </c>
      <c r="S39" s="84">
        <f>I39+R39</f>
        <v>0.49267768919887533</v>
      </c>
      <c r="T39" s="85">
        <f>分析係数表!F42</f>
        <v>0.55877342419080067</v>
      </c>
      <c r="U39" s="86">
        <f>S39*T39</f>
        <v>0.27529519941606662</v>
      </c>
      <c r="V39" s="87">
        <f>分析係数表!D42</f>
        <v>0.25383304940374785</v>
      </c>
      <c r="W39" s="88">
        <f>ROUND(S39*V39,0)</f>
        <v>0</v>
      </c>
      <c r="X39" s="76">
        <f>分析係数表!E42</f>
        <v>0.17717206132879046</v>
      </c>
      <c r="Y39" s="89">
        <f>ROUND(S39*X39,0)</f>
        <v>0</v>
      </c>
    </row>
    <row r="40" spans="1:25" x14ac:dyDescent="0.2">
      <c r="A40" s="6" t="s">
        <v>194</v>
      </c>
      <c r="B40" s="5" t="s">
        <v>41</v>
      </c>
      <c r="C40" s="90"/>
      <c r="D40" s="76">
        <f>投入係数表!AD40</f>
        <v>0.11621621621621622</v>
      </c>
      <c r="E40" s="77">
        <f>$C$32*D40</f>
        <v>11.621621621621623</v>
      </c>
      <c r="F40" s="76">
        <f>分析係数表!C43</f>
        <v>0.23747353563867324</v>
      </c>
      <c r="G40" s="77">
        <f>E40*F40</f>
        <v>2.7598275763413378</v>
      </c>
      <c r="H40" s="77">
        <v>2.9231450768319514</v>
      </c>
      <c r="I40" s="77">
        <f>C40+H40</f>
        <v>2.9231450768319514</v>
      </c>
      <c r="J40" s="76">
        <f>分析係数表!G43</f>
        <v>0.3947923997185081</v>
      </c>
      <c r="K40" s="78">
        <f>I40*J40</f>
        <v>1.1540354596078288</v>
      </c>
      <c r="L40" s="79"/>
      <c r="M40" s="80"/>
      <c r="N40" s="81">
        <f>分析係数表!H43</f>
        <v>4.4340470362222294E-2</v>
      </c>
      <c r="O40" s="82">
        <f t="shared" si="4"/>
        <v>0.94423093867015095</v>
      </c>
      <c r="P40" s="76">
        <f>分析係数表!C43</f>
        <v>0.23747353563867324</v>
      </c>
      <c r="Q40" s="82">
        <f>O40*P40</f>
        <v>0.22422985946542398</v>
      </c>
      <c r="R40" s="83">
        <v>0.31593264977127011</v>
      </c>
      <c r="S40" s="84">
        <f>I40+R40</f>
        <v>3.2390777266032216</v>
      </c>
      <c r="T40" s="85">
        <f>分析係数表!F43</f>
        <v>0.64109781843771996</v>
      </c>
      <c r="U40" s="86">
        <f>S40*T40</f>
        <v>2.076565664275535</v>
      </c>
      <c r="V40" s="87">
        <f>分析係数表!D43</f>
        <v>1.4700914848698099</v>
      </c>
      <c r="W40" s="88">
        <f>ROUND(S40*V40,0)</f>
        <v>5</v>
      </c>
      <c r="X40" s="76">
        <f>分析係数表!E43</f>
        <v>1.0415200562983815</v>
      </c>
      <c r="Y40" s="89">
        <f>ROUND(S40*X40,0)</f>
        <v>3</v>
      </c>
    </row>
    <row r="41" spans="1:25" x14ac:dyDescent="0.2">
      <c r="A41" s="6" t="s">
        <v>340</v>
      </c>
      <c r="B41" s="5" t="s">
        <v>42</v>
      </c>
      <c r="C41" s="90"/>
      <c r="D41" s="76">
        <f>投入係数表!AD41</f>
        <v>0</v>
      </c>
      <c r="E41" s="77">
        <f>$C$32*D41</f>
        <v>0</v>
      </c>
      <c r="F41" s="76">
        <f>分析係数表!C44</f>
        <v>0.41273100616016423</v>
      </c>
      <c r="G41" s="77">
        <f>E41*F41</f>
        <v>0</v>
      </c>
      <c r="H41" s="77">
        <v>1.1052680848967422E-3</v>
      </c>
      <c r="I41" s="77">
        <f>C41+H41</f>
        <v>1.1052680848967422E-3</v>
      </c>
      <c r="J41" s="76">
        <f>分析係数表!G44</f>
        <v>0.27032077234506385</v>
      </c>
      <c r="K41" s="78">
        <f>I41*J41</f>
        <v>2.9877692235763694E-4</v>
      </c>
      <c r="L41" s="79"/>
      <c r="M41" s="80"/>
      <c r="N41" s="81">
        <f>分析係数表!H44</f>
        <v>0.12437641372044743</v>
      </c>
      <c r="O41" s="82">
        <f t="shared" si="4"/>
        <v>2.6485974757665867</v>
      </c>
      <c r="P41" s="76">
        <f>分析係数表!C44</f>
        <v>0.41273100616016423</v>
      </c>
      <c r="Q41" s="82">
        <f>O41*P41</f>
        <v>1.0931583010864145</v>
      </c>
      <c r="R41" s="83">
        <v>1.1078929048752484</v>
      </c>
      <c r="S41" s="84">
        <f>I41+R41</f>
        <v>1.108998172960145</v>
      </c>
      <c r="T41" s="85">
        <f>分析係数表!F44</f>
        <v>0.52382435378386794</v>
      </c>
      <c r="U41" s="86">
        <f>S41*T41</f>
        <v>0.58092025129833813</v>
      </c>
      <c r="V41" s="87">
        <f>分析係数表!D44</f>
        <v>0.30302086577390219</v>
      </c>
      <c r="W41" s="88">
        <f>ROUND(S41*V41,0)</f>
        <v>0</v>
      </c>
      <c r="X41" s="76">
        <f>分析係数表!E44</f>
        <v>0.1999377141077546</v>
      </c>
      <c r="Y41" s="89">
        <f>ROUND(S41*X41,0)</f>
        <v>0</v>
      </c>
    </row>
    <row r="42" spans="1:25" x14ac:dyDescent="0.2">
      <c r="A42" s="6" t="s">
        <v>341</v>
      </c>
      <c r="B42" s="5" t="s">
        <v>278</v>
      </c>
      <c r="C42" s="90"/>
      <c r="D42" s="76">
        <f>投入係数表!AD42</f>
        <v>1.3513513513513514E-3</v>
      </c>
      <c r="E42" s="77">
        <f>$C$32*D42</f>
        <v>0.13513513513513514</v>
      </c>
      <c r="F42" s="76">
        <f>分析係数表!C45</f>
        <v>1</v>
      </c>
      <c r="G42" s="77">
        <f>E42*F42</f>
        <v>0.13513513513513514</v>
      </c>
      <c r="H42" s="77">
        <v>0.1396365524155069</v>
      </c>
      <c r="I42" s="77">
        <f>C42+H42</f>
        <v>0.1396365524155069</v>
      </c>
      <c r="J42" s="76">
        <f>分析係数表!G45</f>
        <v>0</v>
      </c>
      <c r="K42" s="78">
        <f>I42*J42</f>
        <v>0</v>
      </c>
      <c r="L42" s="79"/>
      <c r="M42" s="80"/>
      <c r="N42" s="81">
        <f>分析係数表!H45</f>
        <v>0</v>
      </c>
      <c r="O42" s="82">
        <f t="shared" si="4"/>
        <v>0</v>
      </c>
      <c r="P42" s="76">
        <f>分析係数表!C45</f>
        <v>1</v>
      </c>
      <c r="Q42" s="82">
        <f>O42*P42</f>
        <v>0</v>
      </c>
      <c r="R42" s="83">
        <v>4.6275048795044642E-3</v>
      </c>
      <c r="S42" s="84">
        <f>I42+R42</f>
        <v>0.14426405729501138</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投入係数表!AD43</f>
        <v>8.1081081081081086E-3</v>
      </c>
      <c r="E43" s="77">
        <f>$C$32*D43</f>
        <v>0.81081081081081086</v>
      </c>
      <c r="F43" s="76">
        <f>分析係数表!C46</f>
        <v>7.03125E-2</v>
      </c>
      <c r="G43" s="77">
        <f>E43*F43</f>
        <v>5.7010135135135136E-2</v>
      </c>
      <c r="H43" s="77">
        <v>6.0232989893874198E-2</v>
      </c>
      <c r="I43" s="77">
        <f>C43+H43</f>
        <v>6.0232989893874198E-2</v>
      </c>
      <c r="J43" s="76">
        <f>分析係数表!G46</f>
        <v>1.0101010101010102E-2</v>
      </c>
      <c r="K43" s="78">
        <f>I43*J43</f>
        <v>6.0841403933206261E-4</v>
      </c>
      <c r="L43" s="79"/>
      <c r="M43" s="80"/>
      <c r="N43" s="81">
        <f>分析係数表!H46</f>
        <v>2.5315279025811051E-2</v>
      </c>
      <c r="O43" s="82">
        <f t="shared" si="4"/>
        <v>0.53908922214780808</v>
      </c>
      <c r="P43" s="76">
        <f>分析係数表!C46</f>
        <v>7.03125E-2</v>
      </c>
      <c r="Q43" s="82">
        <f>O43*P43</f>
        <v>3.7904710932267757E-2</v>
      </c>
      <c r="R43" s="83">
        <v>4.1068665082631566E-2</v>
      </c>
      <c r="S43" s="84">
        <f>I43+R43</f>
        <v>0.10130165497650576</v>
      </c>
      <c r="T43" s="85">
        <f>分析係数表!F46</f>
        <v>0.30303030303030304</v>
      </c>
      <c r="U43" s="86">
        <f>S43*T43</f>
        <v>3.0697471205001745E-2</v>
      </c>
      <c r="V43" s="87">
        <f>分析係数表!D46</f>
        <v>1.0101010101010102E-2</v>
      </c>
      <c r="W43" s="88">
        <f>ROUND(S43*V43,0)</f>
        <v>0</v>
      </c>
      <c r="X43" s="76">
        <f>分析係数表!E46</f>
        <v>3.0303030303030304E-2</v>
      </c>
      <c r="Y43" s="89">
        <f>ROUND(S43*X43,0)</f>
        <v>0</v>
      </c>
    </row>
    <row r="44" spans="1:25" x14ac:dyDescent="0.2">
      <c r="A44" s="192">
        <v>40</v>
      </c>
      <c r="B44" s="14" t="s">
        <v>150</v>
      </c>
      <c r="C44" s="197">
        <f>SUM(C5:C43)</f>
        <v>100</v>
      </c>
      <c r="D44" s="92">
        <f>投入係数表!AD44</f>
        <v>0.31486486486486487</v>
      </c>
      <c r="E44" s="91">
        <f>SUM(E5:E43)</f>
        <v>31.486486486486488</v>
      </c>
      <c r="F44" s="92">
        <f>分析係数表!C47</f>
        <v>0.45593014645384233</v>
      </c>
      <c r="G44" s="91">
        <f>SUM(G5:G43)</f>
        <v>6.1201276638215312</v>
      </c>
      <c r="H44" s="91">
        <f>SUM(H5:H43)</f>
        <v>6.5771213463896734</v>
      </c>
      <c r="I44" s="91">
        <f>SUM(I5:I43)</f>
        <v>106.57712134638969</v>
      </c>
      <c r="J44" s="92">
        <f>分析係数表!G47</f>
        <v>0.32612291818538663</v>
      </c>
      <c r="K44" s="93">
        <f>SUM(K5:K43)</f>
        <v>33.96333976831292</v>
      </c>
      <c r="L44" s="94">
        <f>最終需要_まとめ!$L$33</f>
        <v>0.627</v>
      </c>
      <c r="M44" s="91">
        <f>K44*L44</f>
        <v>21.295014034732201</v>
      </c>
      <c r="N44" s="95">
        <f>分析係数表!H47</f>
        <v>1</v>
      </c>
      <c r="O44" s="96">
        <f>SUM(O5:O43)</f>
        <v>21.295014034732201</v>
      </c>
      <c r="P44" s="92">
        <f>分析係数表!C47</f>
        <v>0.45593014645384233</v>
      </c>
      <c r="Q44" s="96">
        <f>SUM(Q5:Q43)</f>
        <v>6.1923258205329885</v>
      </c>
      <c r="R44" s="91">
        <f>SUM(R5:R43)</f>
        <v>6.7903888793732019</v>
      </c>
      <c r="S44" s="97">
        <f>SUM(S5:S43)</f>
        <v>113.36751022576287</v>
      </c>
      <c r="T44" s="98">
        <f>分析係数表!F47</f>
        <v>0.53227163124544385</v>
      </c>
      <c r="U44" s="99">
        <f>SUM(U5:U43)</f>
        <v>73.663309170826068</v>
      </c>
      <c r="V44" s="100">
        <f>分析係数表!D47</f>
        <v>0.14068019962989961</v>
      </c>
      <c r="W44" s="101">
        <f>SUM(W5:W43)</f>
        <v>17</v>
      </c>
      <c r="X44" s="92">
        <f>分析係数表!E47</f>
        <v>0.11066561991812932</v>
      </c>
      <c r="Y44" s="102">
        <f>SUM(Y5:Y43)</f>
        <v>12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2015年佐用町産業連関表</v>
      </c>
      <c r="H1" s="401"/>
      <c r="I1" s="401"/>
    </row>
    <row r="2" spans="1:25" x14ac:dyDescent="0.2">
      <c r="B2" s="3" t="s">
        <v>290</v>
      </c>
      <c r="S2" s="3" t="s">
        <v>152</v>
      </c>
      <c r="U2" s="64" t="s">
        <v>209</v>
      </c>
      <c r="W2" s="3" t="s">
        <v>130</v>
      </c>
      <c r="Y2" s="3" t="s">
        <v>153</v>
      </c>
    </row>
    <row r="3" spans="1:25" ht="44" x14ac:dyDescent="0.2">
      <c r="B3" s="65"/>
      <c r="C3" s="66" t="s">
        <v>227</v>
      </c>
      <c r="D3" s="66" t="s">
        <v>232</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投入係数表!AE5</f>
        <v>0</v>
      </c>
      <c r="E5" s="77">
        <f t="shared" ref="E5:E38" si="0">$C$33*D5</f>
        <v>0</v>
      </c>
      <c r="F5" s="76">
        <f>分析係数表!C8</f>
        <v>1</v>
      </c>
      <c r="G5" s="77">
        <f t="shared" ref="G5:G38" si="1">E5*F5</f>
        <v>0</v>
      </c>
      <c r="H5" s="77">
        <f t="array" ref="H5:H43">MMULT(逆行列係数!C5:AO43,'29'!G5:G43)</f>
        <v>1.2228560576283255E-3</v>
      </c>
      <c r="I5" s="77">
        <f t="shared" ref="I5:I38" si="2">C5+H5</f>
        <v>1.2228560576283255E-3</v>
      </c>
      <c r="J5" s="76">
        <f>分析係数表!G8</f>
        <v>0.11979935084095604</v>
      </c>
      <c r="K5" s="78">
        <f t="shared" ref="K5:K38" si="3">I5*J5</f>
        <v>1.4649736187580413E-4</v>
      </c>
      <c r="L5" s="79" t="s">
        <v>185</v>
      </c>
      <c r="M5" s="80" t="s">
        <v>185</v>
      </c>
      <c r="N5" s="81">
        <f>分析係数表!H8</f>
        <v>1.4191429368202522E-2</v>
      </c>
      <c r="O5" s="82">
        <f t="shared" ref="O5:O43" si="4">$M$44*N5</f>
        <v>1.1964025688378947E-2</v>
      </c>
      <c r="P5" s="76">
        <f>分析係数表!C8</f>
        <v>1</v>
      </c>
      <c r="Q5" s="82">
        <f t="shared" ref="Q5:Q38" si="5">O5*P5</f>
        <v>1.1964025688378947E-2</v>
      </c>
      <c r="R5" s="83">
        <f t="array" ref="R5:R43">MMULT(逆行列係数!C5:AO43,'29'!Q5:Q43)</f>
        <v>1.6812877348951021E-2</v>
      </c>
      <c r="S5" s="84">
        <f t="shared" ref="S5:S38" si="6">I5+R5</f>
        <v>1.8035733406579348E-2</v>
      </c>
      <c r="T5" s="85">
        <f>分析係数表!F8</f>
        <v>0.45234582472705814</v>
      </c>
      <c r="U5" s="86">
        <f t="shared" ref="U5:U38" si="7">S5*T5</f>
        <v>8.1583887023564897E-3</v>
      </c>
      <c r="V5" s="87">
        <f>分析係数表!D8</f>
        <v>0.25140159339038065</v>
      </c>
      <c r="W5" s="88">
        <f t="shared" ref="W5:W38" si="8">ROUND(S5*V5,0)</f>
        <v>0</v>
      </c>
      <c r="X5" s="76">
        <f>分析係数表!E8</f>
        <v>0.19799350840956034</v>
      </c>
      <c r="Y5" s="89">
        <f t="shared" ref="Y5:Y38" si="9">ROUND(S5*X5,0)</f>
        <v>0</v>
      </c>
    </row>
    <row r="6" spans="1:25" x14ac:dyDescent="0.2">
      <c r="A6" s="6" t="s">
        <v>219</v>
      </c>
      <c r="B6" s="5" t="s">
        <v>265</v>
      </c>
      <c r="C6" s="90"/>
      <c r="D6" s="76">
        <f>投入係数表!AE6</f>
        <v>0</v>
      </c>
      <c r="E6" s="77">
        <f t="shared" si="0"/>
        <v>0</v>
      </c>
      <c r="F6" s="76">
        <f>分析係数表!C9</f>
        <v>1</v>
      </c>
      <c r="G6" s="77">
        <f t="shared" si="1"/>
        <v>0</v>
      </c>
      <c r="H6" s="77">
        <v>1.0246062170231728E-3</v>
      </c>
      <c r="I6" s="77">
        <f t="shared" si="2"/>
        <v>1.0246062170231728E-3</v>
      </c>
      <c r="J6" s="76">
        <f>分析係数表!G9</f>
        <v>0.2441860465116279</v>
      </c>
      <c r="K6" s="78">
        <f t="shared" si="3"/>
        <v>2.5019454136612361E-4</v>
      </c>
      <c r="L6" s="79"/>
      <c r="M6" s="80"/>
      <c r="N6" s="81">
        <f>分析係数表!H9</f>
        <v>7.4365568741672605E-4</v>
      </c>
      <c r="O6" s="82">
        <f t="shared" si="4"/>
        <v>6.2693584393252121E-4</v>
      </c>
      <c r="P6" s="76">
        <f>分析係数表!C9</f>
        <v>1</v>
      </c>
      <c r="Q6" s="82">
        <f t="shared" si="5"/>
        <v>6.2693584393252121E-4</v>
      </c>
      <c r="R6" s="83">
        <v>8.3706131518452795E-4</v>
      </c>
      <c r="S6" s="84">
        <f t="shared" si="6"/>
        <v>1.8616675322077007E-3</v>
      </c>
      <c r="T6" s="85">
        <f>分析係数表!F9</f>
        <v>0.66860465116279066</v>
      </c>
      <c r="U6" s="86">
        <f t="shared" si="7"/>
        <v>1.244719570952823E-3</v>
      </c>
      <c r="V6" s="87">
        <f>分析係数表!D9</f>
        <v>0.14534883720930233</v>
      </c>
      <c r="W6" s="88">
        <f t="shared" si="8"/>
        <v>0</v>
      </c>
      <c r="X6" s="76">
        <f>分析係数表!E9</f>
        <v>4.0697674418604654E-2</v>
      </c>
      <c r="Y6" s="89">
        <f t="shared" si="9"/>
        <v>0</v>
      </c>
    </row>
    <row r="7" spans="1:25" x14ac:dyDescent="0.2">
      <c r="A7" s="6" t="s">
        <v>220</v>
      </c>
      <c r="B7" s="5" t="s">
        <v>266</v>
      </c>
      <c r="C7" s="90"/>
      <c r="D7" s="76">
        <f>投入係数表!AE7</f>
        <v>0</v>
      </c>
      <c r="E7" s="77">
        <f t="shared" si="0"/>
        <v>0</v>
      </c>
      <c r="F7" s="76">
        <f>分析係数表!C10</f>
        <v>0</v>
      </c>
      <c r="G7" s="77">
        <f t="shared" si="1"/>
        <v>0</v>
      </c>
      <c r="H7" s="77">
        <v>0</v>
      </c>
      <c r="I7" s="77">
        <f t="shared" si="2"/>
        <v>0</v>
      </c>
      <c r="J7" s="76">
        <f>分析係数表!G10</f>
        <v>0</v>
      </c>
      <c r="K7" s="78">
        <f t="shared" si="3"/>
        <v>0</v>
      </c>
      <c r="L7" s="79"/>
      <c r="M7" s="80"/>
      <c r="N7" s="81">
        <f>分析係数表!H10</f>
        <v>1.4563257211910885E-3</v>
      </c>
      <c r="O7" s="82">
        <f t="shared" si="4"/>
        <v>1.2277493610345206E-3</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投入係数表!AE8</f>
        <v>0</v>
      </c>
      <c r="E8" s="77">
        <f t="shared" si="0"/>
        <v>0</v>
      </c>
      <c r="F8" s="76">
        <f>分析係数表!C11</f>
        <v>1.4950166112956853E-2</v>
      </c>
      <c r="G8" s="77">
        <f t="shared" si="1"/>
        <v>0</v>
      </c>
      <c r="H8" s="77">
        <v>1.3907650908061436E-4</v>
      </c>
      <c r="I8" s="77">
        <f t="shared" si="2"/>
        <v>1.3907650908061436E-4</v>
      </c>
      <c r="J8" s="76">
        <f>分析係数表!G11</f>
        <v>0.5</v>
      </c>
      <c r="K8" s="78">
        <f t="shared" si="3"/>
        <v>6.9538254540307178E-5</v>
      </c>
      <c r="L8" s="79"/>
      <c r="M8" s="80"/>
      <c r="N8" s="81">
        <f>分析係数表!H11</f>
        <v>-3.0985653642363585E-5</v>
      </c>
      <c r="O8" s="82">
        <f t="shared" si="4"/>
        <v>-2.6122326830521717E-5</v>
      </c>
      <c r="P8" s="76">
        <f>分析係数表!C11</f>
        <v>1.4950166112956853E-2</v>
      </c>
      <c r="Q8" s="82">
        <f t="shared" si="5"/>
        <v>-3.9053312537324935E-7</v>
      </c>
      <c r="R8" s="83">
        <v>7.2239337344367016E-6</v>
      </c>
      <c r="S8" s="84">
        <f t="shared" si="6"/>
        <v>1.4630044281505104E-4</v>
      </c>
      <c r="T8" s="85">
        <f>分析係数表!F11</f>
        <v>0.8125</v>
      </c>
      <c r="U8" s="86">
        <f t="shared" si="7"/>
        <v>1.1886910978722897E-4</v>
      </c>
      <c r="V8" s="87">
        <f>分析係数表!D11</f>
        <v>0.3125</v>
      </c>
      <c r="W8" s="88">
        <f t="shared" si="8"/>
        <v>0</v>
      </c>
      <c r="X8" s="76">
        <f>分析係数表!E11</f>
        <v>0</v>
      </c>
      <c r="Y8" s="89">
        <f t="shared" si="9"/>
        <v>0</v>
      </c>
    </row>
    <row r="9" spans="1:25" x14ac:dyDescent="0.2">
      <c r="A9" s="6" t="s">
        <v>222</v>
      </c>
      <c r="B9" s="5" t="s">
        <v>190</v>
      </c>
      <c r="C9" s="90"/>
      <c r="D9" s="76">
        <f>投入係数表!AE9</f>
        <v>0</v>
      </c>
      <c r="E9" s="77">
        <f t="shared" si="0"/>
        <v>0</v>
      </c>
      <c r="F9" s="76">
        <f>分析係数表!C12</f>
        <v>7.6050169221580699E-2</v>
      </c>
      <c r="G9" s="77">
        <f t="shared" si="1"/>
        <v>0</v>
      </c>
      <c r="H9" s="77">
        <v>1.8030223614963201E-5</v>
      </c>
      <c r="I9" s="77">
        <f t="shared" si="2"/>
        <v>1.8030223614963201E-5</v>
      </c>
      <c r="J9" s="76">
        <f>分析係数表!G12</f>
        <v>0.1430260047281324</v>
      </c>
      <c r="K9" s="78">
        <f t="shared" si="3"/>
        <v>2.5787908480030112E-6</v>
      </c>
      <c r="L9" s="79"/>
      <c r="M9" s="80"/>
      <c r="N9" s="81">
        <f>分析係数表!H12</f>
        <v>0.10532023673039383</v>
      </c>
      <c r="O9" s="82">
        <f t="shared" si="4"/>
        <v>8.878978889694332E-2</v>
      </c>
      <c r="P9" s="76">
        <f>分析係数表!C12</f>
        <v>7.6050169221580699E-2</v>
      </c>
      <c r="Q9" s="82">
        <f t="shared" si="5"/>
        <v>6.7524784707609668E-3</v>
      </c>
      <c r="R9" s="83">
        <v>7.5321760775261277E-3</v>
      </c>
      <c r="S9" s="84">
        <f t="shared" si="6"/>
        <v>7.5502063011410906E-3</v>
      </c>
      <c r="T9" s="85">
        <f>分析係数表!F12</f>
        <v>0.29432624113475175</v>
      </c>
      <c r="U9" s="86">
        <f t="shared" si="7"/>
        <v>2.2222238404067747E-3</v>
      </c>
      <c r="V9" s="87">
        <f>分析係数表!D12</f>
        <v>7.407407407407407E-2</v>
      </c>
      <c r="W9" s="88">
        <f t="shared" si="8"/>
        <v>0</v>
      </c>
      <c r="X9" s="76">
        <f>分析係数表!E12</f>
        <v>6.6587864460204885E-2</v>
      </c>
      <c r="Y9" s="89">
        <f t="shared" si="9"/>
        <v>0</v>
      </c>
    </row>
    <row r="10" spans="1:25" x14ac:dyDescent="0.2">
      <c r="A10" s="6" t="s">
        <v>223</v>
      </c>
      <c r="B10" s="5" t="s">
        <v>28</v>
      </c>
      <c r="C10" s="90"/>
      <c r="D10" s="76">
        <f>投入係数表!AE10</f>
        <v>0</v>
      </c>
      <c r="E10" s="77">
        <f t="shared" si="0"/>
        <v>0</v>
      </c>
      <c r="F10" s="76">
        <f>分析係数表!C13</f>
        <v>0</v>
      </c>
      <c r="G10" s="77">
        <f t="shared" si="1"/>
        <v>0</v>
      </c>
      <c r="H10" s="77">
        <v>0</v>
      </c>
      <c r="I10" s="77">
        <f t="shared" si="2"/>
        <v>0</v>
      </c>
      <c r="J10" s="76">
        <f>分析係数表!G13</f>
        <v>0.24390243902439024</v>
      </c>
      <c r="K10" s="78">
        <f t="shared" si="3"/>
        <v>0</v>
      </c>
      <c r="L10" s="79"/>
      <c r="M10" s="80"/>
      <c r="N10" s="81">
        <f>分析係数表!H13</f>
        <v>1.555479812846652E-2</v>
      </c>
      <c r="O10" s="82">
        <f t="shared" si="4"/>
        <v>1.3113408068921903E-2</v>
      </c>
      <c r="P10" s="76">
        <f>分析係数表!C13</f>
        <v>0</v>
      </c>
      <c r="Q10" s="82">
        <f t="shared" si="5"/>
        <v>0</v>
      </c>
      <c r="R10" s="83">
        <v>0</v>
      </c>
      <c r="S10" s="84">
        <f t="shared" si="6"/>
        <v>0</v>
      </c>
      <c r="T10" s="85">
        <f>分析係数表!F13</f>
        <v>0.37804878048780488</v>
      </c>
      <c r="U10" s="86">
        <f t="shared" si="7"/>
        <v>0</v>
      </c>
      <c r="V10" s="87">
        <f>分析係数表!D13</f>
        <v>0.4451219512195122</v>
      </c>
      <c r="W10" s="88">
        <f t="shared" si="8"/>
        <v>0</v>
      </c>
      <c r="X10" s="76">
        <f>分析係数表!E13</f>
        <v>0.39634146341463417</v>
      </c>
      <c r="Y10" s="89">
        <f t="shared" si="9"/>
        <v>0</v>
      </c>
    </row>
    <row r="11" spans="1:25" x14ac:dyDescent="0.2">
      <c r="A11" s="6" t="s">
        <v>224</v>
      </c>
      <c r="B11" s="5" t="s">
        <v>267</v>
      </c>
      <c r="C11" s="90"/>
      <c r="D11" s="76">
        <f>投入係数表!AE11</f>
        <v>0</v>
      </c>
      <c r="E11" s="77">
        <f t="shared" si="0"/>
        <v>0</v>
      </c>
      <c r="F11" s="76">
        <f>分析係数表!C14</f>
        <v>0.12118408880666054</v>
      </c>
      <c r="G11" s="77">
        <f t="shared" si="1"/>
        <v>0</v>
      </c>
      <c r="H11" s="77">
        <v>6.8601920009762115E-3</v>
      </c>
      <c r="I11" s="77">
        <f t="shared" si="2"/>
        <v>6.8601920009762115E-3</v>
      </c>
      <c r="J11" s="76">
        <f>分析係数表!G14</f>
        <v>0.17455621301775148</v>
      </c>
      <c r="K11" s="78">
        <f t="shared" si="3"/>
        <v>1.1974891362650784E-3</v>
      </c>
      <c r="L11" s="79"/>
      <c r="M11" s="80"/>
      <c r="N11" s="81">
        <f>分析係数表!H14</f>
        <v>1.3013974529792706E-3</v>
      </c>
      <c r="O11" s="82">
        <f t="shared" si="4"/>
        <v>1.0971377268819121E-3</v>
      </c>
      <c r="P11" s="76">
        <f>分析係数表!C14</f>
        <v>0.12118408880666054</v>
      </c>
      <c r="Q11" s="82">
        <f t="shared" si="5"/>
        <v>1.329556357275953E-4</v>
      </c>
      <c r="R11" s="83">
        <v>3.9803481814193535E-4</v>
      </c>
      <c r="S11" s="84">
        <f t="shared" si="6"/>
        <v>7.258226819118147E-3</v>
      </c>
      <c r="T11" s="85">
        <f>分析係数表!F14</f>
        <v>0.39349112426035504</v>
      </c>
      <c r="U11" s="86">
        <f t="shared" si="7"/>
        <v>2.8560478311914603E-3</v>
      </c>
      <c r="V11" s="87">
        <f>分析係数表!D14</f>
        <v>0.13905325443786981</v>
      </c>
      <c r="W11" s="88">
        <f t="shared" si="8"/>
        <v>0</v>
      </c>
      <c r="X11" s="76">
        <f>分析係数表!E14</f>
        <v>0.10650887573964497</v>
      </c>
      <c r="Y11" s="89">
        <f t="shared" si="9"/>
        <v>0</v>
      </c>
    </row>
    <row r="12" spans="1:25" x14ac:dyDescent="0.2">
      <c r="A12" s="6" t="s">
        <v>225</v>
      </c>
      <c r="B12" s="5" t="s">
        <v>29</v>
      </c>
      <c r="C12" s="90"/>
      <c r="D12" s="76">
        <f>投入係数表!AE12</f>
        <v>0</v>
      </c>
      <c r="E12" s="77">
        <f t="shared" si="0"/>
        <v>0</v>
      </c>
      <c r="F12" s="76">
        <f>分析係数表!C15</f>
        <v>0</v>
      </c>
      <c r="G12" s="77">
        <f t="shared" si="1"/>
        <v>0</v>
      </c>
      <c r="H12" s="77">
        <v>0</v>
      </c>
      <c r="I12" s="77">
        <f t="shared" si="2"/>
        <v>0</v>
      </c>
      <c r="J12" s="76">
        <f>分析係数表!G15</f>
        <v>0.1</v>
      </c>
      <c r="K12" s="78">
        <f t="shared" si="3"/>
        <v>0</v>
      </c>
      <c r="L12" s="79"/>
      <c r="M12" s="80"/>
      <c r="N12" s="81">
        <f>分析係数表!H15</f>
        <v>9.7914665509868937E-3</v>
      </c>
      <c r="O12" s="82">
        <f t="shared" si="4"/>
        <v>8.254655278444864E-3</v>
      </c>
      <c r="P12" s="76">
        <f>分析係数表!C15</f>
        <v>0</v>
      </c>
      <c r="Q12" s="82">
        <f t="shared" si="5"/>
        <v>0</v>
      </c>
      <c r="R12" s="83">
        <v>0</v>
      </c>
      <c r="S12" s="84">
        <f t="shared" si="6"/>
        <v>0</v>
      </c>
      <c r="T12" s="85">
        <f>分析係数表!F15</f>
        <v>0.30833333333333335</v>
      </c>
      <c r="U12" s="86">
        <f t="shared" si="7"/>
        <v>0</v>
      </c>
      <c r="V12" s="87">
        <f>分析係数表!D15</f>
        <v>8.3333333333333332E-3</v>
      </c>
      <c r="W12" s="88">
        <f t="shared" si="8"/>
        <v>0</v>
      </c>
      <c r="X12" s="76">
        <f>分析係数表!E15</f>
        <v>0</v>
      </c>
      <c r="Y12" s="89">
        <f t="shared" si="9"/>
        <v>0</v>
      </c>
    </row>
    <row r="13" spans="1:25" x14ac:dyDescent="0.2">
      <c r="A13" s="6" t="s">
        <v>226</v>
      </c>
      <c r="B13" s="5" t="s">
        <v>30</v>
      </c>
      <c r="C13" s="90"/>
      <c r="D13" s="76">
        <f>投入係数表!AE13</f>
        <v>0</v>
      </c>
      <c r="E13" s="77">
        <f t="shared" si="0"/>
        <v>0</v>
      </c>
      <c r="F13" s="76">
        <f>分析係数表!C16</f>
        <v>1.8867924528301883E-2</v>
      </c>
      <c r="G13" s="77">
        <f t="shared" si="1"/>
        <v>0</v>
      </c>
      <c r="H13" s="77">
        <v>2.7560409403092664E-4</v>
      </c>
      <c r="I13" s="77">
        <f t="shared" si="2"/>
        <v>2.7560409403092664E-4</v>
      </c>
      <c r="J13" s="76">
        <f>分析係数表!G16</f>
        <v>4.4444444444444446E-2</v>
      </c>
      <c r="K13" s="78">
        <f t="shared" si="3"/>
        <v>1.2249070845818962E-5</v>
      </c>
      <c r="L13" s="79"/>
      <c r="M13" s="80"/>
      <c r="N13" s="81">
        <f>分析係数表!H16</f>
        <v>1.8622377839060514E-2</v>
      </c>
      <c r="O13" s="82">
        <f t="shared" si="4"/>
        <v>1.5699518425143551E-2</v>
      </c>
      <c r="P13" s="76">
        <f>分析係数表!C16</f>
        <v>1.8867924528301883E-2</v>
      </c>
      <c r="Q13" s="82">
        <f t="shared" si="5"/>
        <v>2.9621732877629334E-4</v>
      </c>
      <c r="R13" s="83">
        <v>3.2086290167235597E-4</v>
      </c>
      <c r="S13" s="84">
        <f t="shared" si="6"/>
        <v>5.9646699570328255E-4</v>
      </c>
      <c r="T13" s="85">
        <f>分析係数表!F16</f>
        <v>0.28888888888888886</v>
      </c>
      <c r="U13" s="86">
        <f t="shared" si="7"/>
        <v>1.7231268764761494E-4</v>
      </c>
      <c r="V13" s="87">
        <f>分析係数表!D16</f>
        <v>0</v>
      </c>
      <c r="W13" s="88">
        <f t="shared" si="8"/>
        <v>0</v>
      </c>
      <c r="X13" s="76">
        <f>分析係数表!E16</f>
        <v>0</v>
      </c>
      <c r="Y13" s="89">
        <f t="shared" si="9"/>
        <v>0</v>
      </c>
    </row>
    <row r="14" spans="1:25" x14ac:dyDescent="0.2">
      <c r="A14" s="6" t="s">
        <v>2</v>
      </c>
      <c r="B14" s="5" t="s">
        <v>364</v>
      </c>
      <c r="C14" s="90"/>
      <c r="D14" s="76">
        <f>投入係数表!AE14</f>
        <v>7.3964497041420117E-4</v>
      </c>
      <c r="E14" s="77">
        <f t="shared" si="0"/>
        <v>7.3964497041420121E-2</v>
      </c>
      <c r="F14" s="76">
        <f>分析係数表!C17</f>
        <v>0.10356731875719216</v>
      </c>
      <c r="G14" s="77">
        <f t="shared" si="1"/>
        <v>7.6603046418041547E-3</v>
      </c>
      <c r="H14" s="77">
        <v>1.0440707685784839E-2</v>
      </c>
      <c r="I14" s="77">
        <f t="shared" si="2"/>
        <v>1.0440707685784839E-2</v>
      </c>
      <c r="J14" s="76">
        <f>分析係数表!G17</f>
        <v>0.21292775665399238</v>
      </c>
      <c r="K14" s="78">
        <f t="shared" si="3"/>
        <v>2.2231164654142621E-3</v>
      </c>
      <c r="L14" s="79"/>
      <c r="M14" s="80"/>
      <c r="N14" s="81">
        <f>分析係数表!H17</f>
        <v>3.0056084033092678E-3</v>
      </c>
      <c r="O14" s="82">
        <f t="shared" si="4"/>
        <v>2.5338657025606066E-3</v>
      </c>
      <c r="P14" s="76">
        <f>分析係数表!C17</f>
        <v>0.10356731875719216</v>
      </c>
      <c r="Q14" s="82">
        <f t="shared" si="5"/>
        <v>2.6242567690501099E-4</v>
      </c>
      <c r="R14" s="83">
        <v>4.5338179446868164E-4</v>
      </c>
      <c r="S14" s="84">
        <f t="shared" si="6"/>
        <v>1.089408948025352E-2</v>
      </c>
      <c r="T14" s="85">
        <f>分析係数表!F17</f>
        <v>0.32509505703422054</v>
      </c>
      <c r="U14" s="86">
        <f t="shared" si="7"/>
        <v>3.5416146409189202E-3</v>
      </c>
      <c r="V14" s="87">
        <f>分析係数表!D17</f>
        <v>7.2243346007604556E-2</v>
      </c>
      <c r="W14" s="88">
        <f t="shared" si="8"/>
        <v>0</v>
      </c>
      <c r="X14" s="76">
        <f>分析係数表!E17</f>
        <v>6.8441064638783272E-2</v>
      </c>
      <c r="Y14" s="89">
        <f t="shared" si="9"/>
        <v>0</v>
      </c>
    </row>
    <row r="15" spans="1:25" x14ac:dyDescent="0.2">
      <c r="A15" s="6" t="s">
        <v>3</v>
      </c>
      <c r="B15" s="5" t="s">
        <v>31</v>
      </c>
      <c r="C15" s="90"/>
      <c r="D15" s="76">
        <f>投入係数表!AE15</f>
        <v>0</v>
      </c>
      <c r="E15" s="77">
        <f t="shared" si="0"/>
        <v>0</v>
      </c>
      <c r="F15" s="76">
        <f>分析係数表!C18</f>
        <v>0.44289970208540219</v>
      </c>
      <c r="G15" s="77">
        <f t="shared" si="1"/>
        <v>0</v>
      </c>
      <c r="H15" s="77">
        <v>2.5822241785130751E-2</v>
      </c>
      <c r="I15" s="77">
        <f t="shared" si="2"/>
        <v>2.5822241785130751E-2</v>
      </c>
      <c r="J15" s="76">
        <f>分析係数表!G18</f>
        <v>0.21558441558441557</v>
      </c>
      <c r="K15" s="78">
        <f t="shared" si="3"/>
        <v>5.566872904326889E-3</v>
      </c>
      <c r="L15" s="79"/>
      <c r="M15" s="80"/>
      <c r="N15" s="81">
        <f>分析係数表!H18</f>
        <v>4.9577045827781737E-4</v>
      </c>
      <c r="O15" s="82">
        <f t="shared" si="4"/>
        <v>4.1795722928834747E-4</v>
      </c>
      <c r="P15" s="76">
        <f>分析係数表!C18</f>
        <v>0.44289970208540219</v>
      </c>
      <c r="Q15" s="82">
        <f t="shared" si="5"/>
        <v>1.8511313233624923E-4</v>
      </c>
      <c r="R15" s="83">
        <v>3.9021342963733676E-4</v>
      </c>
      <c r="S15" s="84">
        <f t="shared" si="6"/>
        <v>2.6212455214768088E-2</v>
      </c>
      <c r="T15" s="85">
        <f>分析係数表!F18</f>
        <v>0.45974025974025973</v>
      </c>
      <c r="U15" s="86">
        <f t="shared" si="7"/>
        <v>1.2050920968867406E-2</v>
      </c>
      <c r="V15" s="87">
        <f>分析係数表!D18</f>
        <v>4.0445269016697587E-2</v>
      </c>
      <c r="W15" s="88">
        <f t="shared" si="8"/>
        <v>0</v>
      </c>
      <c r="X15" s="76">
        <f>分析係数表!E18</f>
        <v>3.896103896103896E-2</v>
      </c>
      <c r="Y15" s="89">
        <f t="shared" si="9"/>
        <v>0</v>
      </c>
    </row>
    <row r="16" spans="1:25" x14ac:dyDescent="0.2">
      <c r="A16" s="6" t="s">
        <v>4</v>
      </c>
      <c r="B16" s="5" t="s">
        <v>32</v>
      </c>
      <c r="C16" s="90"/>
      <c r="D16" s="76">
        <f>投入係数表!AE16</f>
        <v>0</v>
      </c>
      <c r="E16" s="77">
        <f t="shared" si="0"/>
        <v>0</v>
      </c>
      <c r="F16" s="76">
        <f>分析係数表!C19</f>
        <v>0.30545876887340306</v>
      </c>
      <c r="G16" s="77">
        <f t="shared" si="1"/>
        <v>0</v>
      </c>
      <c r="H16" s="77">
        <v>1.1619315201995925E-2</v>
      </c>
      <c r="I16" s="77">
        <f t="shared" si="2"/>
        <v>1.1619315201995925E-2</v>
      </c>
      <c r="J16" s="76">
        <f>分析係数表!G19</f>
        <v>5.7468790357296601E-2</v>
      </c>
      <c r="K16" s="78">
        <f t="shared" si="3"/>
        <v>6.6774798943885323E-4</v>
      </c>
      <c r="L16" s="79"/>
      <c r="M16" s="80"/>
      <c r="N16" s="81">
        <f>分析係数表!H19</f>
        <v>-1.2394261456945434E-4</v>
      </c>
      <c r="O16" s="82">
        <f t="shared" si="4"/>
        <v>-1.0448930732208687E-4</v>
      </c>
      <c r="P16" s="76">
        <f>分析係数表!C19</f>
        <v>0.30545876887340306</v>
      </c>
      <c r="Q16" s="82">
        <f t="shared" si="5"/>
        <v>-3.1917175175039316E-5</v>
      </c>
      <c r="R16" s="83">
        <v>7.5264557687343249E-5</v>
      </c>
      <c r="S16" s="84">
        <f t="shared" si="6"/>
        <v>1.1694579759683268E-2</v>
      </c>
      <c r="T16" s="85">
        <f>分析係数表!F19</f>
        <v>0.23999139044339216</v>
      </c>
      <c r="U16" s="86">
        <f t="shared" si="7"/>
        <v>2.8065984571775384E-3</v>
      </c>
      <c r="V16" s="87">
        <f>分析係数表!D19</f>
        <v>1.8941024537236333E-2</v>
      </c>
      <c r="W16" s="88">
        <f t="shared" si="8"/>
        <v>0</v>
      </c>
      <c r="X16" s="76">
        <f>分析係数表!E19</f>
        <v>1.9156263452432199E-2</v>
      </c>
      <c r="Y16" s="89">
        <f t="shared" si="9"/>
        <v>0</v>
      </c>
    </row>
    <row r="17" spans="1:25" x14ac:dyDescent="0.2">
      <c r="A17" s="6" t="s">
        <v>5</v>
      </c>
      <c r="B17" s="5" t="s">
        <v>33</v>
      </c>
      <c r="C17" s="90"/>
      <c r="D17" s="76">
        <f>投入係数表!AE17</f>
        <v>0</v>
      </c>
      <c r="E17" s="77">
        <f t="shared" si="0"/>
        <v>0</v>
      </c>
      <c r="F17" s="76">
        <f>分析係数表!C20</f>
        <v>9.5808383233532912E-2</v>
      </c>
      <c r="G17" s="77">
        <f t="shared" si="1"/>
        <v>0</v>
      </c>
      <c r="H17" s="77">
        <v>1.2114304335405504E-3</v>
      </c>
      <c r="I17" s="77">
        <f t="shared" si="2"/>
        <v>1.2114304335405504E-3</v>
      </c>
      <c r="J17" s="76">
        <f>分析係数表!G20</f>
        <v>0.10049019607843138</v>
      </c>
      <c r="K17" s="78">
        <f t="shared" si="3"/>
        <v>1.2173688180186903E-4</v>
      </c>
      <c r="L17" s="79"/>
      <c r="M17" s="80"/>
      <c r="N17" s="81">
        <f>分析係数表!H20</f>
        <v>6.1971307284727176E-4</v>
      </c>
      <c r="O17" s="82">
        <f t="shared" si="4"/>
        <v>5.2244653661043434E-4</v>
      </c>
      <c r="P17" s="76">
        <f>分析係数表!C20</f>
        <v>9.5808383233532912E-2</v>
      </c>
      <c r="Q17" s="82">
        <f t="shared" si="5"/>
        <v>5.0054757998604475E-5</v>
      </c>
      <c r="R17" s="83">
        <v>9.4633643083826195E-5</v>
      </c>
      <c r="S17" s="84">
        <f t="shared" si="6"/>
        <v>1.3060640766243766E-3</v>
      </c>
      <c r="T17" s="85">
        <f>分析係数表!F20</f>
        <v>0.22303921568627452</v>
      </c>
      <c r="U17" s="86">
        <f t="shared" si="7"/>
        <v>2.9130350728631931E-4</v>
      </c>
      <c r="V17" s="87">
        <f>分析係数表!D20</f>
        <v>8.5784313725490197E-2</v>
      </c>
      <c r="W17" s="88">
        <f t="shared" si="8"/>
        <v>0</v>
      </c>
      <c r="X17" s="76">
        <f>分析係数表!E20</f>
        <v>9.3137254901960786E-2</v>
      </c>
      <c r="Y17" s="89">
        <f t="shared" si="9"/>
        <v>0</v>
      </c>
    </row>
    <row r="18" spans="1:25" x14ac:dyDescent="0.2">
      <c r="A18" s="6" t="s">
        <v>6</v>
      </c>
      <c r="B18" s="5" t="s">
        <v>34</v>
      </c>
      <c r="C18" s="90"/>
      <c r="D18" s="76">
        <f>投入係数表!AE18</f>
        <v>7.3964497041420117E-4</v>
      </c>
      <c r="E18" s="77">
        <f t="shared" si="0"/>
        <v>7.3964497041420121E-2</v>
      </c>
      <c r="F18" s="76">
        <f>分析係数表!C21</f>
        <v>0.17321313586606568</v>
      </c>
      <c r="G18" s="77">
        <f t="shared" si="1"/>
        <v>1.2811622475300717E-2</v>
      </c>
      <c r="H18" s="77">
        <v>3.0518816540840023E-2</v>
      </c>
      <c r="I18" s="77">
        <f t="shared" si="2"/>
        <v>3.0518816540840023E-2</v>
      </c>
      <c r="J18" s="76">
        <f>分析係数表!G21</f>
        <v>0.28424304840370751</v>
      </c>
      <c r="K18" s="78">
        <f t="shared" si="3"/>
        <v>8.6747614472418594E-3</v>
      </c>
      <c r="L18" s="79"/>
      <c r="M18" s="80"/>
      <c r="N18" s="81">
        <f>分析係数表!H21</f>
        <v>1.0225265701979984E-3</v>
      </c>
      <c r="O18" s="82">
        <f t="shared" si="4"/>
        <v>8.6203678540721675E-4</v>
      </c>
      <c r="P18" s="76">
        <f>分析係数表!C21</f>
        <v>0.17321313586606568</v>
      </c>
      <c r="Q18" s="82">
        <f t="shared" si="5"/>
        <v>1.4931609483228675E-4</v>
      </c>
      <c r="R18" s="83">
        <v>2.7572156947630616E-4</v>
      </c>
      <c r="S18" s="84">
        <f t="shared" si="6"/>
        <v>3.0794538110316329E-2</v>
      </c>
      <c r="T18" s="85">
        <f>分析係数表!F21</f>
        <v>0.42481977342945415</v>
      </c>
      <c r="U18" s="86">
        <f t="shared" si="7"/>
        <v>1.3082128702889275E-2</v>
      </c>
      <c r="V18" s="87">
        <f>分析係数表!D21</f>
        <v>8.2389289392378995E-2</v>
      </c>
      <c r="W18" s="88">
        <f t="shared" si="8"/>
        <v>0</v>
      </c>
      <c r="X18" s="76">
        <f>分析係数表!E21</f>
        <v>7.7239958805355308E-2</v>
      </c>
      <c r="Y18" s="89">
        <f t="shared" si="9"/>
        <v>0</v>
      </c>
    </row>
    <row r="19" spans="1:25" x14ac:dyDescent="0.2">
      <c r="A19" s="6" t="s">
        <v>7</v>
      </c>
      <c r="B19" s="5" t="s">
        <v>268</v>
      </c>
      <c r="C19" s="90"/>
      <c r="D19" s="76">
        <f>投入係数表!AE19</f>
        <v>0</v>
      </c>
      <c r="E19" s="77">
        <f t="shared" si="0"/>
        <v>0</v>
      </c>
      <c r="F19" s="76">
        <f>分析係数表!C22</f>
        <v>5.7692307692307709E-2</v>
      </c>
      <c r="G19" s="77">
        <f t="shared" si="1"/>
        <v>0</v>
      </c>
      <c r="H19" s="77">
        <v>4.6994156083397456E-4</v>
      </c>
      <c r="I19" s="77">
        <f t="shared" si="2"/>
        <v>4.6994156083397456E-4</v>
      </c>
      <c r="J19" s="76">
        <f>分析係数表!G22</f>
        <v>0.19427890345649582</v>
      </c>
      <c r="K19" s="78">
        <f t="shared" si="3"/>
        <v>9.12997311274587E-5</v>
      </c>
      <c r="L19" s="79"/>
      <c r="M19" s="80"/>
      <c r="N19" s="81">
        <f>分析係数表!H22</f>
        <v>6.1971307284727171E-5</v>
      </c>
      <c r="O19" s="82">
        <f t="shared" si="4"/>
        <v>5.2244653661043434E-5</v>
      </c>
      <c r="P19" s="76">
        <f>分析係数表!C22</f>
        <v>5.7692307692307709E-2</v>
      </c>
      <c r="Q19" s="82">
        <f t="shared" si="5"/>
        <v>3.0141146342909681E-6</v>
      </c>
      <c r="R19" s="83">
        <v>2.0070044685610344E-5</v>
      </c>
      <c r="S19" s="84">
        <f t="shared" si="6"/>
        <v>4.9001160551958493E-4</v>
      </c>
      <c r="T19" s="85">
        <f>分析係数表!F22</f>
        <v>0.41239570917759238</v>
      </c>
      <c r="U19" s="86">
        <f t="shared" si="7"/>
        <v>2.0207868356349987E-4</v>
      </c>
      <c r="V19" s="87">
        <f>分析係数表!D22</f>
        <v>9.5351609058402856E-3</v>
      </c>
      <c r="W19" s="88">
        <f t="shared" si="8"/>
        <v>0</v>
      </c>
      <c r="X19" s="76">
        <f>分析係数表!E22</f>
        <v>8.3432657926102508E-3</v>
      </c>
      <c r="Y19" s="89">
        <f t="shared" si="9"/>
        <v>0</v>
      </c>
    </row>
    <row r="20" spans="1:25" x14ac:dyDescent="0.2">
      <c r="A20" s="6" t="s">
        <v>8</v>
      </c>
      <c r="B20" s="5" t="s">
        <v>269</v>
      </c>
      <c r="C20" s="90"/>
      <c r="D20" s="76">
        <f>投入係数表!AE20</f>
        <v>0</v>
      </c>
      <c r="E20" s="77">
        <f t="shared" si="0"/>
        <v>0</v>
      </c>
      <c r="F20" s="76">
        <f>分析係数表!C23</f>
        <v>0</v>
      </c>
      <c r="G20" s="77">
        <f t="shared" si="1"/>
        <v>0</v>
      </c>
      <c r="H20" s="77">
        <v>0</v>
      </c>
      <c r="I20" s="77">
        <f t="shared" si="2"/>
        <v>0</v>
      </c>
      <c r="J20" s="76">
        <f>分析係数表!G23</f>
        <v>0.21608040201005024</v>
      </c>
      <c r="K20" s="78">
        <f t="shared" si="3"/>
        <v>0</v>
      </c>
      <c r="L20" s="79"/>
      <c r="M20" s="80"/>
      <c r="N20" s="81">
        <f>分析係数表!H23</f>
        <v>3.0985653642363585E-5</v>
      </c>
      <c r="O20" s="82">
        <f t="shared" si="4"/>
        <v>2.6122326830521717E-5</v>
      </c>
      <c r="P20" s="76">
        <f>分析係数表!C23</f>
        <v>0</v>
      </c>
      <c r="Q20" s="82">
        <f t="shared" si="5"/>
        <v>0</v>
      </c>
      <c r="R20" s="83">
        <v>0</v>
      </c>
      <c r="S20" s="84">
        <f t="shared" si="6"/>
        <v>0</v>
      </c>
      <c r="T20" s="85">
        <f>分析係数表!F23</f>
        <v>0.44723618090452261</v>
      </c>
      <c r="U20" s="86">
        <f t="shared" si="7"/>
        <v>0</v>
      </c>
      <c r="V20" s="87">
        <f>分析係数表!D23</f>
        <v>5.0251256281407038E-2</v>
      </c>
      <c r="W20" s="88">
        <f t="shared" si="8"/>
        <v>0</v>
      </c>
      <c r="X20" s="76">
        <f>分析係数表!E23</f>
        <v>3.5175879396984924E-2</v>
      </c>
      <c r="Y20" s="89">
        <f t="shared" si="9"/>
        <v>0</v>
      </c>
    </row>
    <row r="21" spans="1:25" x14ac:dyDescent="0.2">
      <c r="A21" s="6" t="s">
        <v>9</v>
      </c>
      <c r="B21" s="5" t="s">
        <v>270</v>
      </c>
      <c r="C21" s="90"/>
      <c r="D21" s="76">
        <f>投入係数表!AE21</f>
        <v>0</v>
      </c>
      <c r="E21" s="77">
        <f t="shared" si="0"/>
        <v>0</v>
      </c>
      <c r="F21" s="76">
        <f>分析係数表!C24</f>
        <v>1</v>
      </c>
      <c r="G21" s="77">
        <f t="shared" si="1"/>
        <v>0</v>
      </c>
      <c r="H21" s="77">
        <v>1.3527862769786723E-3</v>
      </c>
      <c r="I21" s="77">
        <f t="shared" si="2"/>
        <v>1.3527862769786723E-3</v>
      </c>
      <c r="J21" s="76">
        <f>分析係数表!G24</f>
        <v>0.20751761942051683</v>
      </c>
      <c r="K21" s="78">
        <f t="shared" si="3"/>
        <v>2.8072698778335801E-4</v>
      </c>
      <c r="L21" s="79"/>
      <c r="M21" s="80"/>
      <c r="N21" s="81">
        <f>分析係数表!H24</f>
        <v>4.3379915099309022E-4</v>
      </c>
      <c r="O21" s="82">
        <f t="shared" si="4"/>
        <v>3.6571257562730404E-4</v>
      </c>
      <c r="P21" s="76">
        <f>分析係数表!C24</f>
        <v>1</v>
      </c>
      <c r="Q21" s="82">
        <f t="shared" si="5"/>
        <v>3.6571257562730404E-4</v>
      </c>
      <c r="R21" s="83">
        <v>1.1426452221450455E-3</v>
      </c>
      <c r="S21" s="84">
        <f t="shared" si="6"/>
        <v>2.4954314991237178E-3</v>
      </c>
      <c r="T21" s="85">
        <f>分析係数表!F24</f>
        <v>0.3923257635082224</v>
      </c>
      <c r="U21" s="86">
        <f t="shared" si="7"/>
        <v>9.7902206817618059E-4</v>
      </c>
      <c r="V21" s="87">
        <f>分析係数表!D24</f>
        <v>7.9874706342991389E-2</v>
      </c>
      <c r="W21" s="88">
        <f t="shared" si="8"/>
        <v>0</v>
      </c>
      <c r="X21" s="76">
        <f>分析係数表!E24</f>
        <v>8.1440877055599062E-2</v>
      </c>
      <c r="Y21" s="89">
        <f t="shared" si="9"/>
        <v>0</v>
      </c>
    </row>
    <row r="22" spans="1:25" x14ac:dyDescent="0.2">
      <c r="A22" s="6" t="s">
        <v>10</v>
      </c>
      <c r="B22" s="5" t="s">
        <v>271</v>
      </c>
      <c r="C22" s="90"/>
      <c r="D22" s="76">
        <f>投入係数表!AE22</f>
        <v>0</v>
      </c>
      <c r="E22" s="77">
        <f t="shared" si="0"/>
        <v>0</v>
      </c>
      <c r="F22" s="76">
        <f>分析係数表!C25</f>
        <v>0.15636042402826855</v>
      </c>
      <c r="G22" s="77">
        <f t="shared" si="1"/>
        <v>0</v>
      </c>
      <c r="H22" s="77">
        <v>6.1327954684344509E-4</v>
      </c>
      <c r="I22" s="77">
        <f t="shared" si="2"/>
        <v>6.1327954684344509E-4</v>
      </c>
      <c r="J22" s="76">
        <f>分析係数表!G25</f>
        <v>0.19674295774647887</v>
      </c>
      <c r="K22" s="78">
        <f t="shared" si="3"/>
        <v>1.2065843197139963E-4</v>
      </c>
      <c r="L22" s="79"/>
      <c r="M22" s="80"/>
      <c r="N22" s="81">
        <f>分析係数表!H25</f>
        <v>5.8872741920490813E-4</v>
      </c>
      <c r="O22" s="82">
        <f t="shared" si="4"/>
        <v>4.9632420977991265E-4</v>
      </c>
      <c r="P22" s="76">
        <f>分析係数表!C25</f>
        <v>0.15636042402826855</v>
      </c>
      <c r="Q22" s="82">
        <f t="shared" si="5"/>
        <v>7.7605463896682461E-5</v>
      </c>
      <c r="R22" s="83">
        <v>2.5272258044631377E-4</v>
      </c>
      <c r="S22" s="84">
        <f t="shared" si="6"/>
        <v>8.6600212728975886E-4</v>
      </c>
      <c r="T22" s="85">
        <f>分析係数表!F25</f>
        <v>0.35079225352112675</v>
      </c>
      <c r="U22" s="86">
        <f t="shared" si="7"/>
        <v>3.0378683778606416E-4</v>
      </c>
      <c r="V22" s="87">
        <f>分析係数表!D25</f>
        <v>7.2183098591549297E-2</v>
      </c>
      <c r="W22" s="88">
        <f t="shared" si="8"/>
        <v>0</v>
      </c>
      <c r="X22" s="76">
        <f>分析係数表!E25</f>
        <v>6.8661971830985921E-2</v>
      </c>
      <c r="Y22" s="89">
        <f t="shared" si="9"/>
        <v>0</v>
      </c>
    </row>
    <row r="23" spans="1:25" x14ac:dyDescent="0.2">
      <c r="A23" s="6" t="s">
        <v>11</v>
      </c>
      <c r="B23" s="5" t="s">
        <v>35</v>
      </c>
      <c r="C23" s="90"/>
      <c r="D23" s="76">
        <f>投入係数表!AE23</f>
        <v>0</v>
      </c>
      <c r="E23" s="77">
        <f t="shared" si="0"/>
        <v>0</v>
      </c>
      <c r="F23" s="76">
        <f>分析係数表!C26</f>
        <v>0.2968369829683698</v>
      </c>
      <c r="G23" s="77">
        <f t="shared" si="1"/>
        <v>0</v>
      </c>
      <c r="H23" s="77">
        <v>2.833953067471473E-3</v>
      </c>
      <c r="I23" s="77">
        <f t="shared" si="2"/>
        <v>2.833953067471473E-3</v>
      </c>
      <c r="J23" s="76">
        <f>分析係数表!G26</f>
        <v>0.19691119691119691</v>
      </c>
      <c r="K23" s="78">
        <f t="shared" si="3"/>
        <v>5.5803709050596573E-4</v>
      </c>
      <c r="L23" s="79"/>
      <c r="M23" s="80"/>
      <c r="N23" s="81">
        <f>分析係数表!H26</f>
        <v>1.2859046261580888E-2</v>
      </c>
      <c r="O23" s="82">
        <f t="shared" si="4"/>
        <v>1.0840765634666513E-2</v>
      </c>
      <c r="P23" s="76">
        <f>分析係数表!C26</f>
        <v>0.2968369829683698</v>
      </c>
      <c r="Q23" s="82">
        <f t="shared" si="5"/>
        <v>3.2179401640615923E-3</v>
      </c>
      <c r="R23" s="83">
        <v>3.3923740046371826E-3</v>
      </c>
      <c r="S23" s="84">
        <f t="shared" si="6"/>
        <v>6.2263270721086561E-3</v>
      </c>
      <c r="T23" s="85">
        <f>分析係数表!F26</f>
        <v>0.33687258687258687</v>
      </c>
      <c r="U23" s="86">
        <f t="shared" si="7"/>
        <v>2.0974789074960625E-3</v>
      </c>
      <c r="V23" s="87">
        <f>分析係数表!D26</f>
        <v>8.7355212355212361E-2</v>
      </c>
      <c r="W23" s="88">
        <f t="shared" si="8"/>
        <v>0</v>
      </c>
      <c r="X23" s="76">
        <f>分析係数表!E26</f>
        <v>9.2664092664092659E-2</v>
      </c>
      <c r="Y23" s="89">
        <f t="shared" si="9"/>
        <v>0</v>
      </c>
    </row>
    <row r="24" spans="1:25" x14ac:dyDescent="0.2">
      <c r="A24" s="6" t="s">
        <v>12</v>
      </c>
      <c r="B24" s="5" t="s">
        <v>365</v>
      </c>
      <c r="C24" s="90"/>
      <c r="D24" s="76">
        <f>投入係数表!AE24</f>
        <v>0</v>
      </c>
      <c r="E24" s="77">
        <f t="shared" si="0"/>
        <v>0</v>
      </c>
      <c r="F24" s="76">
        <f>分析係数表!C27</f>
        <v>2.7090694935217874E-2</v>
      </c>
      <c r="G24" s="77">
        <f t="shared" si="1"/>
        <v>0</v>
      </c>
      <c r="H24" s="77">
        <v>5.372587009732922E-5</v>
      </c>
      <c r="I24" s="77">
        <f t="shared" si="2"/>
        <v>5.372587009732922E-5</v>
      </c>
      <c r="J24" s="76">
        <f>分析係数表!G27</f>
        <v>0.18333333333333332</v>
      </c>
      <c r="K24" s="78">
        <f t="shared" si="3"/>
        <v>9.8497428511770236E-6</v>
      </c>
      <c r="L24" s="79"/>
      <c r="M24" s="80"/>
      <c r="N24" s="81">
        <f>分析係数表!H27</f>
        <v>1.2053419266879434E-2</v>
      </c>
      <c r="O24" s="82">
        <f t="shared" si="4"/>
        <v>1.0161585137072947E-2</v>
      </c>
      <c r="P24" s="76">
        <f>分析係数表!C27</f>
        <v>2.7090694935217874E-2</v>
      </c>
      <c r="Q24" s="82">
        <f t="shared" si="5"/>
        <v>2.7528440300668731E-4</v>
      </c>
      <c r="R24" s="83">
        <v>2.7686766899645305E-4</v>
      </c>
      <c r="S24" s="84">
        <f t="shared" si="6"/>
        <v>3.3059353909378227E-4</v>
      </c>
      <c r="T24" s="85">
        <f>分析係数表!F27</f>
        <v>0.33333333333333331</v>
      </c>
      <c r="U24" s="86">
        <f t="shared" si="7"/>
        <v>1.1019784636459408E-4</v>
      </c>
      <c r="V24" s="87">
        <f>分析係数表!D27</f>
        <v>0</v>
      </c>
      <c r="W24" s="88">
        <f t="shared" si="8"/>
        <v>0</v>
      </c>
      <c r="X24" s="76">
        <f>分析係数表!E27</f>
        <v>0</v>
      </c>
      <c r="Y24" s="89">
        <f t="shared" si="9"/>
        <v>0</v>
      </c>
    </row>
    <row r="25" spans="1:25" x14ac:dyDescent="0.2">
      <c r="A25" s="6" t="s">
        <v>13</v>
      </c>
      <c r="B25" s="5" t="s">
        <v>191</v>
      </c>
      <c r="C25" s="90"/>
      <c r="D25" s="76">
        <f>投入係数表!AE25</f>
        <v>0</v>
      </c>
      <c r="E25" s="77">
        <f t="shared" si="0"/>
        <v>0</v>
      </c>
      <c r="F25" s="76">
        <f>分析係数表!C28</f>
        <v>5.9347181008901906E-3</v>
      </c>
      <c r="G25" s="77">
        <f t="shared" si="1"/>
        <v>0</v>
      </c>
      <c r="H25" s="77">
        <v>2.6894113120641154E-5</v>
      </c>
      <c r="I25" s="77">
        <f t="shared" si="2"/>
        <v>2.6894113120641154E-5</v>
      </c>
      <c r="J25" s="76">
        <f>分析係数表!G28</f>
        <v>0.12222222222222222</v>
      </c>
      <c r="K25" s="78">
        <f t="shared" si="3"/>
        <v>3.2870582703005852E-6</v>
      </c>
      <c r="L25" s="79"/>
      <c r="M25" s="80"/>
      <c r="N25" s="81">
        <f>分析係数表!H28</f>
        <v>2.299135500263378E-2</v>
      </c>
      <c r="O25" s="82">
        <f t="shared" si="4"/>
        <v>1.9382766508247114E-2</v>
      </c>
      <c r="P25" s="76">
        <f>分析係数表!C28</f>
        <v>5.9347181008901906E-3</v>
      </c>
      <c r="Q25" s="82">
        <f t="shared" si="5"/>
        <v>1.150312552418223E-4</v>
      </c>
      <c r="R25" s="83">
        <v>1.1812893020533143E-4</v>
      </c>
      <c r="S25" s="84">
        <f t="shared" si="6"/>
        <v>1.4502304332597257E-4</v>
      </c>
      <c r="T25" s="85">
        <f>分析係数表!F28</f>
        <v>0.21111111111111111</v>
      </c>
      <c r="U25" s="86">
        <f t="shared" si="7"/>
        <v>3.0615975813260874E-5</v>
      </c>
      <c r="V25" s="87">
        <f>分析係数表!D28</f>
        <v>0.82222222222222219</v>
      </c>
      <c r="W25" s="88">
        <f t="shared" si="8"/>
        <v>0</v>
      </c>
      <c r="X25" s="76">
        <f>分析係数表!E28</f>
        <v>0.82222222222222219</v>
      </c>
      <c r="Y25" s="89">
        <f t="shared" si="9"/>
        <v>0</v>
      </c>
    </row>
    <row r="26" spans="1:25" x14ac:dyDescent="0.2">
      <c r="A26" s="6" t="s">
        <v>14</v>
      </c>
      <c r="B26" s="5" t="s">
        <v>50</v>
      </c>
      <c r="C26" s="90"/>
      <c r="D26" s="76">
        <f>投入係数表!AE26</f>
        <v>0</v>
      </c>
      <c r="E26" s="77">
        <f t="shared" si="0"/>
        <v>0</v>
      </c>
      <c r="F26" s="76">
        <f>分析係数表!C29</f>
        <v>2.9045643153526979E-2</v>
      </c>
      <c r="G26" s="77">
        <f t="shared" si="1"/>
        <v>0</v>
      </c>
      <c r="H26" s="77">
        <v>9.5635168261816927E-4</v>
      </c>
      <c r="I26" s="77">
        <f t="shared" si="2"/>
        <v>9.5635168261816927E-4</v>
      </c>
      <c r="J26" s="76">
        <f>分析係数表!G29</f>
        <v>0.27966101694915252</v>
      </c>
      <c r="K26" s="78">
        <f t="shared" si="3"/>
        <v>2.6745428412203035E-4</v>
      </c>
      <c r="L26" s="79"/>
      <c r="M26" s="80"/>
      <c r="N26" s="81">
        <f>分析係数表!H29</f>
        <v>1.0659064852973073E-2</v>
      </c>
      <c r="O26" s="82">
        <f t="shared" si="4"/>
        <v>8.9860804296994709E-3</v>
      </c>
      <c r="P26" s="76">
        <f>分析係数表!C29</f>
        <v>2.9045643153526979E-2</v>
      </c>
      <c r="Q26" s="82">
        <f t="shared" si="5"/>
        <v>2.6100648550994322E-4</v>
      </c>
      <c r="R26" s="83">
        <v>3.2776111413786749E-4</v>
      </c>
      <c r="S26" s="84">
        <f t="shared" si="6"/>
        <v>1.2841127967560368E-3</v>
      </c>
      <c r="T26" s="85">
        <f>分析係数表!F29</f>
        <v>0.4576271186440678</v>
      </c>
      <c r="U26" s="86">
        <f t="shared" si="7"/>
        <v>5.8764483919344055E-4</v>
      </c>
      <c r="V26" s="87">
        <f>分析係数表!D29</f>
        <v>0.38983050847457629</v>
      </c>
      <c r="W26" s="88">
        <f t="shared" si="8"/>
        <v>0</v>
      </c>
      <c r="X26" s="76">
        <f>分析係数表!E29</f>
        <v>0.16101694915254236</v>
      </c>
      <c r="Y26" s="89">
        <f t="shared" si="9"/>
        <v>0</v>
      </c>
    </row>
    <row r="27" spans="1:25" x14ac:dyDescent="0.2">
      <c r="A27" s="6" t="s">
        <v>15</v>
      </c>
      <c r="B27" s="5" t="s">
        <v>36</v>
      </c>
      <c r="C27" s="90"/>
      <c r="D27" s="76">
        <f>投入係数表!AE27</f>
        <v>9.6153846153846159E-3</v>
      </c>
      <c r="E27" s="77">
        <f t="shared" si="0"/>
        <v>0.96153846153846156</v>
      </c>
      <c r="F27" s="76">
        <f>分析係数表!C30</f>
        <v>1</v>
      </c>
      <c r="G27" s="77">
        <f t="shared" si="1"/>
        <v>0.96153846153846156</v>
      </c>
      <c r="H27" s="77">
        <v>0.96908699927688002</v>
      </c>
      <c r="I27" s="77">
        <f t="shared" si="2"/>
        <v>0.96908699927688002</v>
      </c>
      <c r="J27" s="76">
        <f>分析係数表!G30</f>
        <v>0.3445689235265465</v>
      </c>
      <c r="K27" s="78">
        <f t="shared" si="3"/>
        <v>0.3339172641444057</v>
      </c>
      <c r="L27" s="79"/>
      <c r="M27" s="80"/>
      <c r="N27" s="81">
        <f>分析係数表!H30</f>
        <v>0</v>
      </c>
      <c r="O27" s="82">
        <f t="shared" si="4"/>
        <v>0</v>
      </c>
      <c r="P27" s="76">
        <f>分析係数表!C30</f>
        <v>1</v>
      </c>
      <c r="Q27" s="82">
        <f t="shared" si="5"/>
        <v>0</v>
      </c>
      <c r="R27" s="83">
        <v>1.1496488171240614E-3</v>
      </c>
      <c r="S27" s="84">
        <f t="shared" si="6"/>
        <v>0.97023664809400412</v>
      </c>
      <c r="T27" s="85">
        <f>分析係数表!F30</f>
        <v>0.44101315148563081</v>
      </c>
      <c r="U27" s="86">
        <f t="shared" si="7"/>
        <v>0.42788712186279171</v>
      </c>
      <c r="V27" s="87">
        <f>分析係数表!D30</f>
        <v>8.7579152459814902E-2</v>
      </c>
      <c r="W27" s="88">
        <f t="shared" si="8"/>
        <v>0</v>
      </c>
      <c r="X27" s="76">
        <f>分析係数表!E30</f>
        <v>6.0009741841207991E-2</v>
      </c>
      <c r="Y27" s="89">
        <f t="shared" si="9"/>
        <v>0</v>
      </c>
    </row>
    <row r="28" spans="1:25" x14ac:dyDescent="0.2">
      <c r="A28" s="6" t="s">
        <v>16</v>
      </c>
      <c r="B28" s="5" t="s">
        <v>192</v>
      </c>
      <c r="C28" s="90"/>
      <c r="D28" s="76">
        <f>投入係数表!AE28</f>
        <v>0</v>
      </c>
      <c r="E28" s="77">
        <f t="shared" si="0"/>
        <v>0</v>
      </c>
      <c r="F28" s="76">
        <f>分析係数表!C31</f>
        <v>3.5033259423503327E-2</v>
      </c>
      <c r="G28" s="77">
        <f t="shared" si="1"/>
        <v>0</v>
      </c>
      <c r="H28" s="77">
        <v>5.5897710319630946E-4</v>
      </c>
      <c r="I28" s="77">
        <f t="shared" si="2"/>
        <v>5.5897710319630946E-4</v>
      </c>
      <c r="J28" s="76">
        <f>分析係数表!G31</f>
        <v>6.3291139240506333E-2</v>
      </c>
      <c r="K28" s="78">
        <f t="shared" si="3"/>
        <v>3.5378297670652497E-5</v>
      </c>
      <c r="L28" s="79"/>
      <c r="M28" s="80"/>
      <c r="N28" s="81">
        <f>分析係数表!H31</f>
        <v>2.636879124965141E-2</v>
      </c>
      <c r="O28" s="82">
        <f t="shared" si="4"/>
        <v>2.2230100132773978E-2</v>
      </c>
      <c r="P28" s="76">
        <f>分析係数表!C31</f>
        <v>3.5033259423503327E-2</v>
      </c>
      <c r="Q28" s="82">
        <f t="shared" si="5"/>
        <v>7.7879286496192657E-4</v>
      </c>
      <c r="R28" s="83">
        <v>9.4639819964692799E-4</v>
      </c>
      <c r="S28" s="84">
        <f t="shared" si="6"/>
        <v>1.5053753028432375E-3</v>
      </c>
      <c r="T28" s="85">
        <f>分析係数表!F31</f>
        <v>0.34177215189873417</v>
      </c>
      <c r="U28" s="86">
        <f t="shared" si="7"/>
        <v>5.1449535666794194E-4</v>
      </c>
      <c r="V28" s="87">
        <f>分析係数表!D31</f>
        <v>0</v>
      </c>
      <c r="W28" s="88">
        <f t="shared" si="8"/>
        <v>0</v>
      </c>
      <c r="X28" s="76">
        <f>分析係数表!E31</f>
        <v>0</v>
      </c>
      <c r="Y28" s="89">
        <f t="shared" si="9"/>
        <v>0</v>
      </c>
    </row>
    <row r="29" spans="1:25" x14ac:dyDescent="0.2">
      <c r="A29" s="6" t="s">
        <v>17</v>
      </c>
      <c r="B29" s="5" t="s">
        <v>272</v>
      </c>
      <c r="C29" s="90"/>
      <c r="D29" s="76">
        <f>投入係数表!AE29</f>
        <v>0</v>
      </c>
      <c r="E29" s="77">
        <f t="shared" si="0"/>
        <v>0</v>
      </c>
      <c r="F29" s="76">
        <f>分析係数表!C32</f>
        <v>1</v>
      </c>
      <c r="G29" s="77">
        <f t="shared" si="1"/>
        <v>0</v>
      </c>
      <c r="H29" s="77">
        <v>3.7719398183941192E-3</v>
      </c>
      <c r="I29" s="77">
        <f t="shared" si="2"/>
        <v>3.7719398183941192E-3</v>
      </c>
      <c r="J29" s="76">
        <f>分析係数表!G32</f>
        <v>0.13994910941475827</v>
      </c>
      <c r="K29" s="78">
        <f t="shared" si="3"/>
        <v>5.2787961835032199E-4</v>
      </c>
      <c r="L29" s="79"/>
      <c r="M29" s="80"/>
      <c r="N29" s="81">
        <f>分析係数表!H32</f>
        <v>7.5295138350943511E-3</v>
      </c>
      <c r="O29" s="82">
        <f t="shared" si="4"/>
        <v>6.3477254198167771E-3</v>
      </c>
      <c r="P29" s="76">
        <f>分析係数表!C32</f>
        <v>1</v>
      </c>
      <c r="Q29" s="82">
        <f t="shared" si="5"/>
        <v>6.3477254198167771E-3</v>
      </c>
      <c r="R29" s="83">
        <v>8.1276956074596597E-3</v>
      </c>
      <c r="S29" s="84">
        <f t="shared" si="6"/>
        <v>1.1899635425853778E-2</v>
      </c>
      <c r="T29" s="85">
        <f>分析係数表!F32</f>
        <v>0.48346055979643765</v>
      </c>
      <c r="U29" s="86">
        <f t="shared" si="7"/>
        <v>5.7530044043567884E-3</v>
      </c>
      <c r="V29" s="87">
        <f>分析係数表!D32</f>
        <v>1.0178117048346057E-2</v>
      </c>
      <c r="W29" s="88">
        <f t="shared" si="8"/>
        <v>0</v>
      </c>
      <c r="X29" s="76">
        <f>分析係数表!E32</f>
        <v>1.5267175572519083E-2</v>
      </c>
      <c r="Y29" s="89">
        <f t="shared" si="9"/>
        <v>0</v>
      </c>
    </row>
    <row r="30" spans="1:25" x14ac:dyDescent="0.2">
      <c r="A30" s="6" t="s">
        <v>18</v>
      </c>
      <c r="B30" s="5" t="s">
        <v>273</v>
      </c>
      <c r="C30" s="90"/>
      <c r="D30" s="76">
        <f>投入係数表!AE30</f>
        <v>0</v>
      </c>
      <c r="E30" s="77">
        <f t="shared" si="0"/>
        <v>0</v>
      </c>
      <c r="F30" s="76">
        <f>分析係数表!C33</f>
        <v>1</v>
      </c>
      <c r="G30" s="77">
        <f t="shared" si="1"/>
        <v>0</v>
      </c>
      <c r="H30" s="77">
        <v>8.9921994568750597E-3</v>
      </c>
      <c r="I30" s="77">
        <f t="shared" si="2"/>
        <v>8.9921994568750597E-3</v>
      </c>
      <c r="J30" s="76">
        <f>分析係数表!G33</f>
        <v>0.50525087514585765</v>
      </c>
      <c r="K30" s="78">
        <f t="shared" si="3"/>
        <v>4.5433166450722295E-3</v>
      </c>
      <c r="L30" s="79"/>
      <c r="M30" s="80"/>
      <c r="N30" s="81">
        <f>分析係数表!H33</f>
        <v>1.0844978774827254E-3</v>
      </c>
      <c r="O30" s="82">
        <f t="shared" si="4"/>
        <v>9.1428143906826002E-4</v>
      </c>
      <c r="P30" s="76">
        <f>分析係数表!C33</f>
        <v>1</v>
      </c>
      <c r="Q30" s="82">
        <f t="shared" si="5"/>
        <v>9.1428143906826002E-4</v>
      </c>
      <c r="R30" s="83">
        <v>2.2641247992851699E-3</v>
      </c>
      <c r="S30" s="84">
        <f t="shared" si="6"/>
        <v>1.125632425616023E-2</v>
      </c>
      <c r="T30" s="85">
        <f>分析係数表!F33</f>
        <v>0.64410735122520424</v>
      </c>
      <c r="U30" s="86">
        <f t="shared" si="7"/>
        <v>7.250281201167383E-3</v>
      </c>
      <c r="V30" s="87">
        <f>分析係数表!D33</f>
        <v>4.7841306884480746E-2</v>
      </c>
      <c r="W30" s="88">
        <f t="shared" si="8"/>
        <v>0</v>
      </c>
      <c r="X30" s="76">
        <f>分析係数表!E33</f>
        <v>4.3173862310385065E-2</v>
      </c>
      <c r="Y30" s="89">
        <f t="shared" si="9"/>
        <v>0</v>
      </c>
    </row>
    <row r="31" spans="1:25" x14ac:dyDescent="0.2">
      <c r="A31" s="6" t="s">
        <v>19</v>
      </c>
      <c r="B31" s="5" t="s">
        <v>274</v>
      </c>
      <c r="C31" s="90"/>
      <c r="D31" s="76">
        <f>投入係数表!AE31</f>
        <v>7.3964497041420117E-4</v>
      </c>
      <c r="E31" s="77">
        <f t="shared" si="0"/>
        <v>7.3964497041420121E-2</v>
      </c>
      <c r="F31" s="76">
        <f>分析係数表!C34</f>
        <v>0.19949759263135858</v>
      </c>
      <c r="G31" s="77">
        <f t="shared" si="1"/>
        <v>1.4755739099952559E-2</v>
      </c>
      <c r="H31" s="77">
        <v>2.984922008316402E-2</v>
      </c>
      <c r="I31" s="77">
        <f t="shared" si="2"/>
        <v>2.984922008316402E-2</v>
      </c>
      <c r="J31" s="76">
        <f>分析係数表!G34</f>
        <v>0.4244650271478761</v>
      </c>
      <c r="K31" s="78">
        <f t="shared" si="3"/>
        <v>1.2669950012943144E-2</v>
      </c>
      <c r="L31" s="79"/>
      <c r="M31" s="80"/>
      <c r="N31" s="81">
        <f>分析係数表!H34</f>
        <v>0.18489139528398352</v>
      </c>
      <c r="O31" s="82">
        <f t="shared" si="4"/>
        <v>0.15587192419772308</v>
      </c>
      <c r="P31" s="76">
        <f>分析係数表!C34</f>
        <v>0.19949759263135858</v>
      </c>
      <c r="Q31" s="82">
        <f t="shared" si="5"/>
        <v>3.1096073636263363E-2</v>
      </c>
      <c r="R31" s="83">
        <v>3.3144410329101266E-2</v>
      </c>
      <c r="S31" s="84">
        <f t="shared" si="6"/>
        <v>6.2993630412265286E-2</v>
      </c>
      <c r="T31" s="85">
        <f>分析係数表!F34</f>
        <v>0.70105397636537847</v>
      </c>
      <c r="U31" s="86">
        <f t="shared" si="7"/>
        <v>4.4161935086209615E-2</v>
      </c>
      <c r="V31" s="87">
        <f>分析係数表!D34</f>
        <v>0.39061002874480999</v>
      </c>
      <c r="W31" s="88">
        <f t="shared" si="8"/>
        <v>0</v>
      </c>
      <c r="X31" s="76">
        <f>分析係数表!E34</f>
        <v>0.23634621526668795</v>
      </c>
      <c r="Y31" s="89">
        <f t="shared" si="9"/>
        <v>0</v>
      </c>
    </row>
    <row r="32" spans="1:25" x14ac:dyDescent="0.2">
      <c r="A32" s="6" t="s">
        <v>20</v>
      </c>
      <c r="B32" s="5" t="s">
        <v>37</v>
      </c>
      <c r="C32" s="90"/>
      <c r="D32" s="76">
        <f>投入係数表!AE32</f>
        <v>7.5443786982248517E-2</v>
      </c>
      <c r="E32" s="77">
        <f t="shared" si="0"/>
        <v>7.5443786982248522</v>
      </c>
      <c r="F32" s="76">
        <f>分析係数表!C35</f>
        <v>0.22275795564127288</v>
      </c>
      <c r="G32" s="77">
        <f t="shared" si="1"/>
        <v>1.6805703754001355</v>
      </c>
      <c r="H32" s="77">
        <v>1.7085859912626216</v>
      </c>
      <c r="I32" s="77">
        <f t="shared" si="2"/>
        <v>1.7085859912626216</v>
      </c>
      <c r="J32" s="76">
        <f>分析係数表!G35</f>
        <v>0.31756756756756754</v>
      </c>
      <c r="K32" s="78">
        <f t="shared" si="3"/>
        <v>0.54259149722529199</v>
      </c>
      <c r="L32" s="79"/>
      <c r="M32" s="80"/>
      <c r="N32" s="81">
        <f>分析係数表!H35</f>
        <v>6.990363461717225E-2</v>
      </c>
      <c r="O32" s="82">
        <f t="shared" si="4"/>
        <v>5.8931969329656997E-2</v>
      </c>
      <c r="P32" s="76">
        <f>分析係数表!C35</f>
        <v>0.22275795564127288</v>
      </c>
      <c r="Q32" s="82">
        <f t="shared" si="5"/>
        <v>1.3127565009788587E-2</v>
      </c>
      <c r="R32" s="83">
        <v>1.4334008614883469E-2</v>
      </c>
      <c r="S32" s="84">
        <f t="shared" si="6"/>
        <v>1.7229199998775051</v>
      </c>
      <c r="T32" s="85">
        <f>分析係数表!F35</f>
        <v>0.6527027027027027</v>
      </c>
      <c r="U32" s="86">
        <f t="shared" si="7"/>
        <v>1.1245545404605877</v>
      </c>
      <c r="V32" s="87">
        <f>分析係数表!D35</f>
        <v>0.11351351351351352</v>
      </c>
      <c r="W32" s="88">
        <f t="shared" si="8"/>
        <v>0</v>
      </c>
      <c r="X32" s="76">
        <f>分析係数表!E35</f>
        <v>8.9189189189189194E-2</v>
      </c>
      <c r="Y32" s="89">
        <f t="shared" si="9"/>
        <v>0</v>
      </c>
    </row>
    <row r="33" spans="1:25" x14ac:dyDescent="0.2">
      <c r="A33" s="6" t="s">
        <v>21</v>
      </c>
      <c r="B33" s="5" t="s">
        <v>38</v>
      </c>
      <c r="C33" s="75">
        <f>最終需要_まとめ!C34</f>
        <v>100</v>
      </c>
      <c r="D33" s="76">
        <f>投入係数表!AE33</f>
        <v>8.8757396449704144E-3</v>
      </c>
      <c r="E33" s="77">
        <f t="shared" si="0"/>
        <v>0.8875739644970414</v>
      </c>
      <c r="F33" s="76">
        <f>分析係数表!C36</f>
        <v>0.43622860833064259</v>
      </c>
      <c r="G33" s="77">
        <f t="shared" si="1"/>
        <v>0.38718515532305553</v>
      </c>
      <c r="H33" s="77">
        <v>0.40116587950043903</v>
      </c>
      <c r="I33" s="77">
        <f t="shared" si="2"/>
        <v>100.40116587950044</v>
      </c>
      <c r="J33" s="76">
        <f>分析係数表!G36</f>
        <v>3.6982248520710057E-3</v>
      </c>
      <c r="K33" s="78">
        <f t="shared" si="3"/>
        <v>0.37130608683247202</v>
      </c>
      <c r="L33" s="79"/>
      <c r="M33" s="80"/>
      <c r="N33" s="81">
        <f>分析係数表!H36</f>
        <v>7.7743004988690231E-2</v>
      </c>
      <c r="O33" s="82">
        <f t="shared" si="4"/>
        <v>6.554091801777899E-2</v>
      </c>
      <c r="P33" s="76">
        <f>分析係数表!C36</f>
        <v>0.43622860833064259</v>
      </c>
      <c r="Q33" s="82">
        <f t="shared" si="5"/>
        <v>2.8590823455608465E-2</v>
      </c>
      <c r="R33" s="83">
        <v>2.9954211330139154E-2</v>
      </c>
      <c r="S33" s="84">
        <f t="shared" si="6"/>
        <v>100.43112009083058</v>
      </c>
      <c r="T33" s="85">
        <f>分析係数表!F36</f>
        <v>0.90162721893491127</v>
      </c>
      <c r="U33" s="86">
        <f t="shared" si="7"/>
        <v>90.551431502013671</v>
      </c>
      <c r="V33" s="87">
        <f>分析係数表!D36</f>
        <v>2.1449704142011833E-2</v>
      </c>
      <c r="W33" s="88">
        <f t="shared" si="8"/>
        <v>2</v>
      </c>
      <c r="X33" s="76">
        <f>分析係数表!E36</f>
        <v>1.4792899408284023E-3</v>
      </c>
      <c r="Y33" s="89">
        <f t="shared" si="9"/>
        <v>0</v>
      </c>
    </row>
    <row r="34" spans="1:25" x14ac:dyDescent="0.2">
      <c r="A34" s="6" t="s">
        <v>22</v>
      </c>
      <c r="B34" s="5" t="s">
        <v>377</v>
      </c>
      <c r="C34" s="90"/>
      <c r="D34" s="76">
        <f>投入係数表!AE34</f>
        <v>0</v>
      </c>
      <c r="E34" s="77">
        <f t="shared" si="0"/>
        <v>0</v>
      </c>
      <c r="F34" s="76">
        <f>分析係数表!C37</f>
        <v>0.12537048014226437</v>
      </c>
      <c r="G34" s="77">
        <f t="shared" si="1"/>
        <v>0</v>
      </c>
      <c r="H34" s="77">
        <v>9.7173576614564515E-3</v>
      </c>
      <c r="I34" s="77">
        <f t="shared" si="2"/>
        <v>9.7173576614564515E-3</v>
      </c>
      <c r="J34" s="76">
        <f>分析係数表!G37</f>
        <v>0.54441260744985676</v>
      </c>
      <c r="K34" s="78">
        <f t="shared" si="3"/>
        <v>5.2902520219963488E-3</v>
      </c>
      <c r="L34" s="79"/>
      <c r="M34" s="80"/>
      <c r="N34" s="81">
        <f>分析係数表!H37</f>
        <v>5.4441793449632819E-2</v>
      </c>
      <c r="O34" s="82">
        <f t="shared" si="4"/>
        <v>4.5896928241226653E-2</v>
      </c>
      <c r="P34" s="76">
        <f>分析係数表!C37</f>
        <v>0.12537048014226437</v>
      </c>
      <c r="Q34" s="82">
        <f t="shared" si="5"/>
        <v>5.7541199306576389E-3</v>
      </c>
      <c r="R34" s="83">
        <v>6.4117503117628897E-3</v>
      </c>
      <c r="S34" s="84">
        <f t="shared" si="6"/>
        <v>1.6129107973219342E-2</v>
      </c>
      <c r="T34" s="85">
        <f>分析係数表!F37</f>
        <v>0.7435530085959885</v>
      </c>
      <c r="U34" s="86">
        <f t="shared" si="7"/>
        <v>1.1992846759456789E-2</v>
      </c>
      <c r="V34" s="87">
        <f>分析係数表!D37</f>
        <v>0.23782234957020057</v>
      </c>
      <c r="W34" s="88">
        <f t="shared" si="8"/>
        <v>0</v>
      </c>
      <c r="X34" s="76">
        <f>分析係数表!E37</f>
        <v>0.19484240687679083</v>
      </c>
      <c r="Y34" s="89">
        <f t="shared" si="9"/>
        <v>0</v>
      </c>
    </row>
    <row r="35" spans="1:25" x14ac:dyDescent="0.2">
      <c r="A35" s="6" t="s">
        <v>23</v>
      </c>
      <c r="B35" s="5" t="s">
        <v>193</v>
      </c>
      <c r="C35" s="90"/>
      <c r="D35" s="76">
        <f>投入係数表!AE35</f>
        <v>0</v>
      </c>
      <c r="E35" s="77">
        <f t="shared" si="0"/>
        <v>0</v>
      </c>
      <c r="F35" s="76">
        <f>分析係数表!C38</f>
        <v>2.2876841115637703E-2</v>
      </c>
      <c r="G35" s="77">
        <f t="shared" si="1"/>
        <v>0</v>
      </c>
      <c r="H35" s="77">
        <v>2.6455479773995769E-3</v>
      </c>
      <c r="I35" s="77">
        <f t="shared" si="2"/>
        <v>2.6455479773995769E-3</v>
      </c>
      <c r="J35" s="76">
        <f>分析係数表!G38</f>
        <v>0.33663366336633666</v>
      </c>
      <c r="K35" s="78">
        <f t="shared" si="3"/>
        <v>8.9058050724342194E-4</v>
      </c>
      <c r="L35" s="79"/>
      <c r="M35" s="80"/>
      <c r="N35" s="81">
        <f>分析係数表!H38</f>
        <v>4.7129179190035016E-2</v>
      </c>
      <c r="O35" s="82">
        <f t="shared" si="4"/>
        <v>3.9732059109223533E-2</v>
      </c>
      <c r="P35" s="76">
        <f>分析係数表!C38</f>
        <v>2.2876841115637703E-2</v>
      </c>
      <c r="Q35" s="82">
        <f t="shared" si="5"/>
        <v>9.0894400343883241E-4</v>
      </c>
      <c r="R35" s="83">
        <v>1.0483915310686971E-3</v>
      </c>
      <c r="S35" s="84">
        <f t="shared" si="6"/>
        <v>3.6939395084682738E-3</v>
      </c>
      <c r="T35" s="85">
        <f>分析係数表!F38</f>
        <v>0.54455445544554459</v>
      </c>
      <c r="U35" s="86">
        <f t="shared" si="7"/>
        <v>2.0115512174827235E-3</v>
      </c>
      <c r="V35" s="87">
        <f>分析係数表!D38</f>
        <v>0.17821782178217821</v>
      </c>
      <c r="W35" s="88">
        <f t="shared" si="8"/>
        <v>0</v>
      </c>
      <c r="X35" s="76">
        <f>分析係数表!E38</f>
        <v>0.21782178217821782</v>
      </c>
      <c r="Y35" s="89">
        <f t="shared" si="9"/>
        <v>0</v>
      </c>
    </row>
    <row r="36" spans="1:25" x14ac:dyDescent="0.2">
      <c r="A36" s="6" t="s">
        <v>24</v>
      </c>
      <c r="B36" s="5" t="s">
        <v>39</v>
      </c>
      <c r="C36" s="90"/>
      <c r="D36" s="76">
        <f>投入係数表!AE36</f>
        <v>0</v>
      </c>
      <c r="E36" s="77">
        <f t="shared" si="0"/>
        <v>0</v>
      </c>
      <c r="F36" s="76">
        <f>分析係数表!C39</f>
        <v>1</v>
      </c>
      <c r="G36" s="77">
        <f t="shared" si="1"/>
        <v>0</v>
      </c>
      <c r="H36" s="77">
        <v>4.1575011879741141E-4</v>
      </c>
      <c r="I36" s="77">
        <f t="shared" si="2"/>
        <v>4.1575011879741141E-4</v>
      </c>
      <c r="J36" s="76">
        <f>分析係数表!G39</f>
        <v>0.3546086320409656</v>
      </c>
      <c r="K36" s="78">
        <f t="shared" si="3"/>
        <v>1.47428580897619E-4</v>
      </c>
      <c r="L36" s="79"/>
      <c r="M36" s="80"/>
      <c r="N36" s="81">
        <f>分析係数表!H39</f>
        <v>4.3379915099309016E-3</v>
      </c>
      <c r="O36" s="82">
        <f t="shared" si="4"/>
        <v>3.6571257562730401E-3</v>
      </c>
      <c r="P36" s="76">
        <f>分析係数表!C39</f>
        <v>1</v>
      </c>
      <c r="Q36" s="82">
        <f t="shared" si="5"/>
        <v>3.6571257562730401E-3</v>
      </c>
      <c r="R36" s="83">
        <v>3.969160001049985E-3</v>
      </c>
      <c r="S36" s="84">
        <f t="shared" si="6"/>
        <v>4.3849101198473964E-3</v>
      </c>
      <c r="T36" s="85">
        <f>分析係数表!F39</f>
        <v>0.70537673738112661</v>
      </c>
      <c r="U36" s="86">
        <f t="shared" si="7"/>
        <v>3.0930135940474414E-3</v>
      </c>
      <c r="V36" s="87">
        <f>分析係数表!D39</f>
        <v>5.5779078273591805E-2</v>
      </c>
      <c r="W36" s="88">
        <f t="shared" si="8"/>
        <v>0</v>
      </c>
      <c r="X36" s="76">
        <f>分析係数表!E39</f>
        <v>7.0592538405267011E-2</v>
      </c>
      <c r="Y36" s="89">
        <f t="shared" si="9"/>
        <v>0</v>
      </c>
    </row>
    <row r="37" spans="1:25" x14ac:dyDescent="0.2">
      <c r="A37" s="6" t="s">
        <v>25</v>
      </c>
      <c r="B37" s="5" t="s">
        <v>40</v>
      </c>
      <c r="C37" s="90"/>
      <c r="D37" s="76">
        <f>投入係数表!AE37</f>
        <v>0</v>
      </c>
      <c r="E37" s="77">
        <f t="shared" si="0"/>
        <v>0</v>
      </c>
      <c r="F37" s="76">
        <f>分析係数表!C40</f>
        <v>1</v>
      </c>
      <c r="G37" s="77">
        <f t="shared" si="1"/>
        <v>0</v>
      </c>
      <c r="H37" s="77">
        <v>2.1746195849228956E-4</v>
      </c>
      <c r="I37" s="77">
        <f t="shared" si="2"/>
        <v>2.1746195849228956E-4</v>
      </c>
      <c r="J37" s="76">
        <f>分析係数表!G40</f>
        <v>0.56581344070558914</v>
      </c>
      <c r="K37" s="78">
        <f t="shared" si="3"/>
        <v>1.2304289895709837E-4</v>
      </c>
      <c r="L37" s="79"/>
      <c r="M37" s="80"/>
      <c r="N37" s="81">
        <f>分析係数表!H40</f>
        <v>2.8909614848325226E-2</v>
      </c>
      <c r="O37" s="82">
        <f t="shared" si="4"/>
        <v>2.4372130932876764E-2</v>
      </c>
      <c r="P37" s="76">
        <f>分析係数表!C40</f>
        <v>1</v>
      </c>
      <c r="Q37" s="82">
        <f t="shared" si="5"/>
        <v>2.4372130932876764E-2</v>
      </c>
      <c r="R37" s="83">
        <v>2.4381566170591545E-2</v>
      </c>
      <c r="S37" s="84">
        <f t="shared" si="6"/>
        <v>2.4599028129083836E-2</v>
      </c>
      <c r="T37" s="85">
        <f>分析係数表!F40</f>
        <v>0.76416450963474258</v>
      </c>
      <c r="U37" s="86">
        <f t="shared" si="7"/>
        <v>1.8797704267752589E-2</v>
      </c>
      <c r="V37" s="87">
        <f>分析係数表!D40</f>
        <v>3.8155498034704249E-2</v>
      </c>
      <c r="W37" s="88">
        <f t="shared" si="8"/>
        <v>0</v>
      </c>
      <c r="X37" s="76">
        <f>分析係数表!E40</f>
        <v>2.4733966062697729E-2</v>
      </c>
      <c r="Y37" s="89">
        <f t="shared" si="9"/>
        <v>0</v>
      </c>
    </row>
    <row r="38" spans="1:25" x14ac:dyDescent="0.2">
      <c r="A38" s="6" t="s">
        <v>26</v>
      </c>
      <c r="B38" s="5" t="s">
        <v>276</v>
      </c>
      <c r="C38" s="90"/>
      <c r="D38" s="76">
        <f>投入係数表!AE38</f>
        <v>0</v>
      </c>
      <c r="E38" s="77">
        <f t="shared" si="0"/>
        <v>0</v>
      </c>
      <c r="F38" s="76">
        <f>分析係数表!C41</f>
        <v>0.80737001514386675</v>
      </c>
      <c r="G38" s="77">
        <f t="shared" si="1"/>
        <v>0</v>
      </c>
      <c r="H38" s="77">
        <v>5.9205662781321867E-7</v>
      </c>
      <c r="I38" s="77">
        <f t="shared" si="2"/>
        <v>5.9205662781321867E-7</v>
      </c>
      <c r="J38" s="76">
        <f>分析係数表!G41</f>
        <v>0.46438676343953744</v>
      </c>
      <c r="K38" s="78">
        <f t="shared" si="3"/>
        <v>2.7494326116310744E-7</v>
      </c>
      <c r="L38" s="79"/>
      <c r="M38" s="80"/>
      <c r="N38" s="81">
        <f>分析係数表!H41</f>
        <v>5.5247420444334276E-2</v>
      </c>
      <c r="O38" s="82">
        <f t="shared" si="4"/>
        <v>4.6576108738820225E-2</v>
      </c>
      <c r="P38" s="76">
        <f>分析係数表!C41</f>
        <v>0.80737001514386675</v>
      </c>
      <c r="Q38" s="82">
        <f t="shared" si="5"/>
        <v>3.7604153617803671E-2</v>
      </c>
      <c r="R38" s="83">
        <v>3.8219516645283058E-2</v>
      </c>
      <c r="S38" s="84">
        <f t="shared" si="6"/>
        <v>3.8220108701910872E-2</v>
      </c>
      <c r="T38" s="85">
        <f>分析係数表!F41</f>
        <v>0.56759749046623198</v>
      </c>
      <c r="U38" s="86">
        <f t="shared" si="7"/>
        <v>2.1693637784551207E-2</v>
      </c>
      <c r="V38" s="87">
        <f>分析係数表!D41</f>
        <v>0.17788165826054866</v>
      </c>
      <c r="W38" s="88">
        <f t="shared" si="8"/>
        <v>0</v>
      </c>
      <c r="X38" s="76">
        <f>分析係数表!E41</f>
        <v>0.18021896912289334</v>
      </c>
      <c r="Y38" s="89">
        <f t="shared" si="9"/>
        <v>0</v>
      </c>
    </row>
    <row r="39" spans="1:25" x14ac:dyDescent="0.2">
      <c r="A39" s="6" t="s">
        <v>51</v>
      </c>
      <c r="B39" s="5" t="s">
        <v>367</v>
      </c>
      <c r="C39" s="90"/>
      <c r="D39" s="76">
        <f>投入係数表!AE39</f>
        <v>0</v>
      </c>
      <c r="E39" s="77">
        <f>$C$33*D39</f>
        <v>0</v>
      </c>
      <c r="F39" s="76">
        <f>分析係数表!C42</f>
        <v>0.96683250414593702</v>
      </c>
      <c r="G39" s="77">
        <f>E39*F39</f>
        <v>0</v>
      </c>
      <c r="H39" s="77">
        <v>3.1841524406663619E-3</v>
      </c>
      <c r="I39" s="77">
        <f>C39+H39</f>
        <v>3.1841524406663619E-3</v>
      </c>
      <c r="J39" s="76">
        <f>分析係数表!G42</f>
        <v>0.48211243611584326</v>
      </c>
      <c r="K39" s="78">
        <f>I39*J39</f>
        <v>1.5351194901338679E-3</v>
      </c>
      <c r="L39" s="79"/>
      <c r="M39" s="80"/>
      <c r="N39" s="81">
        <f>分析係数表!H42</f>
        <v>1.6732252966876335E-2</v>
      </c>
      <c r="O39" s="82">
        <f t="shared" si="4"/>
        <v>1.4106056488481726E-2</v>
      </c>
      <c r="P39" s="76">
        <f>分析係数表!C42</f>
        <v>0.96683250414593702</v>
      </c>
      <c r="Q39" s="82">
        <f>O39*P39</f>
        <v>1.363819391838283E-2</v>
      </c>
      <c r="R39" s="83">
        <v>1.3968292605864154E-2</v>
      </c>
      <c r="S39" s="84">
        <f>I39+R39</f>
        <v>1.7152445046530518E-2</v>
      </c>
      <c r="T39" s="85">
        <f>分析係数表!F42</f>
        <v>0.55877342419080067</v>
      </c>
      <c r="U39" s="86">
        <f>S39*T39</f>
        <v>9.5843304518943954E-3</v>
      </c>
      <c r="V39" s="87">
        <f>分析係数表!D42</f>
        <v>0.25383304940374785</v>
      </c>
      <c r="W39" s="88">
        <f>ROUND(S39*V39,0)</f>
        <v>0</v>
      </c>
      <c r="X39" s="76">
        <f>分析係数表!E42</f>
        <v>0.17717206132879046</v>
      </c>
      <c r="Y39" s="89">
        <f>ROUND(S39*X39,0)</f>
        <v>0</v>
      </c>
    </row>
    <row r="40" spans="1:25" x14ac:dyDescent="0.2">
      <c r="A40" s="6" t="s">
        <v>194</v>
      </c>
      <c r="B40" s="5" t="s">
        <v>41</v>
      </c>
      <c r="C40" s="90"/>
      <c r="D40" s="76">
        <f>投入係数表!AE40</f>
        <v>2.2189349112426036E-3</v>
      </c>
      <c r="E40" s="77">
        <f>$C$33*D40</f>
        <v>0.22189349112426035</v>
      </c>
      <c r="F40" s="76">
        <f>分析係数表!C43</f>
        <v>0.23747353563867324</v>
      </c>
      <c r="G40" s="77">
        <f>E40*F40</f>
        <v>5.2693831872486663E-2</v>
      </c>
      <c r="H40" s="77">
        <v>0.12835063081707832</v>
      </c>
      <c r="I40" s="77">
        <f>C40+H40</f>
        <v>0.12835063081707832</v>
      </c>
      <c r="J40" s="76">
        <f>分析係数表!G43</f>
        <v>0.3947923997185081</v>
      </c>
      <c r="K40" s="78">
        <f>I40*J40</f>
        <v>5.0671853545658646E-2</v>
      </c>
      <c r="L40" s="79"/>
      <c r="M40" s="80"/>
      <c r="N40" s="81">
        <f>分析係数表!H43</f>
        <v>4.4340470362222294E-2</v>
      </c>
      <c r="O40" s="82">
        <f t="shared" si="4"/>
        <v>3.738104969447658E-2</v>
      </c>
      <c r="P40" s="76">
        <f>分析係数表!C43</f>
        <v>0.23747353563867324</v>
      </c>
      <c r="Q40" s="82">
        <f>O40*P40</f>
        <v>8.8770100368322988E-3</v>
      </c>
      <c r="R40" s="83">
        <v>1.2507421222440024E-2</v>
      </c>
      <c r="S40" s="84">
        <f>I40+R40</f>
        <v>0.14085805203951834</v>
      </c>
      <c r="T40" s="85">
        <f>分析係数表!F43</f>
        <v>0.64109781843771996</v>
      </c>
      <c r="U40" s="86">
        <f>S40*T40</f>
        <v>9.0303789871922044E-2</v>
      </c>
      <c r="V40" s="87">
        <f>分析係数表!D43</f>
        <v>1.4700914848698099</v>
      </c>
      <c r="W40" s="88">
        <f>ROUND(S40*V40,0)</f>
        <v>0</v>
      </c>
      <c r="X40" s="76">
        <f>分析係数表!E43</f>
        <v>1.0415200562983815</v>
      </c>
      <c r="Y40" s="89">
        <f>ROUND(S40*X40,0)</f>
        <v>0</v>
      </c>
    </row>
    <row r="41" spans="1:25" x14ac:dyDescent="0.2">
      <c r="A41" s="6" t="s">
        <v>340</v>
      </c>
      <c r="B41" s="5" t="s">
        <v>42</v>
      </c>
      <c r="C41" s="90"/>
      <c r="D41" s="76">
        <f>投入係数表!AE41</f>
        <v>0</v>
      </c>
      <c r="E41" s="77">
        <f>$C$33*D41</f>
        <v>0</v>
      </c>
      <c r="F41" s="76">
        <f>分析係数表!C44</f>
        <v>0.41273100616016423</v>
      </c>
      <c r="G41" s="77">
        <f>E41*F41</f>
        <v>0</v>
      </c>
      <c r="H41" s="77">
        <v>1.2887354065458048E-4</v>
      </c>
      <c r="I41" s="77">
        <f>C41+H41</f>
        <v>1.2887354065458048E-4</v>
      </c>
      <c r="J41" s="76">
        <f>分析係数表!G44</f>
        <v>0.27032077234506385</v>
      </c>
      <c r="K41" s="78">
        <f>I41*J41</f>
        <v>3.4837195044589182E-5</v>
      </c>
      <c r="L41" s="79"/>
      <c r="M41" s="80"/>
      <c r="N41" s="81">
        <f>分析係数表!H44</f>
        <v>0.12437641372044743</v>
      </c>
      <c r="O41" s="82">
        <f t="shared" si="4"/>
        <v>0.10485501989771417</v>
      </c>
      <c r="P41" s="76">
        <f>分析係数表!C44</f>
        <v>0.41273100616016423</v>
      </c>
      <c r="Q41" s="82">
        <f>O41*P41</f>
        <v>4.3276917863327609E-2</v>
      </c>
      <c r="R41" s="83">
        <v>4.3860244392782952E-2</v>
      </c>
      <c r="S41" s="84">
        <f>I41+R41</f>
        <v>4.398911793343753E-2</v>
      </c>
      <c r="T41" s="85">
        <f>分析係数表!F44</f>
        <v>0.52382435378386794</v>
      </c>
      <c r="U41" s="86">
        <f>S41*T41</f>
        <v>2.304257127500527E-2</v>
      </c>
      <c r="V41" s="87">
        <f>分析係数表!D44</f>
        <v>0.30302086577390219</v>
      </c>
      <c r="W41" s="88">
        <f>ROUND(S41*V41,0)</f>
        <v>0</v>
      </c>
      <c r="X41" s="76">
        <f>分析係数表!E44</f>
        <v>0.1999377141077546</v>
      </c>
      <c r="Y41" s="89">
        <f>ROUND(S41*X41,0)</f>
        <v>0</v>
      </c>
    </row>
    <row r="42" spans="1:25" x14ac:dyDescent="0.2">
      <c r="A42" s="6" t="s">
        <v>341</v>
      </c>
      <c r="B42" s="5" t="s">
        <v>278</v>
      </c>
      <c r="C42" s="90"/>
      <c r="D42" s="76">
        <f>投入係数表!AE42</f>
        <v>0</v>
      </c>
      <c r="E42" s="77">
        <f>$C$33*D42</f>
        <v>0</v>
      </c>
      <c r="F42" s="76">
        <f>分析係数表!C45</f>
        <v>1</v>
      </c>
      <c r="G42" s="77">
        <f>E42*F42</f>
        <v>0</v>
      </c>
      <c r="H42" s="77">
        <v>2.8445397593513523E-3</v>
      </c>
      <c r="I42" s="77">
        <f>C42+H42</f>
        <v>2.8445397593513523E-3</v>
      </c>
      <c r="J42" s="76">
        <f>分析係数表!G45</f>
        <v>0</v>
      </c>
      <c r="K42" s="78">
        <f>I42*J42</f>
        <v>0</v>
      </c>
      <c r="L42" s="79"/>
      <c r="M42" s="80"/>
      <c r="N42" s="81">
        <f>分析係数表!H45</f>
        <v>0</v>
      </c>
      <c r="O42" s="82">
        <f t="shared" si="4"/>
        <v>0</v>
      </c>
      <c r="P42" s="76">
        <f>分析係数表!C45</f>
        <v>1</v>
      </c>
      <c r="Q42" s="82">
        <f>O42*P42</f>
        <v>0</v>
      </c>
      <c r="R42" s="83">
        <v>1.8319775679646188E-4</v>
      </c>
      <c r="S42" s="84">
        <f>I42+R42</f>
        <v>3.0277375161478141E-3</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投入係数表!AE43</f>
        <v>0</v>
      </c>
      <c r="E43" s="77">
        <f>$C$33*D43</f>
        <v>0</v>
      </c>
      <c r="F43" s="76">
        <f>分析係数表!C46</f>
        <v>7.03125E-2</v>
      </c>
      <c r="G43" s="77">
        <f>E43*F43</f>
        <v>0</v>
      </c>
      <c r="H43" s="77">
        <v>2.1662769347865121E-3</v>
      </c>
      <c r="I43" s="77">
        <f>C43+H43</f>
        <v>2.1662769347865121E-3</v>
      </c>
      <c r="J43" s="76">
        <f>分析係数表!G46</f>
        <v>1.0101010101010102E-2</v>
      </c>
      <c r="K43" s="78">
        <f>I43*J43</f>
        <v>2.1881585199863759E-5</v>
      </c>
      <c r="L43" s="79"/>
      <c r="M43" s="80"/>
      <c r="N43" s="81">
        <f>分析係数表!H46</f>
        <v>2.5315279025811051E-2</v>
      </c>
      <c r="O43" s="82">
        <f t="shared" si="4"/>
        <v>2.1341941020536243E-2</v>
      </c>
      <c r="P43" s="76">
        <f>分析係数表!C46</f>
        <v>7.03125E-2</v>
      </c>
      <c r="Q43" s="82">
        <f>O43*P43</f>
        <v>1.5006052280064546E-3</v>
      </c>
      <c r="R43" s="83">
        <v>1.625862643837764E-3</v>
      </c>
      <c r="S43" s="84">
        <f>I43+R43</f>
        <v>3.792139578624276E-3</v>
      </c>
      <c r="T43" s="85">
        <f>分析係数表!F46</f>
        <v>0.30303030303030304</v>
      </c>
      <c r="U43" s="86">
        <f>S43*T43</f>
        <v>1.14913320564372E-3</v>
      </c>
      <c r="V43" s="87">
        <f>分析係数表!D46</f>
        <v>1.0101010101010102E-2</v>
      </c>
      <c r="W43" s="88">
        <f>ROUND(S43*V43,0)</f>
        <v>0</v>
      </c>
      <c r="X43" s="76">
        <f>分析係数表!E46</f>
        <v>3.0303030303030304E-2</v>
      </c>
      <c r="Y43" s="89">
        <f>ROUND(S43*X43,0)</f>
        <v>0</v>
      </c>
    </row>
    <row r="44" spans="1:25" x14ac:dyDescent="0.2">
      <c r="A44" s="192">
        <v>40</v>
      </c>
      <c r="B44" s="14" t="s">
        <v>150</v>
      </c>
      <c r="C44" s="197">
        <f>SUM(C5:C43)</f>
        <v>100</v>
      </c>
      <c r="D44" s="92">
        <f>投入係数表!AE44</f>
        <v>9.837278106508876E-2</v>
      </c>
      <c r="E44" s="91">
        <f>SUM(E5:E43)</f>
        <v>9.8372781065088777</v>
      </c>
      <c r="F44" s="92">
        <f>分析係数表!C47</f>
        <v>0.45593014645384233</v>
      </c>
      <c r="G44" s="91">
        <f>SUM(G5:G43)</f>
        <v>3.1172154903511964</v>
      </c>
      <c r="H44" s="91">
        <f>SUM(H5:H43)</f>
        <v>3.3671421986344914</v>
      </c>
      <c r="I44" s="91">
        <f>SUM(I5:I43)</f>
        <v>103.3671421986345</v>
      </c>
      <c r="J44" s="92">
        <f>分析係数表!G47</f>
        <v>0.32612291818538663</v>
      </c>
      <c r="K44" s="93">
        <f>SUM(K5:K43)</f>
        <v>1.3445707397151951</v>
      </c>
      <c r="L44" s="94">
        <f>最終需要_まとめ!$L$33</f>
        <v>0.627</v>
      </c>
      <c r="M44" s="91">
        <f>K44*L44</f>
        <v>0.84304585380142738</v>
      </c>
      <c r="N44" s="95">
        <f>分析係数表!H47</f>
        <v>1</v>
      </c>
      <c r="O44" s="96">
        <f>SUM(O5:O43)</f>
        <v>0.84304585380142727</v>
      </c>
      <c r="P44" s="92">
        <f>分析係数表!C47</f>
        <v>0.45593014645384233</v>
      </c>
      <c r="Q44" s="96">
        <f>SUM(Q5:Q43)</f>
        <v>0.24514727249643292</v>
      </c>
      <c r="R44" s="91">
        <f>SUM(R5:R43)</f>
        <v>0.26882392193393495</v>
      </c>
      <c r="S44" s="97">
        <f>SUM(S5:S43)</f>
        <v>103.63596612056843</v>
      </c>
      <c r="T44" s="98">
        <f>分析係数表!F47</f>
        <v>0.53227163124544385</v>
      </c>
      <c r="U44" s="99">
        <f>SUM(U5:U43)</f>
        <v>92.394077411991091</v>
      </c>
      <c r="V44" s="100">
        <f>分析係数表!D47</f>
        <v>0.14068019962989961</v>
      </c>
      <c r="W44" s="101">
        <f>SUM(W5:W43)</f>
        <v>2</v>
      </c>
      <c r="X44" s="92">
        <f>分析係数表!E47</f>
        <v>0.11066561991812932</v>
      </c>
      <c r="Y44" s="102">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2015年佐用町産業連関表</v>
      </c>
      <c r="H1" s="401"/>
      <c r="I1" s="401"/>
    </row>
    <row r="2" spans="1:25" x14ac:dyDescent="0.2">
      <c r="B2" s="3" t="s">
        <v>377</v>
      </c>
      <c r="S2" s="3" t="s">
        <v>152</v>
      </c>
      <c r="U2" s="64" t="s">
        <v>209</v>
      </c>
      <c r="W2" s="3" t="s">
        <v>130</v>
      </c>
      <c r="Y2" s="3" t="s">
        <v>153</v>
      </c>
    </row>
    <row r="3" spans="1:25" ht="44" x14ac:dyDescent="0.2">
      <c r="B3" s="65"/>
      <c r="C3" s="66" t="s">
        <v>227</v>
      </c>
      <c r="D3" s="66" t="s">
        <v>381</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投入係数表!AF5</f>
        <v>0</v>
      </c>
      <c r="E5" s="77">
        <f t="shared" ref="E5:E38" si="0">$C$34*D5</f>
        <v>0</v>
      </c>
      <c r="F5" s="76">
        <f>分析係数表!C8</f>
        <v>1</v>
      </c>
      <c r="G5" s="77">
        <f t="shared" ref="G5:G38" si="1">E5*F5</f>
        <v>0</v>
      </c>
      <c r="H5" s="77">
        <f t="array" ref="H5:H43">MMULT(逆行列係数!C5:AO43,'30'!G5:G43)</f>
        <v>3.1690186284075947E-4</v>
      </c>
      <c r="I5" s="77">
        <f t="shared" ref="I5:I38" si="2">C5+H5</f>
        <v>3.1690186284075947E-4</v>
      </c>
      <c r="J5" s="76">
        <f>分析係数表!G8</f>
        <v>0.11979935084095604</v>
      </c>
      <c r="K5" s="78">
        <f t="shared" ref="K5:K38" si="3">I5*J5</f>
        <v>3.7964637448612671E-5</v>
      </c>
      <c r="L5" s="79" t="s">
        <v>186</v>
      </c>
      <c r="M5" s="80" t="s">
        <v>186</v>
      </c>
      <c r="N5" s="81">
        <f>分析係数表!H8</f>
        <v>1.4191429368202522E-2</v>
      </c>
      <c r="O5" s="82">
        <f t="shared" ref="O5:O43" si="4">$M$44*N5</f>
        <v>0.49595260600974994</v>
      </c>
      <c r="P5" s="76">
        <f>分析係数表!C8</f>
        <v>1</v>
      </c>
      <c r="Q5" s="82">
        <f t="shared" ref="Q5:Q38" si="5">O5*P5</f>
        <v>0.49595260600974994</v>
      </c>
      <c r="R5" s="83">
        <f t="array" ref="R5:R43">MMULT(逆行列係数!C5:AO43,'30'!Q5:Q43)</f>
        <v>0.69695523504550061</v>
      </c>
      <c r="S5" s="84">
        <f t="shared" ref="S5:S38" si="6">I5+R5</f>
        <v>0.69727213690834133</v>
      </c>
      <c r="T5" s="85">
        <f>分析係数表!F8</f>
        <v>0.45234582472705814</v>
      </c>
      <c r="U5" s="86">
        <f t="shared" ref="U5:U38" si="7">S5*T5</f>
        <v>0.31540813982900184</v>
      </c>
      <c r="V5" s="87">
        <f>分析係数表!D8</f>
        <v>0.25140159339038065</v>
      </c>
      <c r="W5" s="88">
        <f t="shared" ref="W5:W38" si="8">ROUND(S5*V5,0)</f>
        <v>0</v>
      </c>
      <c r="X5" s="76">
        <f>分析係数表!E8</f>
        <v>0.19799350840956034</v>
      </c>
      <c r="Y5" s="89">
        <f t="shared" ref="Y5:Y38" si="9">ROUND(S5*X5,0)</f>
        <v>0</v>
      </c>
    </row>
    <row r="6" spans="1:25" x14ac:dyDescent="0.2">
      <c r="A6" s="6" t="s">
        <v>219</v>
      </c>
      <c r="B6" s="5" t="s">
        <v>265</v>
      </c>
      <c r="C6" s="90"/>
      <c r="D6" s="76">
        <f>投入係数表!AF6</f>
        <v>0</v>
      </c>
      <c r="E6" s="77">
        <f t="shared" si="0"/>
        <v>0</v>
      </c>
      <c r="F6" s="76">
        <f>分析係数表!C9</f>
        <v>1</v>
      </c>
      <c r="G6" s="77">
        <f t="shared" si="1"/>
        <v>0</v>
      </c>
      <c r="H6" s="77">
        <v>3.9753673188150932E-4</v>
      </c>
      <c r="I6" s="77">
        <f t="shared" si="2"/>
        <v>3.9753673188150932E-4</v>
      </c>
      <c r="J6" s="76">
        <f>分析係数表!G9</f>
        <v>0.2441860465116279</v>
      </c>
      <c r="K6" s="78">
        <f t="shared" si="3"/>
        <v>9.7072922901298781E-5</v>
      </c>
      <c r="L6" s="79"/>
      <c r="M6" s="80"/>
      <c r="N6" s="81">
        <f>分析係数表!H9</f>
        <v>7.4365568741672605E-4</v>
      </c>
      <c r="O6" s="82">
        <f t="shared" si="4"/>
        <v>2.5988782847672486E-2</v>
      </c>
      <c r="P6" s="76">
        <f>分析係数表!C9</f>
        <v>1</v>
      </c>
      <c r="Q6" s="82">
        <f t="shared" si="5"/>
        <v>2.5988782847672486E-2</v>
      </c>
      <c r="R6" s="83">
        <v>3.4699251862937527E-2</v>
      </c>
      <c r="S6" s="84">
        <f t="shared" si="6"/>
        <v>3.5096788594819038E-2</v>
      </c>
      <c r="T6" s="85">
        <f>分析係数表!F9</f>
        <v>0.66860465116279066</v>
      </c>
      <c r="U6" s="86">
        <f t="shared" si="7"/>
        <v>2.3465876095373192E-2</v>
      </c>
      <c r="V6" s="87">
        <f>分析係数表!D9</f>
        <v>0.14534883720930233</v>
      </c>
      <c r="W6" s="88">
        <f t="shared" si="8"/>
        <v>0</v>
      </c>
      <c r="X6" s="76">
        <f>分析係数表!E9</f>
        <v>4.0697674418604654E-2</v>
      </c>
      <c r="Y6" s="89">
        <f t="shared" si="9"/>
        <v>0</v>
      </c>
    </row>
    <row r="7" spans="1:25" x14ac:dyDescent="0.2">
      <c r="A7" s="6" t="s">
        <v>220</v>
      </c>
      <c r="B7" s="5" t="s">
        <v>266</v>
      </c>
      <c r="C7" s="90"/>
      <c r="D7" s="76">
        <f>投入係数表!AF7</f>
        <v>0</v>
      </c>
      <c r="E7" s="77">
        <f t="shared" si="0"/>
        <v>0</v>
      </c>
      <c r="F7" s="76">
        <f>分析係数表!C10</f>
        <v>0</v>
      </c>
      <c r="G7" s="77">
        <f t="shared" si="1"/>
        <v>0</v>
      </c>
      <c r="H7" s="77">
        <v>0</v>
      </c>
      <c r="I7" s="77">
        <f t="shared" si="2"/>
        <v>0</v>
      </c>
      <c r="J7" s="76">
        <f>分析係数表!G10</f>
        <v>0</v>
      </c>
      <c r="K7" s="78">
        <f t="shared" si="3"/>
        <v>0</v>
      </c>
      <c r="L7" s="79"/>
      <c r="M7" s="80"/>
      <c r="N7" s="81">
        <f>分析係数表!H10</f>
        <v>1.4563257211910885E-3</v>
      </c>
      <c r="O7" s="82">
        <f t="shared" si="4"/>
        <v>5.0894699743358619E-2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投入係数表!AF8</f>
        <v>0</v>
      </c>
      <c r="E8" s="77">
        <f t="shared" si="0"/>
        <v>0</v>
      </c>
      <c r="F8" s="76">
        <f>分析係数表!C11</f>
        <v>1.4950166112956853E-2</v>
      </c>
      <c r="G8" s="77">
        <f t="shared" si="1"/>
        <v>0</v>
      </c>
      <c r="H8" s="77">
        <v>8.7127786384411153E-4</v>
      </c>
      <c r="I8" s="77">
        <f t="shared" si="2"/>
        <v>8.7127786384411153E-4</v>
      </c>
      <c r="J8" s="76">
        <f>分析係数表!G11</f>
        <v>0.5</v>
      </c>
      <c r="K8" s="78">
        <f t="shared" si="3"/>
        <v>4.3563893192205577E-4</v>
      </c>
      <c r="L8" s="79"/>
      <c r="M8" s="80"/>
      <c r="N8" s="81">
        <f>分析係数表!H11</f>
        <v>-3.0985653642363585E-5</v>
      </c>
      <c r="O8" s="82">
        <f t="shared" si="4"/>
        <v>-1.0828659519863536E-3</v>
      </c>
      <c r="P8" s="76">
        <f>分析係数表!C11</f>
        <v>1.4950166112956853E-2</v>
      </c>
      <c r="Q8" s="82">
        <f t="shared" si="5"/>
        <v>-1.6189025860261148E-5</v>
      </c>
      <c r="R8" s="83">
        <v>2.9945846444609774E-4</v>
      </c>
      <c r="S8" s="84">
        <f t="shared" si="6"/>
        <v>1.1707363282902092E-3</v>
      </c>
      <c r="T8" s="85">
        <f>分析係数表!F11</f>
        <v>0.8125</v>
      </c>
      <c r="U8" s="86">
        <f t="shared" si="7"/>
        <v>9.5122326673579497E-4</v>
      </c>
      <c r="V8" s="87">
        <f>分析係数表!D11</f>
        <v>0.3125</v>
      </c>
      <c r="W8" s="88">
        <f t="shared" si="8"/>
        <v>0</v>
      </c>
      <c r="X8" s="76">
        <f>分析係数表!E11</f>
        <v>0</v>
      </c>
      <c r="Y8" s="89">
        <f t="shared" si="9"/>
        <v>0</v>
      </c>
    </row>
    <row r="9" spans="1:25" x14ac:dyDescent="0.2">
      <c r="A9" s="6" t="s">
        <v>222</v>
      </c>
      <c r="B9" s="5" t="s">
        <v>190</v>
      </c>
      <c r="C9" s="90"/>
      <c r="D9" s="76">
        <f>投入係数表!AF9</f>
        <v>0</v>
      </c>
      <c r="E9" s="77">
        <f t="shared" si="0"/>
        <v>0</v>
      </c>
      <c r="F9" s="76">
        <f>分析係数表!C12</f>
        <v>7.6050169221580699E-2</v>
      </c>
      <c r="G9" s="77">
        <f t="shared" si="1"/>
        <v>0</v>
      </c>
      <c r="H9" s="77">
        <v>3.5997891486980951E-5</v>
      </c>
      <c r="I9" s="77">
        <f t="shared" si="2"/>
        <v>3.5997891486980951E-5</v>
      </c>
      <c r="J9" s="76">
        <f>分析係数表!G12</f>
        <v>0.1430260047281324</v>
      </c>
      <c r="K9" s="78">
        <f t="shared" si="3"/>
        <v>5.1486345980197347E-6</v>
      </c>
      <c r="L9" s="79"/>
      <c r="M9" s="80"/>
      <c r="N9" s="81">
        <f>分析係数表!H12</f>
        <v>0.10532023673039383</v>
      </c>
      <c r="O9" s="82">
        <f t="shared" si="4"/>
        <v>3.6806613708016158</v>
      </c>
      <c r="P9" s="76">
        <f>分析係数表!C12</f>
        <v>7.6050169221580699E-2</v>
      </c>
      <c r="Q9" s="82">
        <f t="shared" si="5"/>
        <v>0.27991492009679808</v>
      </c>
      <c r="R9" s="83">
        <v>0.3122362365204458</v>
      </c>
      <c r="S9" s="84">
        <f t="shared" si="6"/>
        <v>0.3122722344119328</v>
      </c>
      <c r="T9" s="85">
        <f>分析係数表!F12</f>
        <v>0.29432624113475175</v>
      </c>
      <c r="U9" s="86">
        <f t="shared" si="7"/>
        <v>9.1909912965214252E-2</v>
      </c>
      <c r="V9" s="87">
        <f>分析係数表!D12</f>
        <v>7.407407407407407E-2</v>
      </c>
      <c r="W9" s="88">
        <f t="shared" si="8"/>
        <v>0</v>
      </c>
      <c r="X9" s="76">
        <f>分析係数表!E12</f>
        <v>6.6587864460204885E-2</v>
      </c>
      <c r="Y9" s="89">
        <f t="shared" si="9"/>
        <v>0</v>
      </c>
    </row>
    <row r="10" spans="1:25" x14ac:dyDescent="0.2">
      <c r="A10" s="6" t="s">
        <v>223</v>
      </c>
      <c r="B10" s="5" t="s">
        <v>28</v>
      </c>
      <c r="C10" s="90"/>
      <c r="D10" s="76">
        <f>投入係数表!AF10</f>
        <v>1.4326647564469914E-3</v>
      </c>
      <c r="E10" s="77">
        <f t="shared" si="0"/>
        <v>0.14326647564469913</v>
      </c>
      <c r="F10" s="76">
        <f>分析係数表!C13</f>
        <v>0</v>
      </c>
      <c r="G10" s="77">
        <f t="shared" si="1"/>
        <v>0</v>
      </c>
      <c r="H10" s="77">
        <v>0</v>
      </c>
      <c r="I10" s="77">
        <f t="shared" si="2"/>
        <v>0</v>
      </c>
      <c r="J10" s="76">
        <f>分析係数表!G13</f>
        <v>0.24390243902439024</v>
      </c>
      <c r="K10" s="78">
        <f t="shared" si="3"/>
        <v>0</v>
      </c>
      <c r="L10" s="79"/>
      <c r="M10" s="80"/>
      <c r="N10" s="81">
        <f>分析係数表!H13</f>
        <v>1.555479812846652E-2</v>
      </c>
      <c r="O10" s="82">
        <f t="shared" si="4"/>
        <v>0.54359870789714948</v>
      </c>
      <c r="P10" s="76">
        <f>分析係数表!C13</f>
        <v>0</v>
      </c>
      <c r="Q10" s="82">
        <f t="shared" si="5"/>
        <v>0</v>
      </c>
      <c r="R10" s="83">
        <v>0</v>
      </c>
      <c r="S10" s="84">
        <f t="shared" si="6"/>
        <v>0</v>
      </c>
      <c r="T10" s="85">
        <f>分析係数表!F13</f>
        <v>0.37804878048780488</v>
      </c>
      <c r="U10" s="86">
        <f t="shared" si="7"/>
        <v>0</v>
      </c>
      <c r="V10" s="87">
        <f>分析係数表!D13</f>
        <v>0.4451219512195122</v>
      </c>
      <c r="W10" s="88">
        <f t="shared" si="8"/>
        <v>0</v>
      </c>
      <c r="X10" s="76">
        <f>分析係数表!E13</f>
        <v>0.39634146341463417</v>
      </c>
      <c r="Y10" s="89">
        <f t="shared" si="9"/>
        <v>0</v>
      </c>
    </row>
    <row r="11" spans="1:25" x14ac:dyDescent="0.2">
      <c r="A11" s="6" t="s">
        <v>224</v>
      </c>
      <c r="B11" s="5" t="s">
        <v>267</v>
      </c>
      <c r="C11" s="90"/>
      <c r="D11" s="76">
        <f>投入係数表!AF11</f>
        <v>0</v>
      </c>
      <c r="E11" s="77">
        <f t="shared" si="0"/>
        <v>0</v>
      </c>
      <c r="F11" s="76">
        <f>分析係数表!C14</f>
        <v>0.12118408880666054</v>
      </c>
      <c r="G11" s="77">
        <f t="shared" si="1"/>
        <v>0</v>
      </c>
      <c r="H11" s="77">
        <v>2.6578857571329618E-3</v>
      </c>
      <c r="I11" s="77">
        <f t="shared" si="2"/>
        <v>2.6578857571329618E-3</v>
      </c>
      <c r="J11" s="76">
        <f>分析係数表!G14</f>
        <v>0.17455621301775148</v>
      </c>
      <c r="K11" s="78">
        <f t="shared" si="3"/>
        <v>4.6395047239894898E-4</v>
      </c>
      <c r="L11" s="79"/>
      <c r="M11" s="80"/>
      <c r="N11" s="81">
        <f>分析係数表!H14</f>
        <v>1.3013974529792706E-3</v>
      </c>
      <c r="O11" s="82">
        <f t="shared" si="4"/>
        <v>4.5480369983426847E-2</v>
      </c>
      <c r="P11" s="76">
        <f>分析係数表!C14</f>
        <v>0.12118408880666054</v>
      </c>
      <c r="Q11" s="82">
        <f t="shared" si="5"/>
        <v>5.5114971950313771E-3</v>
      </c>
      <c r="R11" s="83">
        <v>1.6499998452181284E-2</v>
      </c>
      <c r="S11" s="84">
        <f t="shared" si="6"/>
        <v>1.9157884209314247E-2</v>
      </c>
      <c r="T11" s="85">
        <f>分析係数表!F14</f>
        <v>0.39349112426035504</v>
      </c>
      <c r="U11" s="86">
        <f t="shared" si="7"/>
        <v>7.538457395972766E-3</v>
      </c>
      <c r="V11" s="87">
        <f>分析係数表!D14</f>
        <v>0.13905325443786981</v>
      </c>
      <c r="W11" s="88">
        <f t="shared" si="8"/>
        <v>0</v>
      </c>
      <c r="X11" s="76">
        <f>分析係数表!E14</f>
        <v>0.10650887573964497</v>
      </c>
      <c r="Y11" s="89">
        <f t="shared" si="9"/>
        <v>0</v>
      </c>
    </row>
    <row r="12" spans="1:25" x14ac:dyDescent="0.2">
      <c r="A12" s="6" t="s">
        <v>225</v>
      </c>
      <c r="B12" s="5" t="s">
        <v>29</v>
      </c>
      <c r="C12" s="90"/>
      <c r="D12" s="76">
        <f>投入係数表!AF12</f>
        <v>0</v>
      </c>
      <c r="E12" s="77">
        <f t="shared" si="0"/>
        <v>0</v>
      </c>
      <c r="F12" s="76">
        <f>分析係数表!C15</f>
        <v>0</v>
      </c>
      <c r="G12" s="77">
        <f t="shared" si="1"/>
        <v>0</v>
      </c>
      <c r="H12" s="77">
        <v>0</v>
      </c>
      <c r="I12" s="77">
        <f t="shared" si="2"/>
        <v>0</v>
      </c>
      <c r="J12" s="76">
        <f>分析係数表!G15</f>
        <v>0.1</v>
      </c>
      <c r="K12" s="78">
        <f t="shared" si="3"/>
        <v>0</v>
      </c>
      <c r="L12" s="79"/>
      <c r="M12" s="80"/>
      <c r="N12" s="81">
        <f>分析係数表!H15</f>
        <v>9.7914665509868937E-3</v>
      </c>
      <c r="O12" s="82">
        <f t="shared" si="4"/>
        <v>0.34218564082768776</v>
      </c>
      <c r="P12" s="76">
        <f>分析係数表!C15</f>
        <v>0</v>
      </c>
      <c r="Q12" s="82">
        <f t="shared" si="5"/>
        <v>0</v>
      </c>
      <c r="R12" s="83">
        <v>0</v>
      </c>
      <c r="S12" s="84">
        <f t="shared" si="6"/>
        <v>0</v>
      </c>
      <c r="T12" s="85">
        <f>分析係数表!F15</f>
        <v>0.30833333333333335</v>
      </c>
      <c r="U12" s="86">
        <f t="shared" si="7"/>
        <v>0</v>
      </c>
      <c r="V12" s="87">
        <f>分析係数表!D15</f>
        <v>8.3333333333333332E-3</v>
      </c>
      <c r="W12" s="88">
        <f t="shared" si="8"/>
        <v>0</v>
      </c>
      <c r="X12" s="76">
        <f>分析係数表!E15</f>
        <v>0</v>
      </c>
      <c r="Y12" s="89">
        <f t="shared" si="9"/>
        <v>0</v>
      </c>
    </row>
    <row r="13" spans="1:25" x14ac:dyDescent="0.2">
      <c r="A13" s="6" t="s">
        <v>226</v>
      </c>
      <c r="B13" s="5" t="s">
        <v>30</v>
      </c>
      <c r="C13" s="90"/>
      <c r="D13" s="76">
        <f>投入係数表!AF13</f>
        <v>4.8710601719197708E-2</v>
      </c>
      <c r="E13" s="77">
        <f t="shared" si="0"/>
        <v>4.8710601719197708</v>
      </c>
      <c r="F13" s="76">
        <f>分析係数表!C16</f>
        <v>1.8867924528301883E-2</v>
      </c>
      <c r="G13" s="77">
        <f t="shared" si="1"/>
        <v>9.190679569659943E-2</v>
      </c>
      <c r="H13" s="77">
        <v>9.2975455238569843E-2</v>
      </c>
      <c r="I13" s="77">
        <f t="shared" si="2"/>
        <v>9.2975455238569843E-2</v>
      </c>
      <c r="J13" s="76">
        <f>分析係数表!G16</f>
        <v>4.4444444444444446E-2</v>
      </c>
      <c r="K13" s="78">
        <f t="shared" si="3"/>
        <v>4.1322424550475486E-3</v>
      </c>
      <c r="L13" s="79"/>
      <c r="M13" s="80"/>
      <c r="N13" s="81">
        <f>分析係数表!H16</f>
        <v>1.8622377839060514E-2</v>
      </c>
      <c r="O13" s="82">
        <f t="shared" si="4"/>
        <v>0.65080243714379848</v>
      </c>
      <c r="P13" s="76">
        <f>分析係数表!C16</f>
        <v>1.8867924528301883E-2</v>
      </c>
      <c r="Q13" s="82">
        <f t="shared" si="5"/>
        <v>1.2279291266864119E-2</v>
      </c>
      <c r="R13" s="83">
        <v>1.3300940369162365E-2</v>
      </c>
      <c r="S13" s="84">
        <f t="shared" si="6"/>
        <v>0.10627639560773221</v>
      </c>
      <c r="T13" s="85">
        <f>分析係数表!F16</f>
        <v>0.28888888888888886</v>
      </c>
      <c r="U13" s="86">
        <f t="shared" si="7"/>
        <v>3.0702069842233747E-2</v>
      </c>
      <c r="V13" s="87">
        <f>分析係数表!D16</f>
        <v>0</v>
      </c>
      <c r="W13" s="88">
        <f t="shared" si="8"/>
        <v>0</v>
      </c>
      <c r="X13" s="76">
        <f>分析係数表!E16</f>
        <v>0</v>
      </c>
      <c r="Y13" s="89">
        <f t="shared" si="9"/>
        <v>0</v>
      </c>
    </row>
    <row r="14" spans="1:25" x14ac:dyDescent="0.2">
      <c r="A14" s="6" t="s">
        <v>2</v>
      </c>
      <c r="B14" s="5" t="s">
        <v>364</v>
      </c>
      <c r="C14" s="90"/>
      <c r="D14" s="76">
        <f>投入係数表!AF14</f>
        <v>1.4326647564469914E-3</v>
      </c>
      <c r="E14" s="77">
        <f t="shared" si="0"/>
        <v>0.14326647564469913</v>
      </c>
      <c r="F14" s="76">
        <f>分析係数表!C17</f>
        <v>0.10356731875719216</v>
      </c>
      <c r="G14" s="77">
        <f t="shared" si="1"/>
        <v>1.4837724750314063E-2</v>
      </c>
      <c r="H14" s="77">
        <v>1.7975195471637766E-2</v>
      </c>
      <c r="I14" s="77">
        <f t="shared" si="2"/>
        <v>1.7975195471637766E-2</v>
      </c>
      <c r="J14" s="76">
        <f>分析係数表!G17</f>
        <v>0.21292775665399238</v>
      </c>
      <c r="K14" s="78">
        <f t="shared" si="3"/>
        <v>3.8274180471928321E-3</v>
      </c>
      <c r="L14" s="79"/>
      <c r="M14" s="80"/>
      <c r="N14" s="81">
        <f>分析係数表!H17</f>
        <v>3.0056084033092678E-3</v>
      </c>
      <c r="O14" s="82">
        <f t="shared" si="4"/>
        <v>0.1050379973426763</v>
      </c>
      <c r="P14" s="76">
        <f>分析係数表!C17</f>
        <v>0.10356731875719216</v>
      </c>
      <c r="Q14" s="82">
        <f t="shared" si="5"/>
        <v>1.0878503752406059E-2</v>
      </c>
      <c r="R14" s="83">
        <v>1.8794332972933134E-2</v>
      </c>
      <c r="S14" s="84">
        <f t="shared" si="6"/>
        <v>3.6769528444570904E-2</v>
      </c>
      <c r="T14" s="85">
        <f>分析係数表!F17</f>
        <v>0.32509505703422054</v>
      </c>
      <c r="U14" s="86">
        <f t="shared" si="7"/>
        <v>1.1953591946809172E-2</v>
      </c>
      <c r="V14" s="87">
        <f>分析係数表!D17</f>
        <v>7.2243346007604556E-2</v>
      </c>
      <c r="W14" s="88">
        <f t="shared" si="8"/>
        <v>0</v>
      </c>
      <c r="X14" s="76">
        <f>分析係数表!E17</f>
        <v>6.8441064638783272E-2</v>
      </c>
      <c r="Y14" s="89">
        <f t="shared" si="9"/>
        <v>0</v>
      </c>
    </row>
    <row r="15" spans="1:25" x14ac:dyDescent="0.2">
      <c r="A15" s="6" t="s">
        <v>3</v>
      </c>
      <c r="B15" s="5" t="s">
        <v>31</v>
      </c>
      <c r="C15" s="90"/>
      <c r="D15" s="76">
        <f>投入係数表!AF15</f>
        <v>0</v>
      </c>
      <c r="E15" s="77">
        <f t="shared" si="0"/>
        <v>0</v>
      </c>
      <c r="F15" s="76">
        <f>分析係数表!C18</f>
        <v>0.44289970208540219</v>
      </c>
      <c r="G15" s="77">
        <f t="shared" si="1"/>
        <v>0</v>
      </c>
      <c r="H15" s="77">
        <v>1.827783582707932E-3</v>
      </c>
      <c r="I15" s="77">
        <f t="shared" si="2"/>
        <v>1.827783582707932E-3</v>
      </c>
      <c r="J15" s="76">
        <f>分析係数表!G18</f>
        <v>0.21558441558441557</v>
      </c>
      <c r="K15" s="78">
        <f t="shared" si="3"/>
        <v>3.9404165549287881E-4</v>
      </c>
      <c r="L15" s="79"/>
      <c r="M15" s="80"/>
      <c r="N15" s="81">
        <f>分析係数表!H18</f>
        <v>4.9577045827781737E-4</v>
      </c>
      <c r="O15" s="82">
        <f t="shared" si="4"/>
        <v>1.7325855231781657E-2</v>
      </c>
      <c r="P15" s="76">
        <f>分析係数表!C18</f>
        <v>0.44289970208540219</v>
      </c>
      <c r="Q15" s="82">
        <f t="shared" si="5"/>
        <v>7.6736161205309033E-3</v>
      </c>
      <c r="R15" s="83">
        <v>1.6175773303179951E-2</v>
      </c>
      <c r="S15" s="84">
        <f t="shared" si="6"/>
        <v>1.8003556885887884E-2</v>
      </c>
      <c r="T15" s="85">
        <f>分析係数表!F18</f>
        <v>0.45974025974025973</v>
      </c>
      <c r="U15" s="86">
        <f t="shared" si="7"/>
        <v>8.2769599189666376E-3</v>
      </c>
      <c r="V15" s="87">
        <f>分析係数表!D18</f>
        <v>4.0445269016697587E-2</v>
      </c>
      <c r="W15" s="88">
        <f t="shared" si="8"/>
        <v>0</v>
      </c>
      <c r="X15" s="76">
        <f>分析係数表!E18</f>
        <v>3.896103896103896E-2</v>
      </c>
      <c r="Y15" s="89">
        <f t="shared" si="9"/>
        <v>0</v>
      </c>
    </row>
    <row r="16" spans="1:25" x14ac:dyDescent="0.2">
      <c r="A16" s="6" t="s">
        <v>4</v>
      </c>
      <c r="B16" s="5" t="s">
        <v>32</v>
      </c>
      <c r="C16" s="90"/>
      <c r="D16" s="76">
        <f>投入係数表!AF16</f>
        <v>0</v>
      </c>
      <c r="E16" s="77">
        <f t="shared" si="0"/>
        <v>0</v>
      </c>
      <c r="F16" s="76">
        <f>分析係数表!C19</f>
        <v>0.30545876887340306</v>
      </c>
      <c r="G16" s="77">
        <f t="shared" si="1"/>
        <v>0</v>
      </c>
      <c r="H16" s="77">
        <v>2.8836906252696407E-3</v>
      </c>
      <c r="I16" s="77">
        <f t="shared" si="2"/>
        <v>2.8836906252696407E-3</v>
      </c>
      <c r="J16" s="76">
        <f>分析係数表!G19</f>
        <v>5.7468790357296601E-2</v>
      </c>
      <c r="K16" s="78">
        <f t="shared" si="3"/>
        <v>1.6572221199892252E-4</v>
      </c>
      <c r="L16" s="79"/>
      <c r="M16" s="80"/>
      <c r="N16" s="81">
        <f>分析係数表!H19</f>
        <v>-1.2394261456945434E-4</v>
      </c>
      <c r="O16" s="82">
        <f t="shared" si="4"/>
        <v>-4.3314638079454144E-3</v>
      </c>
      <c r="P16" s="76">
        <f>分析係数表!C19</f>
        <v>0.30545876887340306</v>
      </c>
      <c r="Q16" s="82">
        <f t="shared" si="5"/>
        <v>-1.3230836021947087E-3</v>
      </c>
      <c r="R16" s="83">
        <v>3.1199910880721888E-3</v>
      </c>
      <c r="S16" s="84">
        <f t="shared" si="6"/>
        <v>6.0036817133418295E-3</v>
      </c>
      <c r="T16" s="85">
        <f>分析係数表!F19</f>
        <v>0.23999139044339216</v>
      </c>
      <c r="U16" s="86">
        <f t="shared" si="7"/>
        <v>1.4408319221644727E-3</v>
      </c>
      <c r="V16" s="87">
        <f>分析係数表!D19</f>
        <v>1.8941024537236333E-2</v>
      </c>
      <c r="W16" s="88">
        <f t="shared" si="8"/>
        <v>0</v>
      </c>
      <c r="X16" s="76">
        <f>分析係数表!E19</f>
        <v>1.9156263452432199E-2</v>
      </c>
      <c r="Y16" s="89">
        <f t="shared" si="9"/>
        <v>0</v>
      </c>
    </row>
    <row r="17" spans="1:25" x14ac:dyDescent="0.2">
      <c r="A17" s="6" t="s">
        <v>5</v>
      </c>
      <c r="B17" s="5" t="s">
        <v>33</v>
      </c>
      <c r="C17" s="90"/>
      <c r="D17" s="76">
        <f>投入係数表!AF17</f>
        <v>0</v>
      </c>
      <c r="E17" s="77">
        <f t="shared" si="0"/>
        <v>0</v>
      </c>
      <c r="F17" s="76">
        <f>分析係数表!C20</f>
        <v>9.5808383233532912E-2</v>
      </c>
      <c r="G17" s="77">
        <f t="shared" si="1"/>
        <v>0</v>
      </c>
      <c r="H17" s="77">
        <v>2.7345069067797429E-4</v>
      </c>
      <c r="I17" s="77">
        <f t="shared" si="2"/>
        <v>2.7345069067797429E-4</v>
      </c>
      <c r="J17" s="76">
        <f>分析係数表!G20</f>
        <v>0.10049019607843138</v>
      </c>
      <c r="K17" s="78">
        <f t="shared" si="3"/>
        <v>2.7479113524012123E-5</v>
      </c>
      <c r="L17" s="79"/>
      <c r="M17" s="80"/>
      <c r="N17" s="81">
        <f>分析係数表!H20</f>
        <v>6.1971307284727176E-4</v>
      </c>
      <c r="O17" s="82">
        <f t="shared" si="4"/>
        <v>2.1657319039727074E-2</v>
      </c>
      <c r="P17" s="76">
        <f>分析係数表!C20</f>
        <v>9.5808383233532912E-2</v>
      </c>
      <c r="Q17" s="82">
        <f t="shared" si="5"/>
        <v>2.0749527223690605E-3</v>
      </c>
      <c r="R17" s="83">
        <v>3.922910492344436E-3</v>
      </c>
      <c r="S17" s="84">
        <f t="shared" si="6"/>
        <v>4.1963611830224106E-3</v>
      </c>
      <c r="T17" s="85">
        <f>分析係数表!F20</f>
        <v>0.22303921568627452</v>
      </c>
      <c r="U17" s="86">
        <f t="shared" si="7"/>
        <v>9.3595310699764555E-4</v>
      </c>
      <c r="V17" s="87">
        <f>分析係数表!D20</f>
        <v>8.5784313725490197E-2</v>
      </c>
      <c r="W17" s="88">
        <f t="shared" si="8"/>
        <v>0</v>
      </c>
      <c r="X17" s="76">
        <f>分析係数表!E20</f>
        <v>9.3137254901960786E-2</v>
      </c>
      <c r="Y17" s="89">
        <f t="shared" si="9"/>
        <v>0</v>
      </c>
    </row>
    <row r="18" spans="1:25" x14ac:dyDescent="0.2">
      <c r="A18" s="6" t="s">
        <v>6</v>
      </c>
      <c r="B18" s="5" t="s">
        <v>34</v>
      </c>
      <c r="C18" s="90"/>
      <c r="D18" s="76">
        <f>投入係数表!AF18</f>
        <v>1.4326647564469914E-3</v>
      </c>
      <c r="E18" s="77">
        <f t="shared" si="0"/>
        <v>0.14326647564469913</v>
      </c>
      <c r="F18" s="76">
        <f>分析係数表!C21</f>
        <v>0.17321313586606568</v>
      </c>
      <c r="G18" s="77">
        <f t="shared" si="1"/>
        <v>2.481563551089766E-2</v>
      </c>
      <c r="H18" s="77">
        <v>2.6407539034814565E-2</v>
      </c>
      <c r="I18" s="77">
        <f t="shared" si="2"/>
        <v>2.6407539034814565E-2</v>
      </c>
      <c r="J18" s="76">
        <f>分析係数表!G21</f>
        <v>0.28424304840370751</v>
      </c>
      <c r="K18" s="78">
        <f t="shared" si="3"/>
        <v>7.5061593960955922E-3</v>
      </c>
      <c r="L18" s="79"/>
      <c r="M18" s="80"/>
      <c r="N18" s="81">
        <f>分析係数表!H21</f>
        <v>1.0225265701979984E-3</v>
      </c>
      <c r="O18" s="82">
        <f t="shared" si="4"/>
        <v>3.5734576415549668E-2</v>
      </c>
      <c r="P18" s="76">
        <f>分析係数表!C21</f>
        <v>0.17321313586606568</v>
      </c>
      <c r="Q18" s="82">
        <f t="shared" si="5"/>
        <v>6.1896980397829109E-3</v>
      </c>
      <c r="R18" s="83">
        <v>1.1429667110101342E-2</v>
      </c>
      <c r="S18" s="84">
        <f t="shared" si="6"/>
        <v>3.7837206144915911E-2</v>
      </c>
      <c r="T18" s="85">
        <f>分析係数表!F21</f>
        <v>0.42481977342945415</v>
      </c>
      <c r="U18" s="86">
        <f t="shared" si="7"/>
        <v>1.6073993341686729E-2</v>
      </c>
      <c r="V18" s="87">
        <f>分析係数表!D21</f>
        <v>8.2389289392378995E-2</v>
      </c>
      <c r="W18" s="88">
        <f t="shared" si="8"/>
        <v>0</v>
      </c>
      <c r="X18" s="76">
        <f>分析係数表!E21</f>
        <v>7.7239958805355308E-2</v>
      </c>
      <c r="Y18" s="89">
        <f t="shared" si="9"/>
        <v>0</v>
      </c>
    </row>
    <row r="19" spans="1:25" x14ac:dyDescent="0.2">
      <c r="A19" s="6" t="s">
        <v>7</v>
      </c>
      <c r="B19" s="5" t="s">
        <v>268</v>
      </c>
      <c r="C19" s="90"/>
      <c r="D19" s="76">
        <f>投入係数表!AF19</f>
        <v>0</v>
      </c>
      <c r="E19" s="77">
        <f t="shared" si="0"/>
        <v>0</v>
      </c>
      <c r="F19" s="76">
        <f>分析係数表!C22</f>
        <v>5.7692307692307709E-2</v>
      </c>
      <c r="G19" s="77">
        <f t="shared" si="1"/>
        <v>0</v>
      </c>
      <c r="H19" s="77">
        <v>7.2250744384644804E-4</v>
      </c>
      <c r="I19" s="77">
        <f t="shared" si="2"/>
        <v>7.2250744384644804E-4</v>
      </c>
      <c r="J19" s="76">
        <f>分析係数表!G22</f>
        <v>0.19427890345649582</v>
      </c>
      <c r="K19" s="78">
        <f t="shared" si="3"/>
        <v>1.4036795392964366E-4</v>
      </c>
      <c r="L19" s="79"/>
      <c r="M19" s="80"/>
      <c r="N19" s="81">
        <f>分析係数表!H22</f>
        <v>6.1971307284727171E-5</v>
      </c>
      <c r="O19" s="82">
        <f t="shared" si="4"/>
        <v>2.1657319039727072E-3</v>
      </c>
      <c r="P19" s="76">
        <f>分析係数表!C22</f>
        <v>5.7692307692307709E-2</v>
      </c>
      <c r="Q19" s="82">
        <f t="shared" si="5"/>
        <v>1.2494607138304083E-4</v>
      </c>
      <c r="R19" s="83">
        <v>8.3197672955759598E-4</v>
      </c>
      <c r="S19" s="84">
        <f t="shared" si="6"/>
        <v>1.554484173404044E-3</v>
      </c>
      <c r="T19" s="85">
        <f>分析係数表!F22</f>
        <v>0.41239570917759238</v>
      </c>
      <c r="U19" s="86">
        <f t="shared" si="7"/>
        <v>6.410626030963042E-4</v>
      </c>
      <c r="V19" s="87">
        <f>分析係数表!D22</f>
        <v>9.5351609058402856E-3</v>
      </c>
      <c r="W19" s="88">
        <f t="shared" si="8"/>
        <v>0</v>
      </c>
      <c r="X19" s="76">
        <f>分析係数表!E22</f>
        <v>8.3432657926102508E-3</v>
      </c>
      <c r="Y19" s="89">
        <f t="shared" si="9"/>
        <v>0</v>
      </c>
    </row>
    <row r="20" spans="1:25" x14ac:dyDescent="0.2">
      <c r="A20" s="6" t="s">
        <v>8</v>
      </c>
      <c r="B20" s="5" t="s">
        <v>269</v>
      </c>
      <c r="C20" s="90"/>
      <c r="D20" s="76">
        <f>投入係数表!AF20</f>
        <v>0</v>
      </c>
      <c r="E20" s="77">
        <f t="shared" si="0"/>
        <v>0</v>
      </c>
      <c r="F20" s="76">
        <f>分析係数表!C23</f>
        <v>0</v>
      </c>
      <c r="G20" s="77">
        <f t="shared" si="1"/>
        <v>0</v>
      </c>
      <c r="H20" s="77">
        <v>0</v>
      </c>
      <c r="I20" s="77">
        <f t="shared" si="2"/>
        <v>0</v>
      </c>
      <c r="J20" s="76">
        <f>分析係数表!G23</f>
        <v>0.21608040201005024</v>
      </c>
      <c r="K20" s="78">
        <f t="shared" si="3"/>
        <v>0</v>
      </c>
      <c r="L20" s="79"/>
      <c r="M20" s="80"/>
      <c r="N20" s="81">
        <f>分析係数表!H23</f>
        <v>3.0985653642363585E-5</v>
      </c>
      <c r="O20" s="82">
        <f t="shared" si="4"/>
        <v>1.0828659519863536E-3</v>
      </c>
      <c r="P20" s="76">
        <f>分析係数表!C23</f>
        <v>0</v>
      </c>
      <c r="Q20" s="82">
        <f t="shared" si="5"/>
        <v>0</v>
      </c>
      <c r="R20" s="83">
        <v>0</v>
      </c>
      <c r="S20" s="84">
        <f t="shared" si="6"/>
        <v>0</v>
      </c>
      <c r="T20" s="85">
        <f>分析係数表!F23</f>
        <v>0.44723618090452261</v>
      </c>
      <c r="U20" s="86">
        <f t="shared" si="7"/>
        <v>0</v>
      </c>
      <c r="V20" s="87">
        <f>分析係数表!D23</f>
        <v>5.0251256281407038E-2</v>
      </c>
      <c r="W20" s="88">
        <f t="shared" si="8"/>
        <v>0</v>
      </c>
      <c r="X20" s="76">
        <f>分析係数表!E23</f>
        <v>3.5175879396984924E-2</v>
      </c>
      <c r="Y20" s="89">
        <f t="shared" si="9"/>
        <v>0</v>
      </c>
    </row>
    <row r="21" spans="1:25" x14ac:dyDescent="0.2">
      <c r="A21" s="6" t="s">
        <v>9</v>
      </c>
      <c r="B21" s="5" t="s">
        <v>270</v>
      </c>
      <c r="C21" s="90"/>
      <c r="D21" s="76">
        <f>投入係数表!AF21</f>
        <v>0</v>
      </c>
      <c r="E21" s="77">
        <f t="shared" si="0"/>
        <v>0</v>
      </c>
      <c r="F21" s="76">
        <f>分析係数表!C24</f>
        <v>1</v>
      </c>
      <c r="G21" s="77">
        <f t="shared" si="1"/>
        <v>0</v>
      </c>
      <c r="H21" s="77">
        <v>7.3121989171381699E-3</v>
      </c>
      <c r="I21" s="77">
        <f t="shared" si="2"/>
        <v>7.3121989171381699E-3</v>
      </c>
      <c r="J21" s="76">
        <f>分析係数表!G24</f>
        <v>0.20751761942051683</v>
      </c>
      <c r="K21" s="78">
        <f t="shared" si="3"/>
        <v>1.5174101120137939E-3</v>
      </c>
      <c r="L21" s="79"/>
      <c r="M21" s="80"/>
      <c r="N21" s="81">
        <f>分析係数表!H24</f>
        <v>4.3379915099309022E-4</v>
      </c>
      <c r="O21" s="82">
        <f t="shared" si="4"/>
        <v>1.5160123327808951E-2</v>
      </c>
      <c r="P21" s="76">
        <f>分析係数表!C24</f>
        <v>1</v>
      </c>
      <c r="Q21" s="82">
        <f t="shared" si="5"/>
        <v>1.5160123327808951E-2</v>
      </c>
      <c r="R21" s="83">
        <v>4.736682204033358E-2</v>
      </c>
      <c r="S21" s="84">
        <f t="shared" si="6"/>
        <v>5.467902095747175E-2</v>
      </c>
      <c r="T21" s="85">
        <f>分析係数表!F24</f>
        <v>0.3923257635082224</v>
      </c>
      <c r="U21" s="86">
        <f t="shared" si="7"/>
        <v>2.1451988645022197E-2</v>
      </c>
      <c r="V21" s="87">
        <f>分析係数表!D24</f>
        <v>7.9874706342991389E-2</v>
      </c>
      <c r="W21" s="88">
        <f t="shared" si="8"/>
        <v>0</v>
      </c>
      <c r="X21" s="76">
        <f>分析係数表!E24</f>
        <v>8.1440877055599062E-2</v>
      </c>
      <c r="Y21" s="89">
        <f t="shared" si="9"/>
        <v>0</v>
      </c>
    </row>
    <row r="22" spans="1:25" x14ac:dyDescent="0.2">
      <c r="A22" s="6" t="s">
        <v>10</v>
      </c>
      <c r="B22" s="5" t="s">
        <v>271</v>
      </c>
      <c r="C22" s="90"/>
      <c r="D22" s="76">
        <f>投入係数表!AF22</f>
        <v>0</v>
      </c>
      <c r="E22" s="77">
        <f t="shared" si="0"/>
        <v>0</v>
      </c>
      <c r="F22" s="76">
        <f>分析係数表!C25</f>
        <v>0.15636042402826855</v>
      </c>
      <c r="G22" s="77">
        <f t="shared" si="1"/>
        <v>0</v>
      </c>
      <c r="H22" s="77">
        <v>3.3558235399766987E-3</v>
      </c>
      <c r="I22" s="77">
        <f t="shared" si="2"/>
        <v>3.3558235399766987E-3</v>
      </c>
      <c r="J22" s="76">
        <f>分析係数表!G25</f>
        <v>0.19674295774647887</v>
      </c>
      <c r="K22" s="78">
        <f t="shared" si="3"/>
        <v>6.6023464893027485E-4</v>
      </c>
      <c r="L22" s="79"/>
      <c r="M22" s="80"/>
      <c r="N22" s="81">
        <f>分析係数表!H25</f>
        <v>5.8872741920490813E-4</v>
      </c>
      <c r="O22" s="82">
        <f t="shared" si="4"/>
        <v>2.0574453087740717E-2</v>
      </c>
      <c r="P22" s="76">
        <f>分析係数表!C25</f>
        <v>0.15636042402826855</v>
      </c>
      <c r="Q22" s="82">
        <f t="shared" si="5"/>
        <v>3.2170302089488578E-3</v>
      </c>
      <c r="R22" s="83">
        <v>1.0476274929065341E-2</v>
      </c>
      <c r="S22" s="84">
        <f t="shared" si="6"/>
        <v>1.3832098469042039E-2</v>
      </c>
      <c r="T22" s="85">
        <f>分析係数表!F25</f>
        <v>0.35079225352112675</v>
      </c>
      <c r="U22" s="86">
        <f t="shared" si="7"/>
        <v>4.8521929928813838E-3</v>
      </c>
      <c r="V22" s="87">
        <f>分析係数表!D25</f>
        <v>7.2183098591549297E-2</v>
      </c>
      <c r="W22" s="88">
        <f t="shared" si="8"/>
        <v>0</v>
      </c>
      <c r="X22" s="76">
        <f>分析係数表!E25</f>
        <v>6.8661971830985921E-2</v>
      </c>
      <c r="Y22" s="89">
        <f t="shared" si="9"/>
        <v>0</v>
      </c>
    </row>
    <row r="23" spans="1:25" x14ac:dyDescent="0.2">
      <c r="A23" s="6" t="s">
        <v>11</v>
      </c>
      <c r="B23" s="5" t="s">
        <v>35</v>
      </c>
      <c r="C23" s="90"/>
      <c r="D23" s="76">
        <f>投入係数表!AF23</f>
        <v>0</v>
      </c>
      <c r="E23" s="77">
        <f t="shared" si="0"/>
        <v>0</v>
      </c>
      <c r="F23" s="76">
        <f>分析係数表!C26</f>
        <v>0.2968369829683698</v>
      </c>
      <c r="G23" s="77">
        <f t="shared" si="1"/>
        <v>0</v>
      </c>
      <c r="H23" s="77">
        <v>3.0633930317470089E-3</v>
      </c>
      <c r="I23" s="77">
        <f t="shared" si="2"/>
        <v>3.0633930317470089E-3</v>
      </c>
      <c r="J23" s="76">
        <f>分析係数表!G26</f>
        <v>0.19691119691119691</v>
      </c>
      <c r="K23" s="78">
        <f t="shared" si="3"/>
        <v>6.032163884907237E-4</v>
      </c>
      <c r="L23" s="79"/>
      <c r="M23" s="80"/>
      <c r="N23" s="81">
        <f>分析係数表!H26</f>
        <v>1.2859046261580888E-2</v>
      </c>
      <c r="O23" s="82">
        <f t="shared" si="4"/>
        <v>0.44938937007433671</v>
      </c>
      <c r="P23" s="76">
        <f>分析係数表!C26</f>
        <v>0.2968369829683698</v>
      </c>
      <c r="Q23" s="82">
        <f t="shared" si="5"/>
        <v>0.13339538479092233</v>
      </c>
      <c r="R23" s="83">
        <v>0.14062630522381506</v>
      </c>
      <c r="S23" s="84">
        <f t="shared" si="6"/>
        <v>0.14368969825556208</v>
      </c>
      <c r="T23" s="85">
        <f>分析係数表!F26</f>
        <v>0.33687258687258687</v>
      </c>
      <c r="U23" s="86">
        <f t="shared" si="7"/>
        <v>4.8405120358292628E-2</v>
      </c>
      <c r="V23" s="87">
        <f>分析係数表!D26</f>
        <v>8.7355212355212361E-2</v>
      </c>
      <c r="W23" s="88">
        <f t="shared" si="8"/>
        <v>0</v>
      </c>
      <c r="X23" s="76">
        <f>分析係数表!E26</f>
        <v>9.2664092664092659E-2</v>
      </c>
      <c r="Y23" s="89">
        <f t="shared" si="9"/>
        <v>0</v>
      </c>
    </row>
    <row r="24" spans="1:25" x14ac:dyDescent="0.2">
      <c r="A24" s="6" t="s">
        <v>12</v>
      </c>
      <c r="B24" s="5" t="s">
        <v>365</v>
      </c>
      <c r="C24" s="90"/>
      <c r="D24" s="76">
        <f>投入係数表!AF24</f>
        <v>0</v>
      </c>
      <c r="E24" s="77">
        <f t="shared" si="0"/>
        <v>0</v>
      </c>
      <c r="F24" s="76">
        <f>分析係数表!C27</f>
        <v>2.7090694935217874E-2</v>
      </c>
      <c r="G24" s="77">
        <f t="shared" si="1"/>
        <v>0</v>
      </c>
      <c r="H24" s="77">
        <v>7.3429896729628071E-5</v>
      </c>
      <c r="I24" s="77">
        <f t="shared" si="2"/>
        <v>7.3429896729628071E-5</v>
      </c>
      <c r="J24" s="76">
        <f>分析係数表!G27</f>
        <v>0.18333333333333332</v>
      </c>
      <c r="K24" s="78">
        <f t="shared" si="3"/>
        <v>1.3462147733765145E-5</v>
      </c>
      <c r="L24" s="79"/>
      <c r="M24" s="80"/>
      <c r="N24" s="81">
        <f>分析係数表!H27</f>
        <v>1.2053419266879434E-2</v>
      </c>
      <c r="O24" s="82">
        <f t="shared" si="4"/>
        <v>0.42123485532269156</v>
      </c>
      <c r="P24" s="76">
        <f>分析係数表!C27</f>
        <v>2.7090694935217874E-2</v>
      </c>
      <c r="Q24" s="82">
        <f t="shared" si="5"/>
        <v>1.1411544961627674E-2</v>
      </c>
      <c r="R24" s="83">
        <v>1.1477177125422974E-2</v>
      </c>
      <c r="S24" s="84">
        <f t="shared" si="6"/>
        <v>1.1550607022152602E-2</v>
      </c>
      <c r="T24" s="85">
        <f>分析係数表!F27</f>
        <v>0.33333333333333331</v>
      </c>
      <c r="U24" s="86">
        <f t="shared" si="7"/>
        <v>3.8502023407175337E-3</v>
      </c>
      <c r="V24" s="87">
        <f>分析係数表!D27</f>
        <v>0</v>
      </c>
      <c r="W24" s="88">
        <f t="shared" si="8"/>
        <v>0</v>
      </c>
      <c r="X24" s="76">
        <f>分析係数表!E27</f>
        <v>0</v>
      </c>
      <c r="Y24" s="89">
        <f t="shared" si="9"/>
        <v>0</v>
      </c>
    </row>
    <row r="25" spans="1:25" x14ac:dyDescent="0.2">
      <c r="A25" s="6" t="s">
        <v>13</v>
      </c>
      <c r="B25" s="5" t="s">
        <v>191</v>
      </c>
      <c r="C25" s="90"/>
      <c r="D25" s="76">
        <f>投入係数表!AF25</f>
        <v>0</v>
      </c>
      <c r="E25" s="77">
        <f t="shared" si="0"/>
        <v>0</v>
      </c>
      <c r="F25" s="76">
        <f>分析係数表!C28</f>
        <v>5.9347181008901906E-3</v>
      </c>
      <c r="G25" s="77">
        <f t="shared" si="1"/>
        <v>0</v>
      </c>
      <c r="H25" s="77">
        <v>2.5755936833151403E-4</v>
      </c>
      <c r="I25" s="77">
        <f t="shared" si="2"/>
        <v>2.5755936833151403E-4</v>
      </c>
      <c r="J25" s="76">
        <f>分析係数表!G28</f>
        <v>0.12222222222222222</v>
      </c>
      <c r="K25" s="78">
        <f t="shared" si="3"/>
        <v>3.1479478351629494E-5</v>
      </c>
      <c r="L25" s="79"/>
      <c r="M25" s="80"/>
      <c r="N25" s="81">
        <f>分析係数表!H28</f>
        <v>2.299135500263378E-2</v>
      </c>
      <c r="O25" s="82">
        <f t="shared" si="4"/>
        <v>0.80348653637387435</v>
      </c>
      <c r="P25" s="76">
        <f>分析係数表!C28</f>
        <v>5.9347181008901906E-3</v>
      </c>
      <c r="Q25" s="82">
        <f t="shared" si="5"/>
        <v>4.7684660912395965E-3</v>
      </c>
      <c r="R25" s="83">
        <v>4.8968760437705225E-3</v>
      </c>
      <c r="S25" s="84">
        <f t="shared" si="6"/>
        <v>5.1544354121020363E-3</v>
      </c>
      <c r="T25" s="85">
        <f>分析係数表!F28</f>
        <v>0.21111111111111111</v>
      </c>
      <c r="U25" s="86">
        <f t="shared" si="7"/>
        <v>1.0881585869993188E-3</v>
      </c>
      <c r="V25" s="87">
        <f>分析係数表!D28</f>
        <v>0.82222222222222219</v>
      </c>
      <c r="W25" s="88">
        <f t="shared" si="8"/>
        <v>0</v>
      </c>
      <c r="X25" s="76">
        <f>分析係数表!E28</f>
        <v>0.82222222222222219</v>
      </c>
      <c r="Y25" s="89">
        <f t="shared" si="9"/>
        <v>0</v>
      </c>
    </row>
    <row r="26" spans="1:25" x14ac:dyDescent="0.2">
      <c r="A26" s="6" t="s">
        <v>14</v>
      </c>
      <c r="B26" s="5" t="s">
        <v>50</v>
      </c>
      <c r="C26" s="90"/>
      <c r="D26" s="76">
        <f>投入係数表!AF26</f>
        <v>2.8653295128939827E-3</v>
      </c>
      <c r="E26" s="77">
        <f t="shared" si="0"/>
        <v>0.28653295128939826</v>
      </c>
      <c r="F26" s="76">
        <f>分析係数表!C29</f>
        <v>2.9045643153526979E-2</v>
      </c>
      <c r="G26" s="77">
        <f t="shared" si="1"/>
        <v>8.3225338548787893E-3</v>
      </c>
      <c r="H26" s="77">
        <v>9.0879891440168586E-3</v>
      </c>
      <c r="I26" s="77">
        <f t="shared" si="2"/>
        <v>9.0879891440168586E-3</v>
      </c>
      <c r="J26" s="76">
        <f>分析係数表!G29</f>
        <v>0.27966101694915252</v>
      </c>
      <c r="K26" s="78">
        <f t="shared" si="3"/>
        <v>2.5415562860386129E-3</v>
      </c>
      <c r="L26" s="79"/>
      <c r="M26" s="80"/>
      <c r="N26" s="81">
        <f>分析係数表!H29</f>
        <v>1.0659064852973073E-2</v>
      </c>
      <c r="O26" s="82">
        <f t="shared" si="4"/>
        <v>0.37250588748330565</v>
      </c>
      <c r="P26" s="76">
        <f>分析係数表!C29</f>
        <v>2.9045643153526979E-2</v>
      </c>
      <c r="Q26" s="82">
        <f t="shared" si="5"/>
        <v>1.0819673080427968E-2</v>
      </c>
      <c r="R26" s="83">
        <v>1.3586896496154171E-2</v>
      </c>
      <c r="S26" s="84">
        <f t="shared" si="6"/>
        <v>2.267488564017103E-2</v>
      </c>
      <c r="T26" s="85">
        <f>分析係数表!F29</f>
        <v>0.4576271186440678</v>
      </c>
      <c r="U26" s="86">
        <f t="shared" si="7"/>
        <v>1.0376642581095217E-2</v>
      </c>
      <c r="V26" s="87">
        <f>分析係数表!D29</f>
        <v>0.38983050847457629</v>
      </c>
      <c r="W26" s="88">
        <f t="shared" si="8"/>
        <v>0</v>
      </c>
      <c r="X26" s="76">
        <f>分析係数表!E29</f>
        <v>0.16101694915254236</v>
      </c>
      <c r="Y26" s="89">
        <f t="shared" si="9"/>
        <v>0</v>
      </c>
    </row>
    <row r="27" spans="1:25" x14ac:dyDescent="0.2">
      <c r="A27" s="6" t="s">
        <v>15</v>
      </c>
      <c r="B27" s="5" t="s">
        <v>36</v>
      </c>
      <c r="C27" s="90"/>
      <c r="D27" s="76">
        <f>投入係数表!AF27</f>
        <v>0</v>
      </c>
      <c r="E27" s="77">
        <f t="shared" si="0"/>
        <v>0</v>
      </c>
      <c r="F27" s="76">
        <f>分析係数表!C30</f>
        <v>1</v>
      </c>
      <c r="G27" s="77">
        <f t="shared" si="1"/>
        <v>0</v>
      </c>
      <c r="H27" s="77">
        <v>9.5365880375646358E-3</v>
      </c>
      <c r="I27" s="77">
        <f t="shared" si="2"/>
        <v>9.5365880375646358E-3</v>
      </c>
      <c r="J27" s="76">
        <f>分析係数表!G30</f>
        <v>0.3445689235265465</v>
      </c>
      <c r="K27" s="78">
        <f t="shared" si="3"/>
        <v>3.286011874219787E-3</v>
      </c>
      <c r="L27" s="79"/>
      <c r="M27" s="80"/>
      <c r="N27" s="81">
        <f>分析係数表!H30</f>
        <v>0</v>
      </c>
      <c r="O27" s="82">
        <f t="shared" si="4"/>
        <v>0</v>
      </c>
      <c r="P27" s="76">
        <f>分析係数表!C30</f>
        <v>1</v>
      </c>
      <c r="Q27" s="82">
        <f t="shared" si="5"/>
        <v>0</v>
      </c>
      <c r="R27" s="83">
        <v>4.7657146657795205E-2</v>
      </c>
      <c r="S27" s="84">
        <f t="shared" si="6"/>
        <v>5.7193734695359842E-2</v>
      </c>
      <c r="T27" s="85">
        <f>分析係数表!F30</f>
        <v>0.44101315148563081</v>
      </c>
      <c r="U27" s="86">
        <f t="shared" si="7"/>
        <v>2.5223189183233709E-2</v>
      </c>
      <c r="V27" s="87">
        <f>分析係数表!D30</f>
        <v>8.7579152459814902E-2</v>
      </c>
      <c r="W27" s="88">
        <f t="shared" si="8"/>
        <v>0</v>
      </c>
      <c r="X27" s="76">
        <f>分析係数表!E30</f>
        <v>6.0009741841207991E-2</v>
      </c>
      <c r="Y27" s="89">
        <f t="shared" si="9"/>
        <v>0</v>
      </c>
    </row>
    <row r="28" spans="1:25" x14ac:dyDescent="0.2">
      <c r="A28" s="6" t="s">
        <v>16</v>
      </c>
      <c r="B28" s="5" t="s">
        <v>192</v>
      </c>
      <c r="C28" s="90"/>
      <c r="D28" s="76">
        <f>投入係数表!AF28</f>
        <v>5.7306590257879654E-3</v>
      </c>
      <c r="E28" s="77">
        <f t="shared" si="0"/>
        <v>0.57306590257879653</v>
      </c>
      <c r="F28" s="76">
        <f>分析係数表!C31</f>
        <v>3.5033259423503327E-2</v>
      </c>
      <c r="G28" s="77">
        <f t="shared" si="1"/>
        <v>2.0076366431807064E-2</v>
      </c>
      <c r="H28" s="77">
        <v>2.1413446439033628E-2</v>
      </c>
      <c r="I28" s="77">
        <f t="shared" si="2"/>
        <v>2.1413446439033628E-2</v>
      </c>
      <c r="J28" s="76">
        <f>分析係数表!G31</f>
        <v>6.3291139240506333E-2</v>
      </c>
      <c r="K28" s="78">
        <f t="shared" si="3"/>
        <v>1.3552814201920019E-3</v>
      </c>
      <c r="L28" s="79"/>
      <c r="M28" s="80"/>
      <c r="N28" s="81">
        <f>分析係数表!H31</f>
        <v>2.636879124965141E-2</v>
      </c>
      <c r="O28" s="82">
        <f t="shared" si="4"/>
        <v>0.9215189251403868</v>
      </c>
      <c r="P28" s="76">
        <f>分析係数表!C31</f>
        <v>3.5033259423503327E-2</v>
      </c>
      <c r="Q28" s="82">
        <f t="shared" si="5"/>
        <v>3.2283811568111109E-2</v>
      </c>
      <c r="R28" s="83">
        <v>3.9231665466394207E-2</v>
      </c>
      <c r="S28" s="84">
        <f t="shared" si="6"/>
        <v>6.0645111905427831E-2</v>
      </c>
      <c r="T28" s="85">
        <f>分析係数表!F31</f>
        <v>0.34177215189873417</v>
      </c>
      <c r="U28" s="86">
        <f t="shared" si="7"/>
        <v>2.0726810398057613E-2</v>
      </c>
      <c r="V28" s="87">
        <f>分析係数表!D31</f>
        <v>0</v>
      </c>
      <c r="W28" s="88">
        <f t="shared" si="8"/>
        <v>0</v>
      </c>
      <c r="X28" s="76">
        <f>分析係数表!E31</f>
        <v>0</v>
      </c>
      <c r="Y28" s="89">
        <f t="shared" si="9"/>
        <v>0</v>
      </c>
    </row>
    <row r="29" spans="1:25" x14ac:dyDescent="0.2">
      <c r="A29" s="6" t="s">
        <v>17</v>
      </c>
      <c r="B29" s="5" t="s">
        <v>272</v>
      </c>
      <c r="C29" s="90"/>
      <c r="D29" s="76">
        <f>投入係数表!AF29</f>
        <v>0</v>
      </c>
      <c r="E29" s="77">
        <f t="shared" si="0"/>
        <v>0</v>
      </c>
      <c r="F29" s="76">
        <f>分析係数表!C32</f>
        <v>1</v>
      </c>
      <c r="G29" s="77">
        <f t="shared" si="1"/>
        <v>0</v>
      </c>
      <c r="H29" s="77">
        <v>4.0863661185591175E-3</v>
      </c>
      <c r="I29" s="77">
        <f t="shared" si="2"/>
        <v>4.0863661185591175E-3</v>
      </c>
      <c r="J29" s="76">
        <f>分析係数表!G32</f>
        <v>0.13994910941475827</v>
      </c>
      <c r="K29" s="78">
        <f t="shared" si="3"/>
        <v>5.7188329903499102E-4</v>
      </c>
      <c r="L29" s="79"/>
      <c r="M29" s="80"/>
      <c r="N29" s="81">
        <f>分析係数表!H32</f>
        <v>7.5295138350943511E-3</v>
      </c>
      <c r="O29" s="82">
        <f t="shared" si="4"/>
        <v>0.26313642633268391</v>
      </c>
      <c r="P29" s="76">
        <f>分析係数表!C32</f>
        <v>1</v>
      </c>
      <c r="Q29" s="82">
        <f t="shared" si="5"/>
        <v>0.26313642633268391</v>
      </c>
      <c r="R29" s="83">
        <v>0.33692269829285071</v>
      </c>
      <c r="S29" s="84">
        <f t="shared" si="6"/>
        <v>0.34100906441140982</v>
      </c>
      <c r="T29" s="85">
        <f>分析係数表!F32</f>
        <v>0.48346055979643765</v>
      </c>
      <c r="U29" s="86">
        <f t="shared" si="7"/>
        <v>0.16486443317599966</v>
      </c>
      <c r="V29" s="87">
        <f>分析係数表!D32</f>
        <v>1.0178117048346057E-2</v>
      </c>
      <c r="W29" s="88">
        <f t="shared" si="8"/>
        <v>0</v>
      </c>
      <c r="X29" s="76">
        <f>分析係数表!E32</f>
        <v>1.5267175572519083E-2</v>
      </c>
      <c r="Y29" s="89">
        <f t="shared" si="9"/>
        <v>0</v>
      </c>
    </row>
    <row r="30" spans="1:25" x14ac:dyDescent="0.2">
      <c r="A30" s="6" t="s">
        <v>18</v>
      </c>
      <c r="B30" s="5" t="s">
        <v>273</v>
      </c>
      <c r="C30" s="90"/>
      <c r="D30" s="76">
        <f>投入係数表!AF30</f>
        <v>1.4326647564469914E-3</v>
      </c>
      <c r="E30" s="77">
        <f t="shared" si="0"/>
        <v>0.14326647564469913</v>
      </c>
      <c r="F30" s="76">
        <f>分析係数表!C33</f>
        <v>1</v>
      </c>
      <c r="G30" s="77">
        <f t="shared" si="1"/>
        <v>0.14326647564469913</v>
      </c>
      <c r="H30" s="77">
        <v>0.14743265715704917</v>
      </c>
      <c r="I30" s="77">
        <f t="shared" si="2"/>
        <v>0.14743265715704917</v>
      </c>
      <c r="J30" s="76">
        <f>分析係数表!G33</f>
        <v>0.50525087514585765</v>
      </c>
      <c r="K30" s="78">
        <f t="shared" si="3"/>
        <v>7.4490479053678282E-2</v>
      </c>
      <c r="L30" s="79"/>
      <c r="M30" s="80"/>
      <c r="N30" s="81">
        <f>分析係数表!H33</f>
        <v>1.0844978774827254E-3</v>
      </c>
      <c r="O30" s="82">
        <f t="shared" si="4"/>
        <v>3.7900308319522374E-2</v>
      </c>
      <c r="P30" s="76">
        <f>分析係数表!C33</f>
        <v>1</v>
      </c>
      <c r="Q30" s="82">
        <f t="shared" si="5"/>
        <v>3.7900308319522374E-2</v>
      </c>
      <c r="R30" s="83">
        <v>9.3856250712290853E-2</v>
      </c>
      <c r="S30" s="84">
        <f t="shared" si="6"/>
        <v>0.24128890786934004</v>
      </c>
      <c r="T30" s="85">
        <f>分析係数表!F33</f>
        <v>0.64410735122520424</v>
      </c>
      <c r="U30" s="86">
        <f t="shared" si="7"/>
        <v>0.15541595932774296</v>
      </c>
      <c r="V30" s="87">
        <f>分析係数表!D33</f>
        <v>4.7841306884480746E-2</v>
      </c>
      <c r="W30" s="88">
        <f t="shared" si="8"/>
        <v>0</v>
      </c>
      <c r="X30" s="76">
        <f>分析係数表!E33</f>
        <v>4.3173862310385065E-2</v>
      </c>
      <c r="Y30" s="89">
        <f t="shared" si="9"/>
        <v>0</v>
      </c>
    </row>
    <row r="31" spans="1:25" x14ac:dyDescent="0.2">
      <c r="A31" s="6" t="s">
        <v>19</v>
      </c>
      <c r="B31" s="5" t="s">
        <v>274</v>
      </c>
      <c r="C31" s="90"/>
      <c r="D31" s="76">
        <f>投入係数表!AF31</f>
        <v>1.0028653295128941E-2</v>
      </c>
      <c r="E31" s="77">
        <f t="shared" si="0"/>
        <v>1.002865329512894</v>
      </c>
      <c r="F31" s="76">
        <f>分析係数表!C34</f>
        <v>0.19949759263135858</v>
      </c>
      <c r="G31" s="77">
        <f t="shared" si="1"/>
        <v>0.2000692189712765</v>
      </c>
      <c r="H31" s="77">
        <v>0.21251126781531154</v>
      </c>
      <c r="I31" s="77">
        <f t="shared" si="2"/>
        <v>0.21251126781531154</v>
      </c>
      <c r="J31" s="76">
        <f>分析係数表!G34</f>
        <v>0.4244650271478761</v>
      </c>
      <c r="K31" s="78">
        <f t="shared" si="3"/>
        <v>9.0203601062455785E-2</v>
      </c>
      <c r="L31" s="79"/>
      <c r="M31" s="80"/>
      <c r="N31" s="81">
        <f>分析係数表!H34</f>
        <v>0.18489139528398352</v>
      </c>
      <c r="O31" s="82">
        <f t="shared" si="4"/>
        <v>6.4614611355025717</v>
      </c>
      <c r="P31" s="76">
        <f>分析係数表!C34</f>
        <v>0.19949759263135858</v>
      </c>
      <c r="Q31" s="82">
        <f t="shared" si="5"/>
        <v>1.2890459414138478</v>
      </c>
      <c r="R31" s="83">
        <v>1.3739569861790821</v>
      </c>
      <c r="S31" s="84">
        <f t="shared" si="6"/>
        <v>1.5864682539943937</v>
      </c>
      <c r="T31" s="85">
        <f>分析係数表!F34</f>
        <v>0.70105397636537847</v>
      </c>
      <c r="U31" s="86">
        <f t="shared" si="7"/>
        <v>1.1121998778402089</v>
      </c>
      <c r="V31" s="87">
        <f>分析係数表!D34</f>
        <v>0.39061002874480999</v>
      </c>
      <c r="W31" s="88">
        <f t="shared" si="8"/>
        <v>1</v>
      </c>
      <c r="X31" s="76">
        <f>分析係数表!E34</f>
        <v>0.23634621526668795</v>
      </c>
      <c r="Y31" s="89">
        <f t="shared" si="9"/>
        <v>0</v>
      </c>
    </row>
    <row r="32" spans="1:25" x14ac:dyDescent="0.2">
      <c r="A32" s="6" t="s">
        <v>20</v>
      </c>
      <c r="B32" s="5" t="s">
        <v>37</v>
      </c>
      <c r="C32" s="90"/>
      <c r="D32" s="76">
        <f>投入係数表!AF32</f>
        <v>8.5959885386819486E-3</v>
      </c>
      <c r="E32" s="77">
        <f t="shared" si="0"/>
        <v>0.8595988538681949</v>
      </c>
      <c r="F32" s="76">
        <f>分析係数表!C35</f>
        <v>0.22275795564127288</v>
      </c>
      <c r="G32" s="77">
        <f t="shared" si="1"/>
        <v>0.19148248335926035</v>
      </c>
      <c r="H32" s="77">
        <v>0.21045401552370616</v>
      </c>
      <c r="I32" s="77">
        <f t="shared" si="2"/>
        <v>0.21045401552370616</v>
      </c>
      <c r="J32" s="76">
        <f>分析係数表!G35</f>
        <v>0.31756756756756754</v>
      </c>
      <c r="K32" s="78">
        <f t="shared" si="3"/>
        <v>6.683336979469047E-2</v>
      </c>
      <c r="L32" s="79"/>
      <c r="M32" s="80"/>
      <c r="N32" s="81">
        <f>分析係数表!H35</f>
        <v>6.990363461717225E-2</v>
      </c>
      <c r="O32" s="82">
        <f t="shared" si="4"/>
        <v>2.4429455876812138</v>
      </c>
      <c r="P32" s="76">
        <f>分析係数表!C35</f>
        <v>0.22275795564127288</v>
      </c>
      <c r="Q32" s="82">
        <f t="shared" si="5"/>
        <v>0.54418556485473513</v>
      </c>
      <c r="R32" s="83">
        <v>0.59419706311921894</v>
      </c>
      <c r="S32" s="84">
        <f t="shared" si="6"/>
        <v>0.80465107864292507</v>
      </c>
      <c r="T32" s="85">
        <f>分析係数表!F35</f>
        <v>0.6527027027027027</v>
      </c>
      <c r="U32" s="86">
        <f t="shared" si="7"/>
        <v>0.52519793376288215</v>
      </c>
      <c r="V32" s="87">
        <f>分析係数表!D35</f>
        <v>0.11351351351351352</v>
      </c>
      <c r="W32" s="88">
        <f t="shared" si="8"/>
        <v>0</v>
      </c>
      <c r="X32" s="76">
        <f>分析係数表!E35</f>
        <v>8.9189189189189194E-2</v>
      </c>
      <c r="Y32" s="89">
        <f t="shared" si="9"/>
        <v>0</v>
      </c>
    </row>
    <row r="33" spans="1:25" x14ac:dyDescent="0.2">
      <c r="A33" s="6" t="s">
        <v>21</v>
      </c>
      <c r="B33" s="5" t="s">
        <v>38</v>
      </c>
      <c r="C33" s="90"/>
      <c r="D33" s="76">
        <f>投入係数表!AF33</f>
        <v>1.4326647564469915E-2</v>
      </c>
      <c r="E33" s="77">
        <f t="shared" si="0"/>
        <v>1.4326647564469914</v>
      </c>
      <c r="F33" s="76">
        <f>分析係数表!C36</f>
        <v>0.43622860833064259</v>
      </c>
      <c r="G33" s="77">
        <f t="shared" si="1"/>
        <v>0.62496935290923006</v>
      </c>
      <c r="H33" s="77">
        <v>0.64193923575336831</v>
      </c>
      <c r="I33" s="77">
        <f t="shared" si="2"/>
        <v>0.64193923575336831</v>
      </c>
      <c r="J33" s="76">
        <f>分析係数表!G36</f>
        <v>3.6982248520710057E-3</v>
      </c>
      <c r="K33" s="78">
        <f t="shared" si="3"/>
        <v>2.374035635182575E-3</v>
      </c>
      <c r="L33" s="79"/>
      <c r="M33" s="80"/>
      <c r="N33" s="81">
        <f>分析係数表!H36</f>
        <v>7.7743004988690231E-2</v>
      </c>
      <c r="O33" s="82">
        <f t="shared" si="4"/>
        <v>2.7169106735337611</v>
      </c>
      <c r="P33" s="76">
        <f>分析係数表!C36</f>
        <v>0.43622860833064259</v>
      </c>
      <c r="Q33" s="82">
        <f t="shared" si="5"/>
        <v>1.1851941620743014</v>
      </c>
      <c r="R33" s="83">
        <v>1.2417115741049676</v>
      </c>
      <c r="S33" s="84">
        <f t="shared" si="6"/>
        <v>1.8836508098583358</v>
      </c>
      <c r="T33" s="85">
        <f>分析係数表!F36</f>
        <v>0.90162721893491127</v>
      </c>
      <c r="U33" s="86">
        <f t="shared" si="7"/>
        <v>1.6983508411370647</v>
      </c>
      <c r="V33" s="87">
        <f>分析係数表!D36</f>
        <v>2.1449704142011833E-2</v>
      </c>
      <c r="W33" s="88">
        <f t="shared" si="8"/>
        <v>0</v>
      </c>
      <c r="X33" s="76">
        <f>分析係数表!E36</f>
        <v>1.4792899408284023E-3</v>
      </c>
      <c r="Y33" s="89">
        <f t="shared" si="9"/>
        <v>0</v>
      </c>
    </row>
    <row r="34" spans="1:25" x14ac:dyDescent="0.2">
      <c r="A34" s="6" t="s">
        <v>22</v>
      </c>
      <c r="B34" s="5" t="s">
        <v>377</v>
      </c>
      <c r="C34" s="75">
        <f>最終需要_まとめ!C35</f>
        <v>100</v>
      </c>
      <c r="D34" s="76">
        <f>投入係数表!AF34</f>
        <v>6.73352435530086E-2</v>
      </c>
      <c r="E34" s="77">
        <f t="shared" si="0"/>
        <v>6.7335243553008599</v>
      </c>
      <c r="F34" s="76">
        <f>分析係数表!C37</f>
        <v>0.12537048014226437</v>
      </c>
      <c r="G34" s="77">
        <f t="shared" si="1"/>
        <v>0.84418518147369992</v>
      </c>
      <c r="H34" s="77">
        <v>0.85662935112336203</v>
      </c>
      <c r="I34" s="77">
        <f t="shared" si="2"/>
        <v>100.85662935112336</v>
      </c>
      <c r="J34" s="76">
        <f>分析係数表!G37</f>
        <v>0.54441260744985676</v>
      </c>
      <c r="K34" s="78">
        <f t="shared" si="3"/>
        <v>54.90762056364882</v>
      </c>
      <c r="L34" s="79"/>
      <c r="M34" s="80"/>
      <c r="N34" s="81">
        <f>分析係数表!H37</f>
        <v>5.4441793449632819E-2</v>
      </c>
      <c r="O34" s="82">
        <f t="shared" si="4"/>
        <v>1.9025954776400233</v>
      </c>
      <c r="P34" s="76">
        <f>分析係数表!C37</f>
        <v>0.12537048014226437</v>
      </c>
      <c r="Q34" s="82">
        <f t="shared" si="5"/>
        <v>0.23852930854823054</v>
      </c>
      <c r="R34" s="83">
        <v>0.26579049218286094</v>
      </c>
      <c r="S34" s="84">
        <f t="shared" si="6"/>
        <v>101.12241984330622</v>
      </c>
      <c r="T34" s="85">
        <f>分析係数表!F37</f>
        <v>0.7435530085959885</v>
      </c>
      <c r="U34" s="86">
        <f t="shared" si="7"/>
        <v>75.189879510997031</v>
      </c>
      <c r="V34" s="87">
        <f>分析係数表!D37</f>
        <v>0.23782234957020057</v>
      </c>
      <c r="W34" s="88">
        <f t="shared" si="8"/>
        <v>24</v>
      </c>
      <c r="X34" s="76">
        <f>分析係数表!E37</f>
        <v>0.19484240687679083</v>
      </c>
      <c r="Y34" s="89">
        <f t="shared" si="9"/>
        <v>20</v>
      </c>
    </row>
    <row r="35" spans="1:25" x14ac:dyDescent="0.2">
      <c r="A35" s="6" t="s">
        <v>23</v>
      </c>
      <c r="B35" s="5" t="s">
        <v>193</v>
      </c>
      <c r="C35" s="90"/>
      <c r="D35" s="76">
        <f>投入係数表!AF35</f>
        <v>8.5959885386819486E-3</v>
      </c>
      <c r="E35" s="77">
        <f t="shared" si="0"/>
        <v>0.8595988538681949</v>
      </c>
      <c r="F35" s="76">
        <f>分析係数表!C38</f>
        <v>2.2876841115637703E-2</v>
      </c>
      <c r="G35" s="77">
        <f t="shared" si="1"/>
        <v>1.9664906403126965E-2</v>
      </c>
      <c r="H35" s="77">
        <v>2.150633192362791E-2</v>
      </c>
      <c r="I35" s="77">
        <f t="shared" si="2"/>
        <v>2.150633192362791E-2</v>
      </c>
      <c r="J35" s="76">
        <f>分析係数表!G38</f>
        <v>0.33663366336633666</v>
      </c>
      <c r="K35" s="78">
        <f t="shared" si="3"/>
        <v>7.2397553010232572E-3</v>
      </c>
      <c r="L35" s="79"/>
      <c r="M35" s="80"/>
      <c r="N35" s="81">
        <f>分析係数表!H38</f>
        <v>4.7129179190035016E-2</v>
      </c>
      <c r="O35" s="82">
        <f t="shared" si="4"/>
        <v>1.6470391129712438</v>
      </c>
      <c r="P35" s="76">
        <f>分析係数表!C38</f>
        <v>2.2876841115637703E-2</v>
      </c>
      <c r="Q35" s="82">
        <f t="shared" si="5"/>
        <v>3.7679052098684003E-2</v>
      </c>
      <c r="R35" s="83">
        <v>4.3459661947827397E-2</v>
      </c>
      <c r="S35" s="84">
        <f t="shared" si="6"/>
        <v>6.496599387145531E-2</v>
      </c>
      <c r="T35" s="85">
        <f>分析係数表!F38</f>
        <v>0.54455445544554459</v>
      </c>
      <c r="U35" s="86">
        <f t="shared" si="7"/>
        <v>3.5377521415148931E-2</v>
      </c>
      <c r="V35" s="87">
        <f>分析係数表!D38</f>
        <v>0.17821782178217821</v>
      </c>
      <c r="W35" s="88">
        <f t="shared" si="8"/>
        <v>0</v>
      </c>
      <c r="X35" s="76">
        <f>分析係数表!E38</f>
        <v>0.21782178217821782</v>
      </c>
      <c r="Y35" s="89">
        <f t="shared" si="9"/>
        <v>0</v>
      </c>
    </row>
    <row r="36" spans="1:25" x14ac:dyDescent="0.2">
      <c r="A36" s="6" t="s">
        <v>24</v>
      </c>
      <c r="B36" s="5" t="s">
        <v>39</v>
      </c>
      <c r="C36" s="90"/>
      <c r="D36" s="76">
        <f>投入係数表!AF36</f>
        <v>0</v>
      </c>
      <c r="E36" s="77">
        <f t="shared" si="0"/>
        <v>0</v>
      </c>
      <c r="F36" s="76">
        <f>分析係数表!C39</f>
        <v>1</v>
      </c>
      <c r="G36" s="77">
        <f t="shared" si="1"/>
        <v>0</v>
      </c>
      <c r="H36" s="77">
        <v>1.7757306806164958E-2</v>
      </c>
      <c r="I36" s="77">
        <f t="shared" si="2"/>
        <v>1.7757306806164958E-2</v>
      </c>
      <c r="J36" s="76">
        <f>分析係数表!G39</f>
        <v>0.3546086320409656</v>
      </c>
      <c r="K36" s="78">
        <f t="shared" si="3"/>
        <v>6.2968942752658838E-3</v>
      </c>
      <c r="L36" s="79"/>
      <c r="M36" s="80"/>
      <c r="N36" s="81">
        <f>分析係数表!H39</f>
        <v>4.3379915099309016E-3</v>
      </c>
      <c r="O36" s="82">
        <f t="shared" si="4"/>
        <v>0.1516012332780895</v>
      </c>
      <c r="P36" s="76">
        <f>分析係数表!C39</f>
        <v>1</v>
      </c>
      <c r="Q36" s="82">
        <f t="shared" si="5"/>
        <v>0.1516012332780895</v>
      </c>
      <c r="R36" s="83">
        <v>0.16453619354081511</v>
      </c>
      <c r="S36" s="84">
        <f t="shared" si="6"/>
        <v>0.18229350034698008</v>
      </c>
      <c r="T36" s="85">
        <f>分析係数表!F39</f>
        <v>0.70537673738112661</v>
      </c>
      <c r="U36" s="86">
        <f t="shared" si="7"/>
        <v>0.12858559452053808</v>
      </c>
      <c r="V36" s="87">
        <f>分析係数表!D39</f>
        <v>5.5779078273591805E-2</v>
      </c>
      <c r="W36" s="88">
        <f t="shared" si="8"/>
        <v>0</v>
      </c>
      <c r="X36" s="76">
        <f>分析係数表!E39</f>
        <v>7.0592538405267011E-2</v>
      </c>
      <c r="Y36" s="89">
        <f t="shared" si="9"/>
        <v>0</v>
      </c>
    </row>
    <row r="37" spans="1:25" x14ac:dyDescent="0.2">
      <c r="A37" s="6" t="s">
        <v>25</v>
      </c>
      <c r="B37" s="5" t="s">
        <v>40</v>
      </c>
      <c r="C37" s="90"/>
      <c r="D37" s="76">
        <f>投入係数表!AF37</f>
        <v>0</v>
      </c>
      <c r="E37" s="77">
        <f t="shared" si="0"/>
        <v>0</v>
      </c>
      <c r="F37" s="76">
        <f>分析係数表!C40</f>
        <v>1</v>
      </c>
      <c r="G37" s="77">
        <f t="shared" si="1"/>
        <v>0</v>
      </c>
      <c r="H37" s="77">
        <v>2.5292933937919118E-5</v>
      </c>
      <c r="I37" s="77">
        <f t="shared" si="2"/>
        <v>2.5292933937919118E-5</v>
      </c>
      <c r="J37" s="76">
        <f>分析係数表!G40</f>
        <v>0.56581344070558914</v>
      </c>
      <c r="K37" s="78">
        <f t="shared" si="3"/>
        <v>1.4311081976953182E-5</v>
      </c>
      <c r="L37" s="79"/>
      <c r="M37" s="80"/>
      <c r="N37" s="81">
        <f>分析係数表!H40</f>
        <v>2.8909614848325226E-2</v>
      </c>
      <c r="O37" s="82">
        <f t="shared" si="4"/>
        <v>1.010313933203268</v>
      </c>
      <c r="P37" s="76">
        <f>分析係数表!C40</f>
        <v>1</v>
      </c>
      <c r="Q37" s="82">
        <f t="shared" si="5"/>
        <v>1.010313933203268</v>
      </c>
      <c r="R37" s="83">
        <v>1.0107050583023653</v>
      </c>
      <c r="S37" s="84">
        <f t="shared" si="6"/>
        <v>1.0107303512363033</v>
      </c>
      <c r="T37" s="85">
        <f>分析係数表!F40</f>
        <v>0.76416450963474258</v>
      </c>
      <c r="U37" s="86">
        <f t="shared" si="7"/>
        <v>0.77236426322544083</v>
      </c>
      <c r="V37" s="87">
        <f>分析係数表!D40</f>
        <v>3.8155498034704249E-2</v>
      </c>
      <c r="W37" s="88">
        <f t="shared" si="8"/>
        <v>0</v>
      </c>
      <c r="X37" s="76">
        <f>分析係数表!E40</f>
        <v>2.4733966062697729E-2</v>
      </c>
      <c r="Y37" s="89">
        <f t="shared" si="9"/>
        <v>0</v>
      </c>
    </row>
    <row r="38" spans="1:25" x14ac:dyDescent="0.2">
      <c r="A38" s="6" t="s">
        <v>26</v>
      </c>
      <c r="B38" s="5" t="s">
        <v>276</v>
      </c>
      <c r="C38" s="90"/>
      <c r="D38" s="76">
        <f>投入係数表!AF38</f>
        <v>0</v>
      </c>
      <c r="E38" s="77">
        <f t="shared" si="0"/>
        <v>0</v>
      </c>
      <c r="F38" s="76">
        <f>分析係数表!C41</f>
        <v>0.80737001514386675</v>
      </c>
      <c r="G38" s="77">
        <f t="shared" si="1"/>
        <v>0</v>
      </c>
      <c r="H38" s="77">
        <v>1.5343085319879365E-7</v>
      </c>
      <c r="I38" s="77">
        <f t="shared" si="2"/>
        <v>1.5343085319879365E-7</v>
      </c>
      <c r="J38" s="76">
        <f>分析係数表!G41</f>
        <v>0.46438676343953744</v>
      </c>
      <c r="K38" s="78">
        <f t="shared" si="3"/>
        <v>7.1251257328754583E-8</v>
      </c>
      <c r="L38" s="79"/>
      <c r="M38" s="80"/>
      <c r="N38" s="81">
        <f>分析係数表!H41</f>
        <v>5.5247420444334276E-2</v>
      </c>
      <c r="O38" s="82">
        <f t="shared" si="4"/>
        <v>1.9307499923916687</v>
      </c>
      <c r="P38" s="76">
        <f>分析係数表!C41</f>
        <v>0.80737001514386675</v>
      </c>
      <c r="Q38" s="82">
        <f t="shared" si="5"/>
        <v>1.5588296505962822</v>
      </c>
      <c r="R38" s="83">
        <v>1.584338697891031</v>
      </c>
      <c r="S38" s="84">
        <f t="shared" si="6"/>
        <v>1.5843388513218841</v>
      </c>
      <c r="T38" s="85">
        <f>分析係数表!F41</f>
        <v>0.56759749046623198</v>
      </c>
      <c r="U38" s="86">
        <f t="shared" si="7"/>
        <v>0.89926675605845408</v>
      </c>
      <c r="V38" s="87">
        <f>分析係数表!D41</f>
        <v>0.17788165826054866</v>
      </c>
      <c r="W38" s="88">
        <f t="shared" si="8"/>
        <v>0</v>
      </c>
      <c r="X38" s="76">
        <f>分析係数表!E41</f>
        <v>0.18021896912289334</v>
      </c>
      <c r="Y38" s="89">
        <f t="shared" si="9"/>
        <v>0</v>
      </c>
    </row>
    <row r="39" spans="1:25" x14ac:dyDescent="0.2">
      <c r="A39" s="6" t="s">
        <v>51</v>
      </c>
      <c r="B39" s="5" t="s">
        <v>367</v>
      </c>
      <c r="C39" s="90"/>
      <c r="D39" s="76">
        <f>投入係数表!AF39</f>
        <v>1.4326647564469914E-3</v>
      </c>
      <c r="E39" s="77">
        <f>$C$34*D39</f>
        <v>0.14326647564469913</v>
      </c>
      <c r="F39" s="76">
        <f>分析係数表!C42</f>
        <v>0.96683250414593702</v>
      </c>
      <c r="G39" s="77">
        <f>E39*F39</f>
        <v>0.13851468540772735</v>
      </c>
      <c r="H39" s="77">
        <v>0.14302705936212709</v>
      </c>
      <c r="I39" s="77">
        <f>C39+H39</f>
        <v>0.14302705936212709</v>
      </c>
      <c r="J39" s="76">
        <f>分析係数表!G42</f>
        <v>0.48211243611584326</v>
      </c>
      <c r="K39" s="78">
        <f>I39*J39</f>
        <v>6.8955124019560415E-2</v>
      </c>
      <c r="L39" s="79"/>
      <c r="M39" s="80"/>
      <c r="N39" s="81">
        <f>分析係数表!H42</f>
        <v>1.6732252966876335E-2</v>
      </c>
      <c r="O39" s="82">
        <f t="shared" si="4"/>
        <v>0.58474761407263087</v>
      </c>
      <c r="P39" s="76">
        <f>分析係数表!C42</f>
        <v>0.96683250414593702</v>
      </c>
      <c r="Q39" s="82">
        <f>O39*P39</f>
        <v>0.56535300000720368</v>
      </c>
      <c r="R39" s="83">
        <v>0.57903679746475856</v>
      </c>
      <c r="S39" s="84">
        <f>I39+R39</f>
        <v>0.72206385682688567</v>
      </c>
      <c r="T39" s="85">
        <f>分析係数表!F42</f>
        <v>0.55877342419080067</v>
      </c>
      <c r="U39" s="86">
        <f>S39*T39</f>
        <v>0.40347009376357496</v>
      </c>
      <c r="V39" s="87">
        <f>分析係数表!D42</f>
        <v>0.25383304940374785</v>
      </c>
      <c r="W39" s="88">
        <f>ROUND(S39*V39,0)</f>
        <v>0</v>
      </c>
      <c r="X39" s="76">
        <f>分析係数表!E42</f>
        <v>0.17717206132879046</v>
      </c>
      <c r="Y39" s="89">
        <f>ROUND(S39*X39,0)</f>
        <v>0</v>
      </c>
    </row>
    <row r="40" spans="1:25" x14ac:dyDescent="0.2">
      <c r="A40" s="6" t="s">
        <v>194</v>
      </c>
      <c r="B40" s="5" t="s">
        <v>41</v>
      </c>
      <c r="C40" s="90"/>
      <c r="D40" s="76">
        <f>投入係数表!AF40</f>
        <v>4.8710601719197708E-2</v>
      </c>
      <c r="E40" s="77">
        <f>$C$34*D40</f>
        <v>4.8710601719197708</v>
      </c>
      <c r="F40" s="76">
        <f>分析係数表!C43</f>
        <v>0.23747353563867324</v>
      </c>
      <c r="G40" s="77">
        <f>E40*F40</f>
        <v>1.1567478813345116</v>
      </c>
      <c r="H40" s="77">
        <v>1.227045105390008</v>
      </c>
      <c r="I40" s="77">
        <f>C40+H40</f>
        <v>1.227045105390008</v>
      </c>
      <c r="J40" s="76">
        <f>分析係数表!G43</f>
        <v>0.3947923997185081</v>
      </c>
      <c r="K40" s="78">
        <f>I40*J40</f>
        <v>0.48442808171977092</v>
      </c>
      <c r="L40" s="79"/>
      <c r="M40" s="80"/>
      <c r="N40" s="81">
        <f>分析係数表!H43</f>
        <v>4.4340470362222294E-2</v>
      </c>
      <c r="O40" s="82">
        <f t="shared" si="4"/>
        <v>1.5495811772924721</v>
      </c>
      <c r="P40" s="76">
        <f>分析係数表!C43</f>
        <v>0.23747353563867324</v>
      </c>
      <c r="Q40" s="82">
        <f>O40*P40</f>
        <v>0.3679845209307811</v>
      </c>
      <c r="R40" s="83">
        <v>0.51847833758465156</v>
      </c>
      <c r="S40" s="84">
        <f>I40+R40</f>
        <v>1.7455234429746596</v>
      </c>
      <c r="T40" s="85">
        <f>分析係数表!F43</f>
        <v>0.64109781843771996</v>
      </c>
      <c r="U40" s="86">
        <f>S40*T40</f>
        <v>1.1190512713229521</v>
      </c>
      <c r="V40" s="87">
        <f>分析係数表!D43</f>
        <v>1.4700914848698099</v>
      </c>
      <c r="W40" s="88">
        <f>ROUND(S40*V40,0)</f>
        <v>3</v>
      </c>
      <c r="X40" s="76">
        <f>分析係数表!E43</f>
        <v>1.0415200562983815</v>
      </c>
      <c r="Y40" s="89">
        <f>ROUND(S40*X40,0)</f>
        <v>2</v>
      </c>
    </row>
    <row r="41" spans="1:25" x14ac:dyDescent="0.2">
      <c r="A41" s="6" t="s">
        <v>340</v>
      </c>
      <c r="B41" s="5" t="s">
        <v>42</v>
      </c>
      <c r="C41" s="90"/>
      <c r="D41" s="76">
        <f>投入係数表!AF41</f>
        <v>0</v>
      </c>
      <c r="E41" s="77">
        <f>$C$34*D41</f>
        <v>0</v>
      </c>
      <c r="F41" s="76">
        <f>分析係数表!C44</f>
        <v>0.41273100616016423</v>
      </c>
      <c r="G41" s="77">
        <f>E41*F41</f>
        <v>0</v>
      </c>
      <c r="H41" s="77">
        <v>6.2285970173719756E-4</v>
      </c>
      <c r="I41" s="77">
        <f>C41+H41</f>
        <v>6.2285970173719756E-4</v>
      </c>
      <c r="J41" s="76">
        <f>分析係数表!G44</f>
        <v>0.27032077234506385</v>
      </c>
      <c r="K41" s="78">
        <f>I41*J41</f>
        <v>1.6837191563621534E-4</v>
      </c>
      <c r="L41" s="79"/>
      <c r="M41" s="80"/>
      <c r="N41" s="81">
        <f>分析係数表!H44</f>
        <v>0.12437641372044743</v>
      </c>
      <c r="O41" s="82">
        <f t="shared" si="4"/>
        <v>4.3466239312732231</v>
      </c>
      <c r="P41" s="76">
        <f>分析係数表!C44</f>
        <v>0.41273100616016423</v>
      </c>
      <c r="Q41" s="82">
        <f>O41*P41</f>
        <v>1.7939864685542459</v>
      </c>
      <c r="R41" s="83">
        <v>1.8181674858784571</v>
      </c>
      <c r="S41" s="84">
        <f>I41+R41</f>
        <v>1.8187903455801944</v>
      </c>
      <c r="T41" s="85">
        <f>分析係数表!F44</f>
        <v>0.52382435378386794</v>
      </c>
      <c r="U41" s="86">
        <f>S41*T41</f>
        <v>0.95272667744188311</v>
      </c>
      <c r="V41" s="87">
        <f>分析係数表!D44</f>
        <v>0.30302086577390219</v>
      </c>
      <c r="W41" s="88">
        <f>ROUND(S41*V41,0)</f>
        <v>1</v>
      </c>
      <c r="X41" s="76">
        <f>分析係数表!E44</f>
        <v>0.1999377141077546</v>
      </c>
      <c r="Y41" s="89">
        <f>ROUND(S41*X41,0)</f>
        <v>0</v>
      </c>
    </row>
    <row r="42" spans="1:25" x14ac:dyDescent="0.2">
      <c r="A42" s="6" t="s">
        <v>341</v>
      </c>
      <c r="B42" s="5" t="s">
        <v>278</v>
      </c>
      <c r="C42" s="90"/>
      <c r="D42" s="76">
        <f>投入係数表!AF42</f>
        <v>0</v>
      </c>
      <c r="E42" s="77">
        <f>$C$34*D42</f>
        <v>0</v>
      </c>
      <c r="F42" s="76">
        <f>分析係数表!C45</f>
        <v>1</v>
      </c>
      <c r="G42" s="77">
        <f>E42*F42</f>
        <v>0</v>
      </c>
      <c r="H42" s="77">
        <v>1.807097263448566E-3</v>
      </c>
      <c r="I42" s="77">
        <f>C42+H42</f>
        <v>1.807097263448566E-3</v>
      </c>
      <c r="J42" s="76">
        <f>分析係数表!G45</f>
        <v>0</v>
      </c>
      <c r="K42" s="78">
        <f>I42*J42</f>
        <v>0</v>
      </c>
      <c r="L42" s="79"/>
      <c r="M42" s="80"/>
      <c r="N42" s="81">
        <f>分析係数表!H45</f>
        <v>0</v>
      </c>
      <c r="O42" s="82">
        <f t="shared" si="4"/>
        <v>0</v>
      </c>
      <c r="P42" s="76">
        <f>分析係数表!C45</f>
        <v>1</v>
      </c>
      <c r="Q42" s="82">
        <f>O42*P42</f>
        <v>0</v>
      </c>
      <c r="R42" s="83">
        <v>7.5942168016739113E-3</v>
      </c>
      <c r="S42" s="84">
        <f>I42+R42</f>
        <v>9.4013140651224777E-3</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投入係数表!AF43</f>
        <v>1.2893982808022923E-2</v>
      </c>
      <c r="E43" s="77">
        <f>$C$34*D43</f>
        <v>1.2893982808022924</v>
      </c>
      <c r="F43" s="76">
        <f>分析係数表!C46</f>
        <v>7.03125E-2</v>
      </c>
      <c r="G43" s="77">
        <f>E43*F43</f>
        <v>9.0660816618911177E-2</v>
      </c>
      <c r="H43" s="77">
        <v>9.2524914411070053E-2</v>
      </c>
      <c r="I43" s="77">
        <f>C43+H43</f>
        <v>9.2524914411070053E-2</v>
      </c>
      <c r="J43" s="76">
        <f>分析係数表!G46</f>
        <v>1.0101010101010102E-2</v>
      </c>
      <c r="K43" s="78">
        <f>I43*J43</f>
        <v>9.3459509506131373E-4</v>
      </c>
      <c r="L43" s="79"/>
      <c r="M43" s="80"/>
      <c r="N43" s="81">
        <f>分析係数表!H46</f>
        <v>2.5315279025811051E-2</v>
      </c>
      <c r="O43" s="82">
        <f t="shared" si="4"/>
        <v>0.88470148277285088</v>
      </c>
      <c r="P43" s="76">
        <f>分析係数表!C46</f>
        <v>7.03125E-2</v>
      </c>
      <c r="Q43" s="82">
        <f>O43*P43</f>
        <v>6.2205573007466076E-2</v>
      </c>
      <c r="R43" s="83">
        <v>6.7397950842622831E-2</v>
      </c>
      <c r="S43" s="84">
        <f>I43+R43</f>
        <v>0.15992286525369287</v>
      </c>
      <c r="T43" s="85">
        <f>分析係数表!F46</f>
        <v>0.30303030303030304</v>
      </c>
      <c r="U43" s="86">
        <f>S43*T43</f>
        <v>4.8461474319300868E-2</v>
      </c>
      <c r="V43" s="87">
        <f>分析係数表!D46</f>
        <v>1.0101010101010102E-2</v>
      </c>
      <c r="W43" s="88">
        <f>ROUND(S43*V43,0)</f>
        <v>0</v>
      </c>
      <c r="X43" s="76">
        <f>分析係数表!E46</f>
        <v>3.0303030303030304E-2</v>
      </c>
      <c r="Y43" s="89">
        <f>ROUND(S43*X43,0)</f>
        <v>0</v>
      </c>
    </row>
    <row r="44" spans="1:25" x14ac:dyDescent="0.2">
      <c r="A44" s="192">
        <v>40</v>
      </c>
      <c r="B44" s="14" t="s">
        <v>150</v>
      </c>
      <c r="C44" s="197">
        <f>SUM(C5:C43)</f>
        <v>100</v>
      </c>
      <c r="D44" s="92">
        <f>投入係数表!AF44</f>
        <v>0.23495702005730659</v>
      </c>
      <c r="E44" s="91">
        <f>SUM(E5:E43)</f>
        <v>23.49570200573066</v>
      </c>
      <c r="F44" s="92">
        <f>分析係数表!C47</f>
        <v>0.45593014645384233</v>
      </c>
      <c r="G44" s="91">
        <f>SUM(G5:G43)</f>
        <v>3.56952005836694</v>
      </c>
      <c r="H44" s="91">
        <f>SUM(H5:H43)</f>
        <v>3.7788146652835799</v>
      </c>
      <c r="I44" s="91">
        <f>SUM(I5:I43)</f>
        <v>103.77881466528358</v>
      </c>
      <c r="J44" s="92">
        <f>分析係数表!G47</f>
        <v>0.32612291818538663</v>
      </c>
      <c r="K44" s="93">
        <f>SUM(K5:K43)</f>
        <v>55.737372995941932</v>
      </c>
      <c r="L44" s="94">
        <f>最終需要_まとめ!$L$33</f>
        <v>0.627</v>
      </c>
      <c r="M44" s="91">
        <f>K44*L44</f>
        <v>34.94733286845559</v>
      </c>
      <c r="N44" s="95">
        <f>分析係数表!H47</f>
        <v>1</v>
      </c>
      <c r="O44" s="96">
        <f>SUM(O5:O43)</f>
        <v>34.94733286845559</v>
      </c>
      <c r="P44" s="92">
        <f>分析係数表!C47</f>
        <v>0.45593014645384233</v>
      </c>
      <c r="Q44" s="96">
        <f>SUM(Q5:Q43)</f>
        <v>10.162250718742962</v>
      </c>
      <c r="R44" s="91">
        <f>SUM(R5:R43)</f>
        <v>11.143734401239087</v>
      </c>
      <c r="S44" s="97">
        <f>SUM(S5:S43)</f>
        <v>114.92254906652268</v>
      </c>
      <c r="T44" s="98">
        <f>分析係数表!F47</f>
        <v>0.53227163124544385</v>
      </c>
      <c r="U44" s="99">
        <f>SUM(U5:U43)</f>
        <v>83.850484585628763</v>
      </c>
      <c r="V44" s="100">
        <f>分析係数表!D47</f>
        <v>0.14068019962989961</v>
      </c>
      <c r="W44" s="101">
        <f>SUM(W5:W43)</f>
        <v>29</v>
      </c>
      <c r="X44" s="92">
        <f>分析係数表!E47</f>
        <v>0.11066561991812932</v>
      </c>
      <c r="Y44" s="102">
        <f>SUM(Y5:Y43)</f>
        <v>22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2015年佐用町産業連関表</v>
      </c>
      <c r="H1" s="401"/>
      <c r="I1" s="401"/>
    </row>
    <row r="2" spans="1:25" x14ac:dyDescent="0.2">
      <c r="B2" s="3" t="s">
        <v>289</v>
      </c>
      <c r="S2" s="3" t="s">
        <v>152</v>
      </c>
      <c r="U2" s="64" t="s">
        <v>209</v>
      </c>
      <c r="W2" s="3" t="s">
        <v>130</v>
      </c>
      <c r="Y2" s="3" t="s">
        <v>153</v>
      </c>
    </row>
    <row r="3" spans="1:25" ht="44" x14ac:dyDescent="0.2">
      <c r="B3" s="65"/>
      <c r="C3" s="66" t="s">
        <v>227</v>
      </c>
      <c r="D3" s="66" t="s">
        <v>231</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投入係数表!AG5</f>
        <v>0</v>
      </c>
      <c r="E5" s="77">
        <f t="shared" ref="E5:E38" si="0">$C$35*D5</f>
        <v>0</v>
      </c>
      <c r="F5" s="76">
        <f>分析係数表!C8</f>
        <v>1</v>
      </c>
      <c r="G5" s="77">
        <f t="shared" ref="G5:G38" si="1">E5*F5</f>
        <v>0</v>
      </c>
      <c r="H5" s="77">
        <f t="array" ref="H5:H43">MMULT(逆行列係数!C5:AO43,'31'!G5:G43)</f>
        <v>1.0301988090158392E-4</v>
      </c>
      <c r="I5" s="77">
        <f t="shared" ref="I5:I38" si="2">C5+H5</f>
        <v>1.0301988090158392E-4</v>
      </c>
      <c r="J5" s="76">
        <f>分析係数表!G8</f>
        <v>0.11979935084095604</v>
      </c>
      <c r="K5" s="78">
        <f t="shared" ref="K5:K38" si="3">I5*J5</f>
        <v>1.2341714855722359E-5</v>
      </c>
      <c r="L5" s="79" t="s">
        <v>187</v>
      </c>
      <c r="M5" s="80" t="s">
        <v>187</v>
      </c>
      <c r="N5" s="81">
        <f>分析係数表!H8</f>
        <v>1.4191429368202522E-2</v>
      </c>
      <c r="O5" s="82">
        <f t="shared" ref="O5:O43" si="4">$M$44*N5</f>
        <v>0.32196095769463673</v>
      </c>
      <c r="P5" s="76">
        <f>分析係数表!C8</f>
        <v>1</v>
      </c>
      <c r="Q5" s="82">
        <f t="shared" ref="Q5:Q38" si="5">O5*P5</f>
        <v>0.32196095769463673</v>
      </c>
      <c r="R5" s="83">
        <f t="array" ref="R5:R43">MMULT(逆行列係数!C5:AO43,'31'!Q5:Q43)</f>
        <v>0.45244721416209011</v>
      </c>
      <c r="S5" s="84">
        <f t="shared" ref="S5:S38" si="6">I5+R5</f>
        <v>0.45255023404299172</v>
      </c>
      <c r="T5" s="85">
        <f>分析係数表!F8</f>
        <v>0.45234582472705814</v>
      </c>
      <c r="U5" s="86">
        <f t="shared" ref="U5:U38" si="7">S5*T5</f>
        <v>0.20470920884860028</v>
      </c>
      <c r="V5" s="87">
        <f>分析係数表!D8</f>
        <v>0.25140159339038065</v>
      </c>
      <c r="W5" s="88">
        <f t="shared" ref="W5:W38" si="8">ROUND(S5*V5,0)</f>
        <v>0</v>
      </c>
      <c r="X5" s="76">
        <f>分析係数表!E8</f>
        <v>0.19799350840956034</v>
      </c>
      <c r="Y5" s="89">
        <f t="shared" ref="Y5:Y38" si="9">ROUND(S5*X5,0)</f>
        <v>0</v>
      </c>
    </row>
    <row r="6" spans="1:25" x14ac:dyDescent="0.2">
      <c r="A6" s="6" t="s">
        <v>219</v>
      </c>
      <c r="B6" s="5" t="s">
        <v>265</v>
      </c>
      <c r="C6" s="90"/>
      <c r="D6" s="76">
        <f>投入係数表!AG6</f>
        <v>0</v>
      </c>
      <c r="E6" s="77">
        <f t="shared" si="0"/>
        <v>0</v>
      </c>
      <c r="F6" s="76">
        <f>分析係数表!C9</f>
        <v>1</v>
      </c>
      <c r="G6" s="77">
        <f t="shared" si="1"/>
        <v>0</v>
      </c>
      <c r="H6" s="77">
        <v>1.8962680201531079E-2</v>
      </c>
      <c r="I6" s="77">
        <f t="shared" si="2"/>
        <v>1.8962680201531079E-2</v>
      </c>
      <c r="J6" s="76">
        <f>分析係数表!G9</f>
        <v>0.2441860465116279</v>
      </c>
      <c r="K6" s="78">
        <f t="shared" si="3"/>
        <v>4.6304219096761938E-3</v>
      </c>
      <c r="L6" s="79"/>
      <c r="M6" s="80"/>
      <c r="N6" s="81">
        <f>分析係数表!H9</f>
        <v>7.4365568741672605E-4</v>
      </c>
      <c r="O6" s="82">
        <f t="shared" si="4"/>
        <v>1.6871316560417644E-2</v>
      </c>
      <c r="P6" s="76">
        <f>分析係数表!C9</f>
        <v>1</v>
      </c>
      <c r="Q6" s="82">
        <f t="shared" si="5"/>
        <v>1.6871316560417644E-2</v>
      </c>
      <c r="R6" s="83">
        <v>2.252595152380173E-2</v>
      </c>
      <c r="S6" s="84">
        <f t="shared" si="6"/>
        <v>4.1488631725332806E-2</v>
      </c>
      <c r="T6" s="85">
        <f>分析係数表!F9</f>
        <v>0.66860465116279066</v>
      </c>
      <c r="U6" s="86">
        <f t="shared" si="7"/>
        <v>2.7739492141937629E-2</v>
      </c>
      <c r="V6" s="87">
        <f>分析係数表!D9</f>
        <v>0.14534883720930233</v>
      </c>
      <c r="W6" s="88">
        <f t="shared" si="8"/>
        <v>0</v>
      </c>
      <c r="X6" s="76">
        <f>分析係数表!E9</f>
        <v>4.0697674418604654E-2</v>
      </c>
      <c r="Y6" s="89">
        <f t="shared" si="9"/>
        <v>0</v>
      </c>
    </row>
    <row r="7" spans="1:25" x14ac:dyDescent="0.2">
      <c r="A7" s="6" t="s">
        <v>220</v>
      </c>
      <c r="B7" s="5" t="s">
        <v>266</v>
      </c>
      <c r="C7" s="90"/>
      <c r="D7" s="76">
        <f>投入係数表!AG7</f>
        <v>0</v>
      </c>
      <c r="E7" s="77">
        <f t="shared" si="0"/>
        <v>0</v>
      </c>
      <c r="F7" s="76">
        <f>分析係数表!C10</f>
        <v>0</v>
      </c>
      <c r="G7" s="77">
        <f t="shared" si="1"/>
        <v>0</v>
      </c>
      <c r="H7" s="77">
        <v>0</v>
      </c>
      <c r="I7" s="77">
        <f t="shared" si="2"/>
        <v>0</v>
      </c>
      <c r="J7" s="76">
        <f>分析係数表!G10</f>
        <v>0</v>
      </c>
      <c r="K7" s="78">
        <f t="shared" si="3"/>
        <v>0</v>
      </c>
      <c r="L7" s="79"/>
      <c r="M7" s="80"/>
      <c r="N7" s="81">
        <f>分析係数表!H10</f>
        <v>1.4563257211910885E-3</v>
      </c>
      <c r="O7" s="82">
        <f t="shared" si="4"/>
        <v>3.3039661597484553E-2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投入係数表!AG8</f>
        <v>0</v>
      </c>
      <c r="E8" s="77">
        <f t="shared" si="0"/>
        <v>0</v>
      </c>
      <c r="F8" s="76">
        <f>分析係数表!C11</f>
        <v>1.4950166112956853E-2</v>
      </c>
      <c r="G8" s="77">
        <f t="shared" si="1"/>
        <v>0</v>
      </c>
      <c r="H8" s="77">
        <v>2.1453443679003381E-5</v>
      </c>
      <c r="I8" s="77">
        <f t="shared" si="2"/>
        <v>2.1453443679003381E-5</v>
      </c>
      <c r="J8" s="76">
        <f>分析係数表!G11</f>
        <v>0.5</v>
      </c>
      <c r="K8" s="78">
        <f t="shared" si="3"/>
        <v>1.072672183950169E-5</v>
      </c>
      <c r="L8" s="79"/>
      <c r="M8" s="80"/>
      <c r="N8" s="81">
        <f>分析係数表!H11</f>
        <v>-3.0985653642363585E-5</v>
      </c>
      <c r="O8" s="82">
        <f t="shared" si="4"/>
        <v>-7.0297152335073519E-4</v>
      </c>
      <c r="P8" s="76">
        <f>分析係数表!C11</f>
        <v>1.4950166112956853E-2</v>
      </c>
      <c r="Q8" s="82">
        <f t="shared" si="5"/>
        <v>-1.0509541046771818E-5</v>
      </c>
      <c r="R8" s="83">
        <v>1.9440150698781804E-4</v>
      </c>
      <c r="S8" s="84">
        <f t="shared" si="6"/>
        <v>2.1585495066682144E-4</v>
      </c>
      <c r="T8" s="85">
        <f>分析係数表!F11</f>
        <v>0.8125</v>
      </c>
      <c r="U8" s="86">
        <f t="shared" si="7"/>
        <v>1.7538214741679242E-4</v>
      </c>
      <c r="V8" s="87">
        <f>分析係数表!D11</f>
        <v>0.3125</v>
      </c>
      <c r="W8" s="88">
        <f t="shared" si="8"/>
        <v>0</v>
      </c>
      <c r="X8" s="76">
        <f>分析係数表!E11</f>
        <v>0</v>
      </c>
      <c r="Y8" s="89">
        <f t="shared" si="9"/>
        <v>0</v>
      </c>
    </row>
    <row r="9" spans="1:25" x14ac:dyDescent="0.2">
      <c r="A9" s="6" t="s">
        <v>222</v>
      </c>
      <c r="B9" s="5" t="s">
        <v>190</v>
      </c>
      <c r="C9" s="90"/>
      <c r="D9" s="76">
        <f>投入係数表!AG9</f>
        <v>0</v>
      </c>
      <c r="E9" s="77">
        <f t="shared" si="0"/>
        <v>0</v>
      </c>
      <c r="F9" s="76">
        <f>分析係数表!C12</f>
        <v>7.6050169221580699E-2</v>
      </c>
      <c r="G9" s="77">
        <f t="shared" si="1"/>
        <v>0</v>
      </c>
      <c r="H9" s="77">
        <v>1.0142519944055681E-4</v>
      </c>
      <c r="I9" s="77">
        <f t="shared" si="2"/>
        <v>1.0142519944055681E-4</v>
      </c>
      <c r="J9" s="76">
        <f>分析係数表!G12</f>
        <v>0.1430260047281324</v>
      </c>
      <c r="K9" s="78">
        <f t="shared" si="3"/>
        <v>1.4506441054736851E-5</v>
      </c>
      <c r="L9" s="79"/>
      <c r="M9" s="80"/>
      <c r="N9" s="81">
        <f>分析係数表!H12</f>
        <v>0.10532023673039383</v>
      </c>
      <c r="O9" s="82">
        <f t="shared" si="4"/>
        <v>2.3894002078691488</v>
      </c>
      <c r="P9" s="76">
        <f>分析係数表!C12</f>
        <v>7.6050169221580699E-2</v>
      </c>
      <c r="Q9" s="82">
        <f t="shared" si="5"/>
        <v>0.18171429014652887</v>
      </c>
      <c r="R9" s="83">
        <v>0.20269654099794276</v>
      </c>
      <c r="S9" s="84">
        <f t="shared" si="6"/>
        <v>0.20279796619738333</v>
      </c>
      <c r="T9" s="85">
        <f>分析係数表!F12</f>
        <v>0.29432624113475175</v>
      </c>
      <c r="U9" s="86">
        <f t="shared" si="7"/>
        <v>5.968876310064828E-2</v>
      </c>
      <c r="V9" s="87">
        <f>分析係数表!D12</f>
        <v>7.407407407407407E-2</v>
      </c>
      <c r="W9" s="88">
        <f t="shared" si="8"/>
        <v>0</v>
      </c>
      <c r="X9" s="76">
        <f>分析係数表!E12</f>
        <v>6.6587864460204885E-2</v>
      </c>
      <c r="Y9" s="89">
        <f t="shared" si="9"/>
        <v>0</v>
      </c>
    </row>
    <row r="10" spans="1:25" x14ac:dyDescent="0.2">
      <c r="A10" s="6" t="s">
        <v>223</v>
      </c>
      <c r="B10" s="5" t="s">
        <v>28</v>
      </c>
      <c r="C10" s="90"/>
      <c r="D10" s="76">
        <f>投入係数表!AG10</f>
        <v>0</v>
      </c>
      <c r="E10" s="77">
        <f t="shared" si="0"/>
        <v>0</v>
      </c>
      <c r="F10" s="76">
        <f>分析係数表!C13</f>
        <v>0</v>
      </c>
      <c r="G10" s="77">
        <f t="shared" si="1"/>
        <v>0</v>
      </c>
      <c r="H10" s="77">
        <v>0</v>
      </c>
      <c r="I10" s="77">
        <f t="shared" si="2"/>
        <v>0</v>
      </c>
      <c r="J10" s="76">
        <f>分析係数表!G13</f>
        <v>0.24390243902439024</v>
      </c>
      <c r="K10" s="78">
        <f t="shared" si="3"/>
        <v>0</v>
      </c>
      <c r="L10" s="79"/>
      <c r="M10" s="80"/>
      <c r="N10" s="81">
        <f>分析係数表!H13</f>
        <v>1.555479812846652E-2</v>
      </c>
      <c r="O10" s="82">
        <f t="shared" si="4"/>
        <v>0.3528917047220691</v>
      </c>
      <c r="P10" s="76">
        <f>分析係数表!C13</f>
        <v>0</v>
      </c>
      <c r="Q10" s="82">
        <f t="shared" si="5"/>
        <v>0</v>
      </c>
      <c r="R10" s="83">
        <v>0</v>
      </c>
      <c r="S10" s="84">
        <f t="shared" si="6"/>
        <v>0</v>
      </c>
      <c r="T10" s="85">
        <f>分析係数表!F13</f>
        <v>0.37804878048780488</v>
      </c>
      <c r="U10" s="86">
        <f t="shared" si="7"/>
        <v>0</v>
      </c>
      <c r="V10" s="87">
        <f>分析係数表!D13</f>
        <v>0.4451219512195122</v>
      </c>
      <c r="W10" s="88">
        <f t="shared" si="8"/>
        <v>0</v>
      </c>
      <c r="X10" s="76">
        <f>分析係数表!E13</f>
        <v>0.39634146341463417</v>
      </c>
      <c r="Y10" s="89">
        <f t="shared" si="9"/>
        <v>0</v>
      </c>
    </row>
    <row r="11" spans="1:25" x14ac:dyDescent="0.2">
      <c r="A11" s="6" t="s">
        <v>224</v>
      </c>
      <c r="B11" s="5" t="s">
        <v>267</v>
      </c>
      <c r="C11" s="90"/>
      <c r="D11" s="76">
        <f>投入係数表!AG11</f>
        <v>9.9009900990099011E-3</v>
      </c>
      <c r="E11" s="77">
        <f t="shared" si="0"/>
        <v>0.99009900990099009</v>
      </c>
      <c r="F11" s="76">
        <f>分析係数表!C14</f>
        <v>0.12118408880666054</v>
      </c>
      <c r="G11" s="77">
        <f t="shared" si="1"/>
        <v>0.11998424634322825</v>
      </c>
      <c r="H11" s="77">
        <v>0.12702302395405365</v>
      </c>
      <c r="I11" s="77">
        <f t="shared" si="2"/>
        <v>0.12702302395405365</v>
      </c>
      <c r="J11" s="76">
        <f>分析係数表!G14</f>
        <v>0.17455621301775148</v>
      </c>
      <c r="K11" s="78">
        <f t="shared" si="3"/>
        <v>2.217265802748274E-2</v>
      </c>
      <c r="L11" s="79"/>
      <c r="M11" s="80"/>
      <c r="N11" s="81">
        <f>分析係数表!H14</f>
        <v>1.3013974529792706E-3</v>
      </c>
      <c r="O11" s="82">
        <f t="shared" si="4"/>
        <v>2.9524803980730877E-2</v>
      </c>
      <c r="P11" s="76">
        <f>分析係数表!C14</f>
        <v>0.12118408880666054</v>
      </c>
      <c r="Q11" s="82">
        <f t="shared" si="5"/>
        <v>3.5779364676001351E-3</v>
      </c>
      <c r="R11" s="83">
        <v>1.0711417258930328E-2</v>
      </c>
      <c r="S11" s="84">
        <f t="shared" si="6"/>
        <v>0.13773444121298398</v>
      </c>
      <c r="T11" s="85">
        <f>分析係数表!F14</f>
        <v>0.39349112426035504</v>
      </c>
      <c r="U11" s="86">
        <f t="shared" si="7"/>
        <v>5.4197280122268841E-2</v>
      </c>
      <c r="V11" s="87">
        <f>分析係数表!D14</f>
        <v>0.13905325443786981</v>
      </c>
      <c r="W11" s="88">
        <f t="shared" si="8"/>
        <v>0</v>
      </c>
      <c r="X11" s="76">
        <f>分析係数表!E14</f>
        <v>0.10650887573964497</v>
      </c>
      <c r="Y11" s="89">
        <f t="shared" si="9"/>
        <v>0</v>
      </c>
    </row>
    <row r="12" spans="1:25" x14ac:dyDescent="0.2">
      <c r="A12" s="6" t="s">
        <v>225</v>
      </c>
      <c r="B12" s="5" t="s">
        <v>29</v>
      </c>
      <c r="C12" s="90"/>
      <c r="D12" s="76">
        <f>投入係数表!AG12</f>
        <v>0</v>
      </c>
      <c r="E12" s="77">
        <f t="shared" si="0"/>
        <v>0</v>
      </c>
      <c r="F12" s="76">
        <f>分析係数表!C15</f>
        <v>0</v>
      </c>
      <c r="G12" s="77">
        <f t="shared" si="1"/>
        <v>0</v>
      </c>
      <c r="H12" s="77">
        <v>0</v>
      </c>
      <c r="I12" s="77">
        <f t="shared" si="2"/>
        <v>0</v>
      </c>
      <c r="J12" s="76">
        <f>分析係数表!G15</f>
        <v>0.1</v>
      </c>
      <c r="K12" s="78">
        <f t="shared" si="3"/>
        <v>0</v>
      </c>
      <c r="L12" s="79"/>
      <c r="M12" s="80"/>
      <c r="N12" s="81">
        <f>分析係数表!H15</f>
        <v>9.7914665509868937E-3</v>
      </c>
      <c r="O12" s="82">
        <f t="shared" si="4"/>
        <v>0.22213900137883233</v>
      </c>
      <c r="P12" s="76">
        <f>分析係数表!C15</f>
        <v>0</v>
      </c>
      <c r="Q12" s="82">
        <f t="shared" si="5"/>
        <v>0</v>
      </c>
      <c r="R12" s="83">
        <v>0</v>
      </c>
      <c r="S12" s="84">
        <f t="shared" si="6"/>
        <v>0</v>
      </c>
      <c r="T12" s="85">
        <f>分析係数表!F15</f>
        <v>0.30833333333333335</v>
      </c>
      <c r="U12" s="86">
        <f t="shared" si="7"/>
        <v>0</v>
      </c>
      <c r="V12" s="87">
        <f>分析係数表!D15</f>
        <v>8.3333333333333332E-3</v>
      </c>
      <c r="W12" s="88">
        <f t="shared" si="8"/>
        <v>0</v>
      </c>
      <c r="X12" s="76">
        <f>分析係数表!E15</f>
        <v>0</v>
      </c>
      <c r="Y12" s="89">
        <f t="shared" si="9"/>
        <v>0</v>
      </c>
    </row>
    <row r="13" spans="1:25" x14ac:dyDescent="0.2">
      <c r="A13" s="6" t="s">
        <v>226</v>
      </c>
      <c r="B13" s="5" t="s">
        <v>30</v>
      </c>
      <c r="C13" s="90"/>
      <c r="D13" s="76">
        <f>投入係数表!AG13</f>
        <v>0</v>
      </c>
      <c r="E13" s="77">
        <f t="shared" si="0"/>
        <v>0</v>
      </c>
      <c r="F13" s="76">
        <f>分析係数表!C16</f>
        <v>1.8867924528301883E-2</v>
      </c>
      <c r="G13" s="77">
        <f t="shared" si="1"/>
        <v>0</v>
      </c>
      <c r="H13" s="77">
        <v>3.4385499617135736E-4</v>
      </c>
      <c r="I13" s="77">
        <f t="shared" si="2"/>
        <v>3.4385499617135736E-4</v>
      </c>
      <c r="J13" s="76">
        <f>分析係数表!G16</f>
        <v>4.4444444444444446E-2</v>
      </c>
      <c r="K13" s="78">
        <f t="shared" si="3"/>
        <v>1.5282444274282551E-5</v>
      </c>
      <c r="L13" s="79"/>
      <c r="M13" s="80"/>
      <c r="N13" s="81">
        <f>分析係数表!H16</f>
        <v>1.8622377839060514E-2</v>
      </c>
      <c r="O13" s="82">
        <f t="shared" si="4"/>
        <v>0.42248588553379185</v>
      </c>
      <c r="P13" s="76">
        <f>分析係数表!C16</f>
        <v>1.8867924528301883E-2</v>
      </c>
      <c r="Q13" s="82">
        <f t="shared" si="5"/>
        <v>7.9714318025243727E-3</v>
      </c>
      <c r="R13" s="83">
        <v>8.6346627633419083E-3</v>
      </c>
      <c r="S13" s="84">
        <f t="shared" si="6"/>
        <v>8.9785177595132649E-3</v>
      </c>
      <c r="T13" s="85">
        <f>分析係数表!F16</f>
        <v>0.28888888888888886</v>
      </c>
      <c r="U13" s="86">
        <f t="shared" si="7"/>
        <v>2.5937940194149431E-3</v>
      </c>
      <c r="V13" s="87">
        <f>分析係数表!D16</f>
        <v>0</v>
      </c>
      <c r="W13" s="88">
        <f t="shared" si="8"/>
        <v>0</v>
      </c>
      <c r="X13" s="76">
        <f>分析係数表!E16</f>
        <v>0</v>
      </c>
      <c r="Y13" s="89">
        <f t="shared" si="9"/>
        <v>0</v>
      </c>
    </row>
    <row r="14" spans="1:25" x14ac:dyDescent="0.2">
      <c r="A14" s="6" t="s">
        <v>2</v>
      </c>
      <c r="B14" s="5" t="s">
        <v>364</v>
      </c>
      <c r="C14" s="90"/>
      <c r="D14" s="76">
        <f>投入係数表!AG14</f>
        <v>9.9009900990099011E-3</v>
      </c>
      <c r="E14" s="77">
        <f t="shared" si="0"/>
        <v>0.99009900990099009</v>
      </c>
      <c r="F14" s="76">
        <f>分析係数表!C17</f>
        <v>0.10356731875719216</v>
      </c>
      <c r="G14" s="77">
        <f t="shared" si="1"/>
        <v>0.1025418997595962</v>
      </c>
      <c r="H14" s="77">
        <v>0.11443062390873603</v>
      </c>
      <c r="I14" s="77">
        <f t="shared" si="2"/>
        <v>0.11443062390873603</v>
      </c>
      <c r="J14" s="76">
        <f>分析係数表!G17</f>
        <v>0.21292775665399238</v>
      </c>
      <c r="K14" s="78">
        <f t="shared" si="3"/>
        <v>2.4365456041403867E-2</v>
      </c>
      <c r="L14" s="79"/>
      <c r="M14" s="80"/>
      <c r="N14" s="81">
        <f>分析係数表!H17</f>
        <v>3.0056084033092678E-3</v>
      </c>
      <c r="O14" s="82">
        <f t="shared" si="4"/>
        <v>6.8188237765021323E-2</v>
      </c>
      <c r="P14" s="76">
        <f>分析係数表!C17</f>
        <v>0.10356731875719216</v>
      </c>
      <c r="Q14" s="82">
        <f t="shared" si="5"/>
        <v>7.0620729561011722E-3</v>
      </c>
      <c r="R14" s="83">
        <v>1.2200846149154993E-2</v>
      </c>
      <c r="S14" s="84">
        <f t="shared" si="6"/>
        <v>0.12663147005789102</v>
      </c>
      <c r="T14" s="85">
        <f>分析係数表!F17</f>
        <v>0.32509505703422054</v>
      </c>
      <c r="U14" s="86">
        <f t="shared" si="7"/>
        <v>4.1167264980797272E-2</v>
      </c>
      <c r="V14" s="87">
        <f>分析係数表!D17</f>
        <v>7.2243346007604556E-2</v>
      </c>
      <c r="W14" s="88">
        <f t="shared" si="8"/>
        <v>0</v>
      </c>
      <c r="X14" s="76">
        <f>分析係数表!E17</f>
        <v>6.8441064638783272E-2</v>
      </c>
      <c r="Y14" s="89">
        <f t="shared" si="9"/>
        <v>0</v>
      </c>
    </row>
    <row r="15" spans="1:25" x14ac:dyDescent="0.2">
      <c r="A15" s="6" t="s">
        <v>3</v>
      </c>
      <c r="B15" s="5" t="s">
        <v>31</v>
      </c>
      <c r="C15" s="90"/>
      <c r="D15" s="76">
        <f>投入係数表!AG15</f>
        <v>0</v>
      </c>
      <c r="E15" s="77">
        <f t="shared" si="0"/>
        <v>0</v>
      </c>
      <c r="F15" s="76">
        <f>分析係数表!C18</f>
        <v>0.44289970208540219</v>
      </c>
      <c r="G15" s="77">
        <f t="shared" si="1"/>
        <v>0</v>
      </c>
      <c r="H15" s="77">
        <v>5.5732001808198118E-3</v>
      </c>
      <c r="I15" s="77">
        <f t="shared" si="2"/>
        <v>5.5732001808198118E-3</v>
      </c>
      <c r="J15" s="76">
        <f>分析係数表!G18</f>
        <v>0.21558441558441557</v>
      </c>
      <c r="K15" s="78">
        <f t="shared" si="3"/>
        <v>1.2014951039169984E-3</v>
      </c>
      <c r="L15" s="79"/>
      <c r="M15" s="80"/>
      <c r="N15" s="81">
        <f>分析係数表!H18</f>
        <v>4.9577045827781737E-4</v>
      </c>
      <c r="O15" s="82">
        <f t="shared" si="4"/>
        <v>1.1247544373611763E-2</v>
      </c>
      <c r="P15" s="76">
        <f>分析係数表!C18</f>
        <v>0.44289970208540219</v>
      </c>
      <c r="Q15" s="82">
        <f t="shared" si="5"/>
        <v>4.9815340522649911E-3</v>
      </c>
      <c r="R15" s="83">
        <v>1.0500937793319653E-2</v>
      </c>
      <c r="S15" s="84">
        <f t="shared" si="6"/>
        <v>1.6074137974139466E-2</v>
      </c>
      <c r="T15" s="85">
        <f>分析係数表!F18</f>
        <v>0.45974025974025973</v>
      </c>
      <c r="U15" s="86">
        <f t="shared" si="7"/>
        <v>7.3899283673316499E-3</v>
      </c>
      <c r="V15" s="87">
        <f>分析係数表!D18</f>
        <v>4.0445269016697587E-2</v>
      </c>
      <c r="W15" s="88">
        <f t="shared" si="8"/>
        <v>0</v>
      </c>
      <c r="X15" s="76">
        <f>分析係数表!E18</f>
        <v>3.896103896103896E-2</v>
      </c>
      <c r="Y15" s="89">
        <f t="shared" si="9"/>
        <v>0</v>
      </c>
    </row>
    <row r="16" spans="1:25" x14ac:dyDescent="0.2">
      <c r="A16" s="6" t="s">
        <v>4</v>
      </c>
      <c r="B16" s="5" t="s">
        <v>32</v>
      </c>
      <c r="C16" s="90"/>
      <c r="D16" s="76">
        <f>投入係数表!AG16</f>
        <v>0</v>
      </c>
      <c r="E16" s="77">
        <f t="shared" si="0"/>
        <v>0</v>
      </c>
      <c r="F16" s="76">
        <f>分析係数表!C19</f>
        <v>0.30545876887340306</v>
      </c>
      <c r="G16" s="77">
        <f t="shared" si="1"/>
        <v>0</v>
      </c>
      <c r="H16" s="77">
        <v>1.6432883113877549E-3</v>
      </c>
      <c r="I16" s="77">
        <f t="shared" si="2"/>
        <v>1.6432883113877549E-3</v>
      </c>
      <c r="J16" s="76">
        <f>分析係数表!G19</f>
        <v>5.7468790357296601E-2</v>
      </c>
      <c r="K16" s="78">
        <f t="shared" si="3"/>
        <v>9.4437791463738817E-5</v>
      </c>
      <c r="L16" s="79"/>
      <c r="M16" s="80"/>
      <c r="N16" s="81">
        <f>分析係数表!H19</f>
        <v>-1.2394261456945434E-4</v>
      </c>
      <c r="O16" s="82">
        <f t="shared" si="4"/>
        <v>-2.8118860934029407E-3</v>
      </c>
      <c r="P16" s="76">
        <f>分析係数表!C19</f>
        <v>0.30545876887340306</v>
      </c>
      <c r="Q16" s="82">
        <f t="shared" si="5"/>
        <v>-8.5891526430310514E-4</v>
      </c>
      <c r="R16" s="83">
        <v>2.0254260317259134E-3</v>
      </c>
      <c r="S16" s="84">
        <f t="shared" si="6"/>
        <v>3.6687143431136686E-3</v>
      </c>
      <c r="T16" s="85">
        <f>分析係数表!F19</f>
        <v>0.23999139044339216</v>
      </c>
      <c r="U16" s="86">
        <f t="shared" si="7"/>
        <v>8.8045985634346543E-4</v>
      </c>
      <c r="V16" s="87">
        <f>分析係数表!D19</f>
        <v>1.8941024537236333E-2</v>
      </c>
      <c r="W16" s="88">
        <f t="shared" si="8"/>
        <v>0</v>
      </c>
      <c r="X16" s="76">
        <f>分析係数表!E19</f>
        <v>1.9156263452432199E-2</v>
      </c>
      <c r="Y16" s="89">
        <f t="shared" si="9"/>
        <v>0</v>
      </c>
    </row>
    <row r="17" spans="1:25" x14ac:dyDescent="0.2">
      <c r="A17" s="6" t="s">
        <v>5</v>
      </c>
      <c r="B17" s="5" t="s">
        <v>33</v>
      </c>
      <c r="C17" s="90"/>
      <c r="D17" s="76">
        <f>投入係数表!AG17</f>
        <v>0</v>
      </c>
      <c r="E17" s="77">
        <f t="shared" si="0"/>
        <v>0</v>
      </c>
      <c r="F17" s="76">
        <f>分析係数表!C20</f>
        <v>9.5808383233532912E-2</v>
      </c>
      <c r="G17" s="77">
        <f t="shared" si="1"/>
        <v>0</v>
      </c>
      <c r="H17" s="77">
        <v>4.3994338185184651E-4</v>
      </c>
      <c r="I17" s="77">
        <f t="shared" si="2"/>
        <v>4.3994338185184651E-4</v>
      </c>
      <c r="J17" s="76">
        <f>分析係数表!G20</f>
        <v>0.10049019607843138</v>
      </c>
      <c r="K17" s="78">
        <f t="shared" si="3"/>
        <v>4.4209996705700263E-5</v>
      </c>
      <c r="L17" s="79"/>
      <c r="M17" s="80"/>
      <c r="N17" s="81">
        <f>分析係数表!H20</f>
        <v>6.1971307284727176E-4</v>
      </c>
      <c r="O17" s="82">
        <f t="shared" si="4"/>
        <v>1.4059430467014706E-2</v>
      </c>
      <c r="P17" s="76">
        <f>分析係数表!C20</f>
        <v>9.5808383233532912E-2</v>
      </c>
      <c r="Q17" s="82">
        <f t="shared" si="5"/>
        <v>1.3470113022289536E-3</v>
      </c>
      <c r="R17" s="83">
        <v>2.5466627330126847E-3</v>
      </c>
      <c r="S17" s="84">
        <f t="shared" si="6"/>
        <v>2.9866061148645312E-3</v>
      </c>
      <c r="T17" s="85">
        <f>分析係数表!F20</f>
        <v>0.22303921568627452</v>
      </c>
      <c r="U17" s="86">
        <f t="shared" si="7"/>
        <v>6.6613028542321655E-4</v>
      </c>
      <c r="V17" s="87">
        <f>分析係数表!D20</f>
        <v>8.5784313725490197E-2</v>
      </c>
      <c r="W17" s="88">
        <f t="shared" si="8"/>
        <v>0</v>
      </c>
      <c r="X17" s="76">
        <f>分析係数表!E20</f>
        <v>9.3137254901960786E-2</v>
      </c>
      <c r="Y17" s="89">
        <f t="shared" si="9"/>
        <v>0</v>
      </c>
    </row>
    <row r="18" spans="1:25" x14ac:dyDescent="0.2">
      <c r="A18" s="6" t="s">
        <v>6</v>
      </c>
      <c r="B18" s="5" t="s">
        <v>34</v>
      </c>
      <c r="C18" s="90"/>
      <c r="D18" s="76">
        <f>投入係数表!AG18</f>
        <v>0</v>
      </c>
      <c r="E18" s="77">
        <f t="shared" si="0"/>
        <v>0</v>
      </c>
      <c r="F18" s="76">
        <f>分析係数表!C21</f>
        <v>0.17321313586606568</v>
      </c>
      <c r="G18" s="77">
        <f t="shared" si="1"/>
        <v>0</v>
      </c>
      <c r="H18" s="77">
        <v>3.0314230249343832E-3</v>
      </c>
      <c r="I18" s="77">
        <f t="shared" si="2"/>
        <v>3.0314230249343832E-3</v>
      </c>
      <c r="J18" s="76">
        <f>分析係数表!G21</f>
        <v>0.28424304840370751</v>
      </c>
      <c r="K18" s="78">
        <f t="shared" si="3"/>
        <v>8.616609216085373E-4</v>
      </c>
      <c r="L18" s="79"/>
      <c r="M18" s="80"/>
      <c r="N18" s="81">
        <f>分析係数表!H21</f>
        <v>1.0225265701979984E-3</v>
      </c>
      <c r="O18" s="82">
        <f t="shared" si="4"/>
        <v>2.3198060270574264E-2</v>
      </c>
      <c r="P18" s="76">
        <f>分析係数表!C21</f>
        <v>0.17321313586606568</v>
      </c>
      <c r="Q18" s="82">
        <f t="shared" si="5"/>
        <v>4.0182087654761604E-3</v>
      </c>
      <c r="R18" s="83">
        <v>7.4198754564599942E-3</v>
      </c>
      <c r="S18" s="84">
        <f t="shared" si="6"/>
        <v>1.0451298481394377E-2</v>
      </c>
      <c r="T18" s="85">
        <f>分析係数表!F21</f>
        <v>0.42481977342945415</v>
      </c>
      <c r="U18" s="86">
        <f t="shared" si="7"/>
        <v>4.4399182529095572E-3</v>
      </c>
      <c r="V18" s="87">
        <f>分析係数表!D21</f>
        <v>8.2389289392378995E-2</v>
      </c>
      <c r="W18" s="88">
        <f t="shared" si="8"/>
        <v>0</v>
      </c>
      <c r="X18" s="76">
        <f>分析係数表!E21</f>
        <v>7.7239958805355308E-2</v>
      </c>
      <c r="Y18" s="89">
        <f t="shared" si="9"/>
        <v>0</v>
      </c>
    </row>
    <row r="19" spans="1:25" x14ac:dyDescent="0.2">
      <c r="A19" s="6" t="s">
        <v>7</v>
      </c>
      <c r="B19" s="5" t="s">
        <v>268</v>
      </c>
      <c r="C19" s="90"/>
      <c r="D19" s="76">
        <f>投入係数表!AG19</f>
        <v>0</v>
      </c>
      <c r="E19" s="77">
        <f t="shared" si="0"/>
        <v>0</v>
      </c>
      <c r="F19" s="76">
        <f>分析係数表!C22</f>
        <v>5.7692307692307709E-2</v>
      </c>
      <c r="G19" s="77">
        <f t="shared" si="1"/>
        <v>0</v>
      </c>
      <c r="H19" s="77">
        <v>3.2772723985560826E-3</v>
      </c>
      <c r="I19" s="77">
        <f t="shared" si="2"/>
        <v>3.2772723985560826E-3</v>
      </c>
      <c r="J19" s="76">
        <f>分析係数表!G22</f>
        <v>0.19427890345649582</v>
      </c>
      <c r="K19" s="78">
        <f t="shared" si="3"/>
        <v>6.367048879197156E-4</v>
      </c>
      <c r="L19" s="79"/>
      <c r="M19" s="80"/>
      <c r="N19" s="81">
        <f>分析係数表!H22</f>
        <v>6.1971307284727171E-5</v>
      </c>
      <c r="O19" s="82">
        <f t="shared" si="4"/>
        <v>1.4059430467014704E-3</v>
      </c>
      <c r="P19" s="76">
        <f>分析係数表!C22</f>
        <v>5.7692307692307709E-2</v>
      </c>
      <c r="Q19" s="82">
        <f t="shared" si="5"/>
        <v>8.1112098848161771E-5</v>
      </c>
      <c r="R19" s="83">
        <v>5.4010004460536981E-4</v>
      </c>
      <c r="S19" s="84">
        <f t="shared" si="6"/>
        <v>3.8173724431614523E-3</v>
      </c>
      <c r="T19" s="85">
        <f>分析係数表!F22</f>
        <v>0.41239570917759238</v>
      </c>
      <c r="U19" s="86">
        <f t="shared" si="7"/>
        <v>1.5742680158925657E-3</v>
      </c>
      <c r="V19" s="87">
        <f>分析係数表!D22</f>
        <v>9.5351609058402856E-3</v>
      </c>
      <c r="W19" s="88">
        <f t="shared" si="8"/>
        <v>0</v>
      </c>
      <c r="X19" s="76">
        <f>分析係数表!E22</f>
        <v>8.3432657926102508E-3</v>
      </c>
      <c r="Y19" s="89">
        <f t="shared" si="9"/>
        <v>0</v>
      </c>
    </row>
    <row r="20" spans="1:25" x14ac:dyDescent="0.2">
      <c r="A20" s="6" t="s">
        <v>8</v>
      </c>
      <c r="B20" s="5" t="s">
        <v>269</v>
      </c>
      <c r="C20" s="90"/>
      <c r="D20" s="76">
        <f>投入係数表!AG20</f>
        <v>0</v>
      </c>
      <c r="E20" s="77">
        <f t="shared" si="0"/>
        <v>0</v>
      </c>
      <c r="F20" s="76">
        <f>分析係数表!C23</f>
        <v>0</v>
      </c>
      <c r="G20" s="77">
        <f t="shared" si="1"/>
        <v>0</v>
      </c>
      <c r="H20" s="77">
        <v>0</v>
      </c>
      <c r="I20" s="77">
        <f t="shared" si="2"/>
        <v>0</v>
      </c>
      <c r="J20" s="76">
        <f>分析係数表!G23</f>
        <v>0.21608040201005024</v>
      </c>
      <c r="K20" s="78">
        <f t="shared" si="3"/>
        <v>0</v>
      </c>
      <c r="L20" s="79"/>
      <c r="M20" s="80"/>
      <c r="N20" s="81">
        <f>分析係数表!H23</f>
        <v>3.0985653642363585E-5</v>
      </c>
      <c r="O20" s="82">
        <f t="shared" si="4"/>
        <v>7.0297152335073519E-4</v>
      </c>
      <c r="P20" s="76">
        <f>分析係数表!C23</f>
        <v>0</v>
      </c>
      <c r="Q20" s="82">
        <f t="shared" si="5"/>
        <v>0</v>
      </c>
      <c r="R20" s="83">
        <v>0</v>
      </c>
      <c r="S20" s="84">
        <f t="shared" si="6"/>
        <v>0</v>
      </c>
      <c r="T20" s="85">
        <f>分析係数表!F23</f>
        <v>0.44723618090452261</v>
      </c>
      <c r="U20" s="86">
        <f t="shared" si="7"/>
        <v>0</v>
      </c>
      <c r="V20" s="87">
        <f>分析係数表!D23</f>
        <v>5.0251256281407038E-2</v>
      </c>
      <c r="W20" s="88">
        <f t="shared" si="8"/>
        <v>0</v>
      </c>
      <c r="X20" s="76">
        <f>分析係数表!E23</f>
        <v>3.5175879396984924E-2</v>
      </c>
      <c r="Y20" s="89">
        <f t="shared" si="9"/>
        <v>0</v>
      </c>
    </row>
    <row r="21" spans="1:25" x14ac:dyDescent="0.2">
      <c r="A21" s="6" t="s">
        <v>9</v>
      </c>
      <c r="B21" s="5" t="s">
        <v>270</v>
      </c>
      <c r="C21" s="90"/>
      <c r="D21" s="76">
        <f>投入係数表!AG21</f>
        <v>0</v>
      </c>
      <c r="E21" s="77">
        <f t="shared" si="0"/>
        <v>0</v>
      </c>
      <c r="F21" s="76">
        <f>分析係数表!C24</f>
        <v>1</v>
      </c>
      <c r="G21" s="77">
        <f t="shared" si="1"/>
        <v>0</v>
      </c>
      <c r="H21" s="77">
        <v>2.7076652607420225E-2</v>
      </c>
      <c r="I21" s="77">
        <f t="shared" si="2"/>
        <v>2.7076652607420225E-2</v>
      </c>
      <c r="J21" s="76">
        <f>分析係数表!G24</f>
        <v>0.20751761942051683</v>
      </c>
      <c r="K21" s="78">
        <f t="shared" si="3"/>
        <v>5.6188824909681745E-3</v>
      </c>
      <c r="L21" s="79"/>
      <c r="M21" s="80"/>
      <c r="N21" s="81">
        <f>分析係数表!H24</f>
        <v>4.3379915099309022E-4</v>
      </c>
      <c r="O21" s="82">
        <f t="shared" si="4"/>
        <v>9.8416013269102941E-3</v>
      </c>
      <c r="P21" s="76">
        <f>分析係数表!C24</f>
        <v>1</v>
      </c>
      <c r="Q21" s="82">
        <f t="shared" si="5"/>
        <v>9.8416013269102941E-3</v>
      </c>
      <c r="R21" s="83">
        <v>3.0749445012004679E-2</v>
      </c>
      <c r="S21" s="84">
        <f t="shared" si="6"/>
        <v>5.7826097619424907E-2</v>
      </c>
      <c r="T21" s="85">
        <f>分析係数表!F24</f>
        <v>0.3923257635082224</v>
      </c>
      <c r="U21" s="86">
        <f t="shared" si="7"/>
        <v>2.268666789924188E-2</v>
      </c>
      <c r="V21" s="87">
        <f>分析係数表!D24</f>
        <v>7.9874706342991389E-2</v>
      </c>
      <c r="W21" s="88">
        <f t="shared" si="8"/>
        <v>0</v>
      </c>
      <c r="X21" s="76">
        <f>分析係数表!E24</f>
        <v>8.1440877055599062E-2</v>
      </c>
      <c r="Y21" s="89">
        <f t="shared" si="9"/>
        <v>0</v>
      </c>
    </row>
    <row r="22" spans="1:25" x14ac:dyDescent="0.2">
      <c r="A22" s="6" t="s">
        <v>10</v>
      </c>
      <c r="B22" s="5" t="s">
        <v>271</v>
      </c>
      <c r="C22" s="90"/>
      <c r="D22" s="76">
        <f>投入係数表!AG22</f>
        <v>0</v>
      </c>
      <c r="E22" s="77">
        <f t="shared" si="0"/>
        <v>0</v>
      </c>
      <c r="F22" s="76">
        <f>分析係数表!C25</f>
        <v>0.15636042402826855</v>
      </c>
      <c r="G22" s="77">
        <f t="shared" si="1"/>
        <v>0</v>
      </c>
      <c r="H22" s="77">
        <v>1.4251385954050871E-2</v>
      </c>
      <c r="I22" s="77">
        <f t="shared" si="2"/>
        <v>1.4251385954050871E-2</v>
      </c>
      <c r="J22" s="76">
        <f>分析係数表!G25</f>
        <v>0.19674295774647887</v>
      </c>
      <c r="K22" s="78">
        <f t="shared" si="3"/>
        <v>2.8038598245865931E-3</v>
      </c>
      <c r="L22" s="79"/>
      <c r="M22" s="80"/>
      <c r="N22" s="81">
        <f>分析係数表!H25</f>
        <v>5.8872741920490813E-4</v>
      </c>
      <c r="O22" s="82">
        <f t="shared" si="4"/>
        <v>1.335645894366397E-2</v>
      </c>
      <c r="P22" s="76">
        <f>分析係数表!C25</f>
        <v>0.15636042402826855</v>
      </c>
      <c r="Q22" s="82">
        <f t="shared" si="5"/>
        <v>2.0884215839474581E-3</v>
      </c>
      <c r="R22" s="83">
        <v>6.8009553097657868E-3</v>
      </c>
      <c r="S22" s="84">
        <f t="shared" si="6"/>
        <v>2.1052341263816658E-2</v>
      </c>
      <c r="T22" s="85">
        <f>分析係数表!F25</f>
        <v>0.35079225352112675</v>
      </c>
      <c r="U22" s="86">
        <f t="shared" si="7"/>
        <v>7.3849982338300511E-3</v>
      </c>
      <c r="V22" s="87">
        <f>分析係数表!D25</f>
        <v>7.2183098591549297E-2</v>
      </c>
      <c r="W22" s="88">
        <f t="shared" si="8"/>
        <v>0</v>
      </c>
      <c r="X22" s="76">
        <f>分析係数表!E25</f>
        <v>6.8661971830985921E-2</v>
      </c>
      <c r="Y22" s="89">
        <f t="shared" si="9"/>
        <v>0</v>
      </c>
    </row>
    <row r="23" spans="1:25" x14ac:dyDescent="0.2">
      <c r="A23" s="6" t="s">
        <v>11</v>
      </c>
      <c r="B23" s="5" t="s">
        <v>35</v>
      </c>
      <c r="C23" s="90"/>
      <c r="D23" s="76">
        <f>投入係数表!AG23</f>
        <v>0</v>
      </c>
      <c r="E23" s="77">
        <f t="shared" si="0"/>
        <v>0</v>
      </c>
      <c r="F23" s="76">
        <f>分析係数表!C26</f>
        <v>0.2968369829683698</v>
      </c>
      <c r="G23" s="77">
        <f t="shared" si="1"/>
        <v>0</v>
      </c>
      <c r="H23" s="77">
        <v>1.3775773539434251E-2</v>
      </c>
      <c r="I23" s="77">
        <f t="shared" si="2"/>
        <v>1.3775773539434251E-2</v>
      </c>
      <c r="J23" s="76">
        <f>分析係数表!G26</f>
        <v>0.19691119691119691</v>
      </c>
      <c r="K23" s="78">
        <f t="shared" si="3"/>
        <v>2.7126040560275936E-3</v>
      </c>
      <c r="L23" s="79"/>
      <c r="M23" s="80"/>
      <c r="N23" s="81">
        <f>分析係数表!H26</f>
        <v>1.2859046261580888E-2</v>
      </c>
      <c r="O23" s="82">
        <f t="shared" si="4"/>
        <v>0.29173318219055511</v>
      </c>
      <c r="P23" s="76">
        <f>分析係数表!C26</f>
        <v>0.2968369829683698</v>
      </c>
      <c r="Q23" s="82">
        <f t="shared" si="5"/>
        <v>8.6597197633206127E-2</v>
      </c>
      <c r="R23" s="83">
        <v>9.1291343887056273E-2</v>
      </c>
      <c r="S23" s="84">
        <f t="shared" si="6"/>
        <v>0.10506711742649052</v>
      </c>
      <c r="T23" s="85">
        <f>分析係数表!F26</f>
        <v>0.33687258687258687</v>
      </c>
      <c r="U23" s="86">
        <f t="shared" si="7"/>
        <v>3.5394231642707712E-2</v>
      </c>
      <c r="V23" s="87">
        <f>分析係数表!D26</f>
        <v>8.7355212355212361E-2</v>
      </c>
      <c r="W23" s="88">
        <f t="shared" si="8"/>
        <v>0</v>
      </c>
      <c r="X23" s="76">
        <f>分析係数表!E26</f>
        <v>9.2664092664092659E-2</v>
      </c>
      <c r="Y23" s="89">
        <f t="shared" si="9"/>
        <v>0</v>
      </c>
    </row>
    <row r="24" spans="1:25" x14ac:dyDescent="0.2">
      <c r="A24" s="6" t="s">
        <v>12</v>
      </c>
      <c r="B24" s="5" t="s">
        <v>365</v>
      </c>
      <c r="C24" s="90"/>
      <c r="D24" s="76">
        <f>投入係数表!AG24</f>
        <v>0</v>
      </c>
      <c r="E24" s="77">
        <f t="shared" si="0"/>
        <v>0</v>
      </c>
      <c r="F24" s="76">
        <f>分析係数表!C27</f>
        <v>2.7090694935217874E-2</v>
      </c>
      <c r="G24" s="77">
        <f t="shared" si="1"/>
        <v>0</v>
      </c>
      <c r="H24" s="77">
        <v>3.2534426702290117E-4</v>
      </c>
      <c r="I24" s="77">
        <f t="shared" si="2"/>
        <v>3.2534426702290117E-4</v>
      </c>
      <c r="J24" s="76">
        <f>分析係数表!G27</f>
        <v>0.18333333333333332</v>
      </c>
      <c r="K24" s="78">
        <f t="shared" si="3"/>
        <v>5.9646448954198543E-5</v>
      </c>
      <c r="L24" s="79"/>
      <c r="M24" s="80"/>
      <c r="N24" s="81">
        <f>分析係数表!H27</f>
        <v>1.2053419266879434E-2</v>
      </c>
      <c r="O24" s="82">
        <f t="shared" si="4"/>
        <v>0.27345592258343598</v>
      </c>
      <c r="P24" s="76">
        <f>分析係数表!C27</f>
        <v>2.7090694935217874E-2</v>
      </c>
      <c r="Q24" s="82">
        <f t="shared" si="5"/>
        <v>7.4081109769364205E-3</v>
      </c>
      <c r="R24" s="83">
        <v>7.4507178592373678E-3</v>
      </c>
      <c r="S24" s="84">
        <f t="shared" si="6"/>
        <v>7.776062126260269E-3</v>
      </c>
      <c r="T24" s="85">
        <f>分析係数表!F27</f>
        <v>0.33333333333333331</v>
      </c>
      <c r="U24" s="86">
        <f t="shared" si="7"/>
        <v>2.5920207087534227E-3</v>
      </c>
      <c r="V24" s="87">
        <f>分析係数表!D27</f>
        <v>0</v>
      </c>
      <c r="W24" s="88">
        <f t="shared" si="8"/>
        <v>0</v>
      </c>
      <c r="X24" s="76">
        <f>分析係数表!E27</f>
        <v>0</v>
      </c>
      <c r="Y24" s="89">
        <f t="shared" si="9"/>
        <v>0</v>
      </c>
    </row>
    <row r="25" spans="1:25" x14ac:dyDescent="0.2">
      <c r="A25" s="6" t="s">
        <v>13</v>
      </c>
      <c r="B25" s="5" t="s">
        <v>191</v>
      </c>
      <c r="C25" s="90"/>
      <c r="D25" s="76">
        <f>投入係数表!AG25</f>
        <v>0</v>
      </c>
      <c r="E25" s="77">
        <f t="shared" si="0"/>
        <v>0</v>
      </c>
      <c r="F25" s="76">
        <f>分析係数表!C28</f>
        <v>5.9347181008901906E-3</v>
      </c>
      <c r="G25" s="77">
        <f t="shared" si="1"/>
        <v>0</v>
      </c>
      <c r="H25" s="77">
        <v>1.177333152008271E-3</v>
      </c>
      <c r="I25" s="77">
        <f t="shared" si="2"/>
        <v>1.177333152008271E-3</v>
      </c>
      <c r="J25" s="76">
        <f>分析係数表!G28</f>
        <v>0.12222222222222222</v>
      </c>
      <c r="K25" s="78">
        <f t="shared" si="3"/>
        <v>1.4389627413434423E-4</v>
      </c>
      <c r="L25" s="79"/>
      <c r="M25" s="80"/>
      <c r="N25" s="81">
        <f>分析係数表!H28</f>
        <v>2.299135500263378E-2</v>
      </c>
      <c r="O25" s="82">
        <f t="shared" si="4"/>
        <v>0.52160487032624547</v>
      </c>
      <c r="P25" s="76">
        <f>分析係数表!C28</f>
        <v>5.9347181008901906E-3</v>
      </c>
      <c r="Q25" s="82">
        <f t="shared" si="5"/>
        <v>3.0955778654376495E-3</v>
      </c>
      <c r="R25" s="83">
        <v>3.178938635788288E-3</v>
      </c>
      <c r="S25" s="84">
        <f t="shared" si="6"/>
        <v>4.356271787796559E-3</v>
      </c>
      <c r="T25" s="85">
        <f>分析係数表!F28</f>
        <v>0.21111111111111111</v>
      </c>
      <c r="U25" s="86">
        <f t="shared" si="7"/>
        <v>9.1965737742371798E-4</v>
      </c>
      <c r="V25" s="87">
        <f>分析係数表!D28</f>
        <v>0.82222222222222219</v>
      </c>
      <c r="W25" s="88">
        <f t="shared" si="8"/>
        <v>0</v>
      </c>
      <c r="X25" s="76">
        <f>分析係数表!E28</f>
        <v>0.82222222222222219</v>
      </c>
      <c r="Y25" s="89">
        <f t="shared" si="9"/>
        <v>0</v>
      </c>
    </row>
    <row r="26" spans="1:25" x14ac:dyDescent="0.2">
      <c r="A26" s="6" t="s">
        <v>14</v>
      </c>
      <c r="B26" s="5" t="s">
        <v>50</v>
      </c>
      <c r="C26" s="90"/>
      <c r="D26" s="76">
        <f>投入係数表!AG26</f>
        <v>1.9801980198019802E-2</v>
      </c>
      <c r="E26" s="77">
        <f t="shared" si="0"/>
        <v>1.9801980198019802</v>
      </c>
      <c r="F26" s="76">
        <f>分析係数表!C29</f>
        <v>2.9045643153526979E-2</v>
      </c>
      <c r="G26" s="77">
        <f t="shared" si="1"/>
        <v>5.7516125056489065E-2</v>
      </c>
      <c r="H26" s="77">
        <v>5.8835655275712016E-2</v>
      </c>
      <c r="I26" s="77">
        <f t="shared" si="2"/>
        <v>5.8835655275712016E-2</v>
      </c>
      <c r="J26" s="76">
        <f>分析係数表!G29</f>
        <v>0.27966101694915252</v>
      </c>
      <c r="K26" s="78">
        <f t="shared" si="3"/>
        <v>1.6454039187275393E-2</v>
      </c>
      <c r="L26" s="79"/>
      <c r="M26" s="80"/>
      <c r="N26" s="81">
        <f>分析係数表!H29</f>
        <v>1.0659064852973073E-2</v>
      </c>
      <c r="O26" s="82">
        <f t="shared" si="4"/>
        <v>0.24182220403265292</v>
      </c>
      <c r="P26" s="76">
        <f>分析係数表!C29</f>
        <v>2.9045643153526979E-2</v>
      </c>
      <c r="Q26" s="82">
        <f t="shared" si="5"/>
        <v>7.0238814449318293E-3</v>
      </c>
      <c r="R26" s="83">
        <v>8.8202988652381492E-3</v>
      </c>
      <c r="S26" s="84">
        <f t="shared" si="6"/>
        <v>6.7655954140950159E-2</v>
      </c>
      <c r="T26" s="85">
        <f>分析係数表!F29</f>
        <v>0.4576271186440678</v>
      </c>
      <c r="U26" s="86">
        <f t="shared" si="7"/>
        <v>3.0961199352638209E-2</v>
      </c>
      <c r="V26" s="87">
        <f>分析係数表!D29</f>
        <v>0.38983050847457629</v>
      </c>
      <c r="W26" s="88">
        <f t="shared" si="8"/>
        <v>0</v>
      </c>
      <c r="X26" s="76">
        <f>分析係数表!E29</f>
        <v>0.16101694915254236</v>
      </c>
      <c r="Y26" s="89">
        <f t="shared" si="9"/>
        <v>0</v>
      </c>
    </row>
    <row r="27" spans="1:25" x14ac:dyDescent="0.2">
      <c r="A27" s="6" t="s">
        <v>15</v>
      </c>
      <c r="B27" s="5" t="s">
        <v>36</v>
      </c>
      <c r="C27" s="90"/>
      <c r="D27" s="76">
        <f>投入係数表!AG27</f>
        <v>0</v>
      </c>
      <c r="E27" s="77">
        <f t="shared" si="0"/>
        <v>0</v>
      </c>
      <c r="F27" s="76">
        <f>分析係数表!C30</f>
        <v>1</v>
      </c>
      <c r="G27" s="77">
        <f t="shared" si="1"/>
        <v>0</v>
      </c>
      <c r="H27" s="77">
        <v>2.2434008136461441E-2</v>
      </c>
      <c r="I27" s="77">
        <f t="shared" si="2"/>
        <v>2.2434008136461441E-2</v>
      </c>
      <c r="J27" s="76">
        <f>分析係数表!G30</f>
        <v>0.3445689235265465</v>
      </c>
      <c r="K27" s="78">
        <f t="shared" si="3"/>
        <v>7.7300620339663039E-3</v>
      </c>
      <c r="L27" s="79"/>
      <c r="M27" s="80"/>
      <c r="N27" s="81">
        <f>分析係数表!H30</f>
        <v>0</v>
      </c>
      <c r="O27" s="82">
        <f t="shared" si="4"/>
        <v>0</v>
      </c>
      <c r="P27" s="76">
        <f>分析係数表!C30</f>
        <v>1</v>
      </c>
      <c r="Q27" s="82">
        <f t="shared" si="5"/>
        <v>0</v>
      </c>
      <c r="R27" s="83">
        <v>3.093791703684658E-2</v>
      </c>
      <c r="S27" s="84">
        <f t="shared" si="6"/>
        <v>5.3371925173308021E-2</v>
      </c>
      <c r="T27" s="85">
        <f>分析係数表!F30</f>
        <v>0.44101315148563081</v>
      </c>
      <c r="U27" s="86">
        <f t="shared" si="7"/>
        <v>2.3537720921535842E-2</v>
      </c>
      <c r="V27" s="87">
        <f>分析係数表!D30</f>
        <v>8.7579152459814902E-2</v>
      </c>
      <c r="W27" s="88">
        <f t="shared" si="8"/>
        <v>0</v>
      </c>
      <c r="X27" s="76">
        <f>分析係数表!E30</f>
        <v>6.0009741841207991E-2</v>
      </c>
      <c r="Y27" s="89">
        <f t="shared" si="9"/>
        <v>0</v>
      </c>
    </row>
    <row r="28" spans="1:25" x14ac:dyDescent="0.2">
      <c r="A28" s="6" t="s">
        <v>16</v>
      </c>
      <c r="B28" s="5" t="s">
        <v>192</v>
      </c>
      <c r="C28" s="90"/>
      <c r="D28" s="76">
        <f>投入係数表!AG28</f>
        <v>0</v>
      </c>
      <c r="E28" s="77">
        <f t="shared" si="0"/>
        <v>0</v>
      </c>
      <c r="F28" s="76">
        <f>分析係数表!C31</f>
        <v>3.5033259423503327E-2</v>
      </c>
      <c r="G28" s="77">
        <f t="shared" si="1"/>
        <v>0</v>
      </c>
      <c r="H28" s="77">
        <v>1.9264547016107495E-3</v>
      </c>
      <c r="I28" s="77">
        <f t="shared" si="2"/>
        <v>1.9264547016107495E-3</v>
      </c>
      <c r="J28" s="76">
        <f>分析係数表!G31</f>
        <v>6.3291139240506333E-2</v>
      </c>
      <c r="K28" s="78">
        <f t="shared" si="3"/>
        <v>1.2192751276017403E-4</v>
      </c>
      <c r="L28" s="79"/>
      <c r="M28" s="80"/>
      <c r="N28" s="81">
        <f>分析係数表!H31</f>
        <v>2.636879124965141E-2</v>
      </c>
      <c r="O28" s="82">
        <f t="shared" si="4"/>
        <v>0.5982287663714756</v>
      </c>
      <c r="P28" s="76">
        <f>分析係数表!C31</f>
        <v>3.5033259423503327E-2</v>
      </c>
      <c r="Q28" s="82">
        <f t="shared" si="5"/>
        <v>2.0957903566894268E-2</v>
      </c>
      <c r="R28" s="83">
        <v>2.5468289575370368E-2</v>
      </c>
      <c r="S28" s="84">
        <f t="shared" si="6"/>
        <v>2.7394744276981117E-2</v>
      </c>
      <c r="T28" s="85">
        <f>分析係数表!F31</f>
        <v>0.34177215189873417</v>
      </c>
      <c r="U28" s="86">
        <f t="shared" si="7"/>
        <v>9.3627607022593682E-3</v>
      </c>
      <c r="V28" s="87">
        <f>分析係数表!D31</f>
        <v>0</v>
      </c>
      <c r="W28" s="88">
        <f t="shared" si="8"/>
        <v>0</v>
      </c>
      <c r="X28" s="76">
        <f>分析係数表!E31</f>
        <v>0</v>
      </c>
      <c r="Y28" s="89">
        <f t="shared" si="9"/>
        <v>0</v>
      </c>
    </row>
    <row r="29" spans="1:25" x14ac:dyDescent="0.2">
      <c r="A29" s="6" t="s">
        <v>17</v>
      </c>
      <c r="B29" s="5" t="s">
        <v>272</v>
      </c>
      <c r="C29" s="90"/>
      <c r="D29" s="76">
        <f>投入係数表!AG29</f>
        <v>0</v>
      </c>
      <c r="E29" s="77">
        <f t="shared" si="0"/>
        <v>0</v>
      </c>
      <c r="F29" s="76">
        <f>分析係数表!C32</f>
        <v>1</v>
      </c>
      <c r="G29" s="77">
        <f t="shared" si="1"/>
        <v>0</v>
      </c>
      <c r="H29" s="77">
        <v>5.4554936085940975E-3</v>
      </c>
      <c r="I29" s="77">
        <f t="shared" si="2"/>
        <v>5.4554936085940975E-3</v>
      </c>
      <c r="J29" s="76">
        <f>分析係数表!G32</f>
        <v>0.13994910941475827</v>
      </c>
      <c r="K29" s="78">
        <f t="shared" si="3"/>
        <v>7.6349147194064979E-4</v>
      </c>
      <c r="L29" s="79"/>
      <c r="M29" s="80"/>
      <c r="N29" s="81">
        <f>分析係数表!H32</f>
        <v>7.5295138350943511E-3</v>
      </c>
      <c r="O29" s="82">
        <f t="shared" si="4"/>
        <v>0.17082208017422865</v>
      </c>
      <c r="P29" s="76">
        <f>分析係数表!C32</f>
        <v>1</v>
      </c>
      <c r="Q29" s="82">
        <f t="shared" si="5"/>
        <v>0.17082208017422865</v>
      </c>
      <c r="R29" s="83">
        <v>0.21872242084618634</v>
      </c>
      <c r="S29" s="84">
        <f t="shared" si="6"/>
        <v>0.22417791445478044</v>
      </c>
      <c r="T29" s="85">
        <f>分析係数表!F32</f>
        <v>0.48346055979643765</v>
      </c>
      <c r="U29" s="86">
        <f t="shared" si="7"/>
        <v>0.10838118001630606</v>
      </c>
      <c r="V29" s="87">
        <f>分析係数表!D32</f>
        <v>1.0178117048346057E-2</v>
      </c>
      <c r="W29" s="88">
        <f t="shared" si="8"/>
        <v>0</v>
      </c>
      <c r="X29" s="76">
        <f>分析係数表!E32</f>
        <v>1.5267175572519083E-2</v>
      </c>
      <c r="Y29" s="89">
        <f t="shared" si="9"/>
        <v>0</v>
      </c>
    </row>
    <row r="30" spans="1:25" x14ac:dyDescent="0.2">
      <c r="A30" s="6" t="s">
        <v>18</v>
      </c>
      <c r="B30" s="5" t="s">
        <v>273</v>
      </c>
      <c r="C30" s="90"/>
      <c r="D30" s="76">
        <f>投入係数表!AG30</f>
        <v>0</v>
      </c>
      <c r="E30" s="77">
        <f t="shared" si="0"/>
        <v>0</v>
      </c>
      <c r="F30" s="76">
        <f>分析係数表!C33</f>
        <v>1</v>
      </c>
      <c r="G30" s="77">
        <f t="shared" si="1"/>
        <v>0</v>
      </c>
      <c r="H30" s="77">
        <v>7.241211455175495E-4</v>
      </c>
      <c r="I30" s="77">
        <f t="shared" si="2"/>
        <v>7.241211455175495E-4</v>
      </c>
      <c r="J30" s="76">
        <f>分析係数表!G33</f>
        <v>0.50525087514585765</v>
      </c>
      <c r="K30" s="78">
        <f t="shared" si="3"/>
        <v>3.6586284248436282E-4</v>
      </c>
      <c r="L30" s="79"/>
      <c r="M30" s="80"/>
      <c r="N30" s="81">
        <f>分析係数表!H33</f>
        <v>1.0844978774827254E-3</v>
      </c>
      <c r="O30" s="82">
        <f t="shared" si="4"/>
        <v>2.4604003317275729E-2</v>
      </c>
      <c r="P30" s="76">
        <f>分析係数表!C33</f>
        <v>1</v>
      </c>
      <c r="Q30" s="82">
        <f t="shared" si="5"/>
        <v>2.4604003317275729E-2</v>
      </c>
      <c r="R30" s="83">
        <v>6.092930654822093E-2</v>
      </c>
      <c r="S30" s="84">
        <f t="shared" si="6"/>
        <v>6.165342769373848E-2</v>
      </c>
      <c r="T30" s="85">
        <f>分析係数表!F33</f>
        <v>0.64410735122520424</v>
      </c>
      <c r="U30" s="86">
        <f t="shared" si="7"/>
        <v>3.9711426005768546E-2</v>
      </c>
      <c r="V30" s="87">
        <f>分析係数表!D33</f>
        <v>4.7841306884480746E-2</v>
      </c>
      <c r="W30" s="88">
        <f t="shared" si="8"/>
        <v>0</v>
      </c>
      <c r="X30" s="76">
        <f>分析係数表!E33</f>
        <v>4.3173862310385065E-2</v>
      </c>
      <c r="Y30" s="89">
        <f t="shared" si="9"/>
        <v>0</v>
      </c>
    </row>
    <row r="31" spans="1:25" x14ac:dyDescent="0.2">
      <c r="A31" s="6" t="s">
        <v>19</v>
      </c>
      <c r="B31" s="5" t="s">
        <v>274</v>
      </c>
      <c r="C31" s="90"/>
      <c r="D31" s="76">
        <f>投入係数表!AG31</f>
        <v>9.9009900990099011E-3</v>
      </c>
      <c r="E31" s="77">
        <f t="shared" si="0"/>
        <v>0.99009900990099009</v>
      </c>
      <c r="F31" s="76">
        <f>分析係数表!C34</f>
        <v>0.19949759263135858</v>
      </c>
      <c r="G31" s="77">
        <f t="shared" si="1"/>
        <v>0.1975223689419392</v>
      </c>
      <c r="H31" s="77">
        <v>0.22980881703184827</v>
      </c>
      <c r="I31" s="77">
        <f t="shared" si="2"/>
        <v>0.22980881703184827</v>
      </c>
      <c r="J31" s="76">
        <f>分析係数表!G34</f>
        <v>0.4244650271478761</v>
      </c>
      <c r="K31" s="78">
        <f t="shared" si="3"/>
        <v>9.7545805760244769E-2</v>
      </c>
      <c r="L31" s="79"/>
      <c r="M31" s="80"/>
      <c r="N31" s="81">
        <f>分析係数表!H34</f>
        <v>0.18489139528398352</v>
      </c>
      <c r="O31" s="82">
        <f t="shared" si="4"/>
        <v>4.1946310798338367</v>
      </c>
      <c r="P31" s="76">
        <f>分析係数表!C34</f>
        <v>0.19949759263135858</v>
      </c>
      <c r="Q31" s="82">
        <f t="shared" si="5"/>
        <v>0.83681880240352646</v>
      </c>
      <c r="R31" s="83">
        <v>0.89194108820300777</v>
      </c>
      <c r="S31" s="84">
        <f t="shared" si="6"/>
        <v>1.1217499052348561</v>
      </c>
      <c r="T31" s="85">
        <f>分析係数表!F34</f>
        <v>0.70105397636537847</v>
      </c>
      <c r="U31" s="86">
        <f t="shared" si="7"/>
        <v>0.78640723155238235</v>
      </c>
      <c r="V31" s="87">
        <f>分析係数表!D34</f>
        <v>0.39061002874480999</v>
      </c>
      <c r="W31" s="88">
        <f t="shared" si="8"/>
        <v>0</v>
      </c>
      <c r="X31" s="76">
        <f>分析係数表!E34</f>
        <v>0.23634621526668795</v>
      </c>
      <c r="Y31" s="89">
        <f t="shared" si="9"/>
        <v>0</v>
      </c>
    </row>
    <row r="32" spans="1:25" x14ac:dyDescent="0.2">
      <c r="A32" s="6" t="s">
        <v>20</v>
      </c>
      <c r="B32" s="5" t="s">
        <v>37</v>
      </c>
      <c r="C32" s="90"/>
      <c r="D32" s="76">
        <f>投入係数表!AG32</f>
        <v>0</v>
      </c>
      <c r="E32" s="77">
        <f t="shared" si="0"/>
        <v>0</v>
      </c>
      <c r="F32" s="76">
        <f>分析係数表!C35</f>
        <v>0.22275795564127288</v>
      </c>
      <c r="G32" s="77">
        <f t="shared" si="1"/>
        <v>0</v>
      </c>
      <c r="H32" s="77">
        <v>3.7706893733695089E-2</v>
      </c>
      <c r="I32" s="77">
        <f t="shared" si="2"/>
        <v>3.7706893733695089E-2</v>
      </c>
      <c r="J32" s="76">
        <f>分析係数表!G35</f>
        <v>0.31756756756756754</v>
      </c>
      <c r="K32" s="78">
        <f t="shared" si="3"/>
        <v>1.1974486523538304E-2</v>
      </c>
      <c r="L32" s="79"/>
      <c r="M32" s="80"/>
      <c r="N32" s="81">
        <f>分析係数表!H35</f>
        <v>6.990363461717225E-2</v>
      </c>
      <c r="O32" s="82">
        <f t="shared" si="4"/>
        <v>1.5859037566792586</v>
      </c>
      <c r="P32" s="76">
        <f>分析係数表!C35</f>
        <v>0.22275795564127288</v>
      </c>
      <c r="Q32" s="82">
        <f t="shared" si="5"/>
        <v>0.35327267868168633</v>
      </c>
      <c r="R32" s="83">
        <v>0.3857389863124206</v>
      </c>
      <c r="S32" s="84">
        <f t="shared" si="6"/>
        <v>0.42344588004611566</v>
      </c>
      <c r="T32" s="85">
        <f>分析係数表!F35</f>
        <v>0.6527027027027027</v>
      </c>
      <c r="U32" s="86">
        <f t="shared" si="7"/>
        <v>0.27638427035442414</v>
      </c>
      <c r="V32" s="87">
        <f>分析係数表!D35</f>
        <v>0.11351351351351352</v>
      </c>
      <c r="W32" s="88">
        <f t="shared" si="8"/>
        <v>0</v>
      </c>
      <c r="X32" s="76">
        <f>分析係数表!E35</f>
        <v>8.9189189189189194E-2</v>
      </c>
      <c r="Y32" s="89">
        <f t="shared" si="9"/>
        <v>0</v>
      </c>
    </row>
    <row r="33" spans="1:25" x14ac:dyDescent="0.2">
      <c r="A33" s="6" t="s">
        <v>21</v>
      </c>
      <c r="B33" s="5" t="s">
        <v>38</v>
      </c>
      <c r="C33" s="90"/>
      <c r="D33" s="76">
        <f>投入係数表!AG33</f>
        <v>3.9603960396039604E-2</v>
      </c>
      <c r="E33" s="77">
        <f t="shared" si="0"/>
        <v>3.9603960396039604</v>
      </c>
      <c r="F33" s="76">
        <f>分析係数表!C36</f>
        <v>0.43622860833064259</v>
      </c>
      <c r="G33" s="77">
        <f t="shared" si="1"/>
        <v>1.727638052794624</v>
      </c>
      <c r="H33" s="77">
        <v>1.7540926068410188</v>
      </c>
      <c r="I33" s="77">
        <f t="shared" si="2"/>
        <v>1.7540926068410188</v>
      </c>
      <c r="J33" s="76">
        <f>分析係数表!G36</f>
        <v>3.6982248520710057E-3</v>
      </c>
      <c r="K33" s="78">
        <f t="shared" si="3"/>
        <v>6.4870288714534716E-3</v>
      </c>
      <c r="L33" s="79"/>
      <c r="M33" s="80"/>
      <c r="N33" s="81">
        <f>分析係数表!H36</f>
        <v>7.7743004988690231E-2</v>
      </c>
      <c r="O33" s="82">
        <f t="shared" si="4"/>
        <v>1.7637555520869945</v>
      </c>
      <c r="P33" s="76">
        <f>分析係数表!C36</f>
        <v>0.43622860833064259</v>
      </c>
      <c r="Q33" s="82">
        <f t="shared" si="5"/>
        <v>0.76940062992235381</v>
      </c>
      <c r="R33" s="83">
        <v>0.80609042625232386</v>
      </c>
      <c r="S33" s="84">
        <f t="shared" si="6"/>
        <v>2.5601830330933426</v>
      </c>
      <c r="T33" s="85">
        <f>分析係数表!F36</f>
        <v>0.90162721893491127</v>
      </c>
      <c r="U33" s="86">
        <f t="shared" si="7"/>
        <v>2.3083307080922966</v>
      </c>
      <c r="V33" s="87">
        <f>分析係数表!D36</f>
        <v>2.1449704142011833E-2</v>
      </c>
      <c r="W33" s="88">
        <f t="shared" si="8"/>
        <v>0</v>
      </c>
      <c r="X33" s="76">
        <f>分析係数表!E36</f>
        <v>1.4792899408284023E-3</v>
      </c>
      <c r="Y33" s="89">
        <f t="shared" si="9"/>
        <v>0</v>
      </c>
    </row>
    <row r="34" spans="1:25" x14ac:dyDescent="0.2">
      <c r="A34" s="6" t="s">
        <v>22</v>
      </c>
      <c r="B34" s="5" t="s">
        <v>377</v>
      </c>
      <c r="C34" s="90"/>
      <c r="D34" s="76">
        <f>投入係数表!AG34</f>
        <v>0</v>
      </c>
      <c r="E34" s="77">
        <f t="shared" si="0"/>
        <v>0</v>
      </c>
      <c r="F34" s="76">
        <f>分析係数表!C37</f>
        <v>0.12537048014226437</v>
      </c>
      <c r="G34" s="77">
        <f t="shared" si="1"/>
        <v>0</v>
      </c>
      <c r="H34" s="77">
        <v>7.4387322303851684E-3</v>
      </c>
      <c r="I34" s="77">
        <f t="shared" si="2"/>
        <v>7.4387322303851684E-3</v>
      </c>
      <c r="J34" s="76">
        <f>分析係数表!G37</f>
        <v>0.54441260744985676</v>
      </c>
      <c r="K34" s="78">
        <f t="shared" si="3"/>
        <v>4.0497396096652784E-3</v>
      </c>
      <c r="L34" s="79"/>
      <c r="M34" s="80"/>
      <c r="N34" s="81">
        <f>分析係数表!H37</f>
        <v>5.4441793449632819E-2</v>
      </c>
      <c r="O34" s="82">
        <f t="shared" si="4"/>
        <v>1.2351209665272418</v>
      </c>
      <c r="P34" s="76">
        <f>分析係数表!C37</f>
        <v>0.12537048014226437</v>
      </c>
      <c r="Q34" s="82">
        <f t="shared" si="5"/>
        <v>0.15484770860729793</v>
      </c>
      <c r="R34" s="83">
        <v>0.17254503832094084</v>
      </c>
      <c r="S34" s="84">
        <f t="shared" si="6"/>
        <v>0.179983770551326</v>
      </c>
      <c r="T34" s="85">
        <f>分析係数表!F37</f>
        <v>0.7435530085959885</v>
      </c>
      <c r="U34" s="86">
        <f t="shared" si="7"/>
        <v>0.13382747409188853</v>
      </c>
      <c r="V34" s="87">
        <f>分析係数表!D37</f>
        <v>0.23782234957020057</v>
      </c>
      <c r="W34" s="88">
        <f t="shared" si="8"/>
        <v>0</v>
      </c>
      <c r="X34" s="76">
        <f>分析係数表!E37</f>
        <v>0.19484240687679083</v>
      </c>
      <c r="Y34" s="89">
        <f t="shared" si="9"/>
        <v>0</v>
      </c>
    </row>
    <row r="35" spans="1:25" x14ac:dyDescent="0.2">
      <c r="A35" s="6" t="s">
        <v>23</v>
      </c>
      <c r="B35" s="5" t="s">
        <v>193</v>
      </c>
      <c r="C35" s="75">
        <f>最終需要_まとめ!C36</f>
        <v>100</v>
      </c>
      <c r="D35" s="76">
        <f>投入係数表!AG35</f>
        <v>0.10891089108910891</v>
      </c>
      <c r="E35" s="77">
        <f t="shared" si="0"/>
        <v>10.891089108910892</v>
      </c>
      <c r="F35" s="76">
        <f>分析係数表!C38</f>
        <v>2.2876841115637703E-2</v>
      </c>
      <c r="G35" s="77">
        <f t="shared" si="1"/>
        <v>0.24915371512080667</v>
      </c>
      <c r="H35" s="77">
        <v>0.25344996965755801</v>
      </c>
      <c r="I35" s="77">
        <f t="shared" si="2"/>
        <v>100.25344996965755</v>
      </c>
      <c r="J35" s="76">
        <f>分析係数表!G38</f>
        <v>0.33663366336633666</v>
      </c>
      <c r="K35" s="78">
        <f t="shared" si="3"/>
        <v>33.748686128399576</v>
      </c>
      <c r="L35" s="79"/>
      <c r="M35" s="80"/>
      <c r="N35" s="81">
        <f>分析係数表!H38</f>
        <v>4.7129179190035016E-2</v>
      </c>
      <c r="O35" s="82">
        <f t="shared" si="4"/>
        <v>1.0692196870164683</v>
      </c>
      <c r="P35" s="76">
        <f>分析係数表!C38</f>
        <v>2.2876841115637703E-2</v>
      </c>
      <c r="Q35" s="82">
        <f t="shared" si="5"/>
        <v>2.4460368897587619E-2</v>
      </c>
      <c r="R35" s="83">
        <v>2.8213007074173121E-2</v>
      </c>
      <c r="S35" s="84">
        <f t="shared" si="6"/>
        <v>100.28166297673172</v>
      </c>
      <c r="T35" s="85">
        <f>分析係数表!F38</f>
        <v>0.54455445544554459</v>
      </c>
      <c r="U35" s="86">
        <f t="shared" si="7"/>
        <v>54.608826373467771</v>
      </c>
      <c r="V35" s="87">
        <f>分析係数表!D38</f>
        <v>0.17821782178217821</v>
      </c>
      <c r="W35" s="88">
        <f t="shared" si="8"/>
        <v>18</v>
      </c>
      <c r="X35" s="76">
        <f>分析係数表!E38</f>
        <v>0.21782178217821782</v>
      </c>
      <c r="Y35" s="89">
        <f t="shared" si="9"/>
        <v>22</v>
      </c>
    </row>
    <row r="36" spans="1:25" x14ac:dyDescent="0.2">
      <c r="A36" s="6" t="s">
        <v>24</v>
      </c>
      <c r="B36" s="5" t="s">
        <v>39</v>
      </c>
      <c r="C36" s="90"/>
      <c r="D36" s="76">
        <f>投入係数表!AG36</f>
        <v>0</v>
      </c>
      <c r="E36" s="77">
        <f t="shared" si="0"/>
        <v>0</v>
      </c>
      <c r="F36" s="76">
        <f>分析係数表!C39</f>
        <v>1</v>
      </c>
      <c r="G36" s="77">
        <f t="shared" si="1"/>
        <v>0</v>
      </c>
      <c r="H36" s="77">
        <v>4.3430138689061986E-4</v>
      </c>
      <c r="I36" s="77">
        <f t="shared" si="2"/>
        <v>4.3430138689061986E-4</v>
      </c>
      <c r="J36" s="76">
        <f>分析係数表!G39</f>
        <v>0.3546086320409656</v>
      </c>
      <c r="K36" s="78">
        <f t="shared" si="3"/>
        <v>1.5400702069877684E-4</v>
      </c>
      <c r="L36" s="79"/>
      <c r="M36" s="80"/>
      <c r="N36" s="81">
        <f>分析係数表!H39</f>
        <v>4.3379915099309016E-3</v>
      </c>
      <c r="O36" s="82">
        <f t="shared" si="4"/>
        <v>9.8416013269102917E-2</v>
      </c>
      <c r="P36" s="76">
        <f>分析係数表!C39</f>
        <v>1</v>
      </c>
      <c r="Q36" s="82">
        <f t="shared" si="5"/>
        <v>9.8416013269102917E-2</v>
      </c>
      <c r="R36" s="83">
        <v>0.10681309021449019</v>
      </c>
      <c r="S36" s="84">
        <f t="shared" si="6"/>
        <v>0.1072473916013808</v>
      </c>
      <c r="T36" s="85">
        <f>分析係数表!F39</f>
        <v>0.70537673738112661</v>
      </c>
      <c r="U36" s="86">
        <f t="shared" si="7"/>
        <v>7.5649815180418037E-2</v>
      </c>
      <c r="V36" s="87">
        <f>分析係数表!D39</f>
        <v>5.5779078273591805E-2</v>
      </c>
      <c r="W36" s="88">
        <f t="shared" si="8"/>
        <v>0</v>
      </c>
      <c r="X36" s="76">
        <f>分析係数表!E39</f>
        <v>7.0592538405267011E-2</v>
      </c>
      <c r="Y36" s="89">
        <f t="shared" si="9"/>
        <v>0</v>
      </c>
    </row>
    <row r="37" spans="1:25" x14ac:dyDescent="0.2">
      <c r="A37" s="6" t="s">
        <v>25</v>
      </c>
      <c r="B37" s="5" t="s">
        <v>40</v>
      </c>
      <c r="C37" s="90"/>
      <c r="D37" s="76">
        <f>投入係数表!AG37</f>
        <v>0</v>
      </c>
      <c r="E37" s="77">
        <f t="shared" si="0"/>
        <v>0</v>
      </c>
      <c r="F37" s="76">
        <f>分析係数表!C40</f>
        <v>1</v>
      </c>
      <c r="G37" s="77">
        <f t="shared" si="1"/>
        <v>0</v>
      </c>
      <c r="H37" s="77">
        <v>3.3921673592339197E-5</v>
      </c>
      <c r="I37" s="77">
        <f t="shared" si="2"/>
        <v>3.3921673592339197E-5</v>
      </c>
      <c r="J37" s="76">
        <f>分析係数表!G40</f>
        <v>0.56581344070558914</v>
      </c>
      <c r="K37" s="78">
        <f t="shared" si="3"/>
        <v>1.9193338849773362E-5</v>
      </c>
      <c r="L37" s="79"/>
      <c r="M37" s="80"/>
      <c r="N37" s="81">
        <f>分析係数表!H40</f>
        <v>2.8909614848325226E-2</v>
      </c>
      <c r="O37" s="82">
        <f t="shared" si="4"/>
        <v>0.65587243128623596</v>
      </c>
      <c r="P37" s="76">
        <f>分析係数表!C40</f>
        <v>1</v>
      </c>
      <c r="Q37" s="82">
        <f t="shared" si="5"/>
        <v>0.65587243128623596</v>
      </c>
      <c r="R37" s="83">
        <v>0.65612634065168296</v>
      </c>
      <c r="S37" s="84">
        <f t="shared" si="6"/>
        <v>0.65616026232527525</v>
      </c>
      <c r="T37" s="85">
        <f>分析係数表!F40</f>
        <v>0.76416450963474258</v>
      </c>
      <c r="U37" s="86">
        <f t="shared" si="7"/>
        <v>0.50141438510159797</v>
      </c>
      <c r="V37" s="87">
        <f>分析係数表!D40</f>
        <v>3.8155498034704249E-2</v>
      </c>
      <c r="W37" s="88">
        <f t="shared" si="8"/>
        <v>0</v>
      </c>
      <c r="X37" s="76">
        <f>分析係数表!E40</f>
        <v>2.4733966062697729E-2</v>
      </c>
      <c r="Y37" s="89">
        <f t="shared" si="9"/>
        <v>0</v>
      </c>
    </row>
    <row r="38" spans="1:25" x14ac:dyDescent="0.2">
      <c r="A38" s="6" t="s">
        <v>26</v>
      </c>
      <c r="B38" s="5" t="s">
        <v>276</v>
      </c>
      <c r="C38" s="90"/>
      <c r="D38" s="76">
        <f>投入係数表!AG38</f>
        <v>0</v>
      </c>
      <c r="E38" s="77">
        <f t="shared" si="0"/>
        <v>0</v>
      </c>
      <c r="F38" s="76">
        <f>分析係数表!C41</f>
        <v>0.80737001514386675</v>
      </c>
      <c r="G38" s="77">
        <f t="shared" si="1"/>
        <v>0</v>
      </c>
      <c r="H38" s="77">
        <v>4.9877990875398316E-8</v>
      </c>
      <c r="I38" s="77">
        <f t="shared" si="2"/>
        <v>4.9877990875398316E-8</v>
      </c>
      <c r="J38" s="76">
        <f>分析係数表!G41</f>
        <v>0.46438676343953744</v>
      </c>
      <c r="K38" s="78">
        <f t="shared" si="3"/>
        <v>2.3162678749493004E-8</v>
      </c>
      <c r="L38" s="79"/>
      <c r="M38" s="80"/>
      <c r="N38" s="81">
        <f>分析係数表!H41</f>
        <v>5.5247420444334276E-2</v>
      </c>
      <c r="O38" s="82">
        <f t="shared" si="4"/>
        <v>1.253398226134361</v>
      </c>
      <c r="P38" s="76">
        <f>分析係数表!C41</f>
        <v>0.80737001514386675</v>
      </c>
      <c r="Q38" s="82">
        <f t="shared" si="5"/>
        <v>1.0119561448153949</v>
      </c>
      <c r="R38" s="83">
        <v>1.0285160281537913</v>
      </c>
      <c r="S38" s="84">
        <f t="shared" si="6"/>
        <v>1.0285160780317821</v>
      </c>
      <c r="T38" s="85">
        <f>分析係数表!F41</f>
        <v>0.56759749046623198</v>
      </c>
      <c r="U38" s="86">
        <f t="shared" si="7"/>
        <v>0.58378314479501081</v>
      </c>
      <c r="V38" s="87">
        <f>分析係数表!D41</f>
        <v>0.17788165826054866</v>
      </c>
      <c r="W38" s="88">
        <f t="shared" si="8"/>
        <v>0</v>
      </c>
      <c r="X38" s="76">
        <f>分析係数表!E41</f>
        <v>0.18021896912289334</v>
      </c>
      <c r="Y38" s="89">
        <f t="shared" si="9"/>
        <v>0</v>
      </c>
    </row>
    <row r="39" spans="1:25" x14ac:dyDescent="0.2">
      <c r="A39" s="6" t="s">
        <v>51</v>
      </c>
      <c r="B39" s="5" t="s">
        <v>367</v>
      </c>
      <c r="C39" s="90"/>
      <c r="D39" s="76">
        <f>投入係数表!AG39</f>
        <v>0</v>
      </c>
      <c r="E39" s="77">
        <f>$C$35*D39</f>
        <v>0</v>
      </c>
      <c r="F39" s="76">
        <f>分析係数表!C42</f>
        <v>0.96683250414593702</v>
      </c>
      <c r="G39" s="77">
        <f>E39*F39</f>
        <v>0</v>
      </c>
      <c r="H39" s="77">
        <v>7.9422242800572546E-3</v>
      </c>
      <c r="I39" s="77">
        <f>C39+H39</f>
        <v>7.9422242800572546E-3</v>
      </c>
      <c r="J39" s="76">
        <f>分析係数表!G42</f>
        <v>0.48211243611584326</v>
      </c>
      <c r="K39" s="78">
        <f>I39*J39</f>
        <v>3.8290450958368026E-3</v>
      </c>
      <c r="L39" s="79"/>
      <c r="M39" s="80"/>
      <c r="N39" s="81">
        <f>分析係数表!H42</f>
        <v>1.6732252966876335E-2</v>
      </c>
      <c r="O39" s="82">
        <f t="shared" si="4"/>
        <v>0.37960462260939698</v>
      </c>
      <c r="P39" s="76">
        <f>分析係数表!C42</f>
        <v>0.96683250414593702</v>
      </c>
      <c r="Q39" s="82">
        <f>O39*P39</f>
        <v>0.36701408786281664</v>
      </c>
      <c r="R39" s="83">
        <v>0.37589729259034099</v>
      </c>
      <c r="S39" s="84">
        <f>I39+R39</f>
        <v>0.38383951687039825</v>
      </c>
      <c r="T39" s="85">
        <f>分析係数表!F42</f>
        <v>0.55877342419080067</v>
      </c>
      <c r="U39" s="86">
        <f>S39*T39</f>
        <v>0.21447932118141502</v>
      </c>
      <c r="V39" s="87">
        <f>分析係数表!D42</f>
        <v>0.25383304940374785</v>
      </c>
      <c r="W39" s="88">
        <f>ROUND(S39*V39,0)</f>
        <v>0</v>
      </c>
      <c r="X39" s="76">
        <f>分析係数表!E42</f>
        <v>0.17717206132879046</v>
      </c>
      <c r="Y39" s="89">
        <f>ROUND(S39*X39,0)</f>
        <v>0</v>
      </c>
    </row>
    <row r="40" spans="1:25" x14ac:dyDescent="0.2">
      <c r="A40" s="6" t="s">
        <v>194</v>
      </c>
      <c r="B40" s="5" t="s">
        <v>41</v>
      </c>
      <c r="C40" s="90"/>
      <c r="D40" s="76">
        <f>投入係数表!AG40</f>
        <v>0.22772277227722773</v>
      </c>
      <c r="E40" s="77">
        <f>$C$35*D40</f>
        <v>22.772277227722775</v>
      </c>
      <c r="F40" s="76">
        <f>分析係数表!C43</f>
        <v>0.23747353563867324</v>
      </c>
      <c r="G40" s="77">
        <f>E40*F40</f>
        <v>5.4078131878113718</v>
      </c>
      <c r="H40" s="77">
        <v>5.6215517388665175</v>
      </c>
      <c r="I40" s="77">
        <f>C40+H40</f>
        <v>5.6215517388665175</v>
      </c>
      <c r="J40" s="76">
        <f>分析係数表!G43</f>
        <v>0.3947923997185081</v>
      </c>
      <c r="K40" s="78">
        <f>I40*J40</f>
        <v>2.2193459011288645</v>
      </c>
      <c r="L40" s="79"/>
      <c r="M40" s="80"/>
      <c r="N40" s="81">
        <f>分析係数表!H43</f>
        <v>4.4340470362222294E-2</v>
      </c>
      <c r="O40" s="82">
        <f t="shared" si="4"/>
        <v>1.0059522499149021</v>
      </c>
      <c r="P40" s="76">
        <f>分析係数表!C43</f>
        <v>0.23747353563867324</v>
      </c>
      <c r="Q40" s="82">
        <f>O40*P40</f>
        <v>0.23888703747097004</v>
      </c>
      <c r="R40" s="83">
        <v>0.33658414148830157</v>
      </c>
      <c r="S40" s="84">
        <f>I40+R40</f>
        <v>5.9581358803548188</v>
      </c>
      <c r="T40" s="85">
        <f>分析係数表!F43</f>
        <v>0.64109781843771996</v>
      </c>
      <c r="U40" s="86">
        <f>S40*T40</f>
        <v>3.8197479148509785</v>
      </c>
      <c r="V40" s="87">
        <f>分析係数表!D43</f>
        <v>1.4700914848698099</v>
      </c>
      <c r="W40" s="88">
        <f>ROUND(S40*V40,0)</f>
        <v>9</v>
      </c>
      <c r="X40" s="76">
        <f>分析係数表!E43</f>
        <v>1.0415200562983815</v>
      </c>
      <c r="Y40" s="89">
        <f>ROUND(S40*X40,0)</f>
        <v>6</v>
      </c>
    </row>
    <row r="41" spans="1:25" x14ac:dyDescent="0.2">
      <c r="A41" s="6" t="s">
        <v>340</v>
      </c>
      <c r="B41" s="5" t="s">
        <v>42</v>
      </c>
      <c r="C41" s="90"/>
      <c r="D41" s="76">
        <f>投入係数表!AG41</f>
        <v>0</v>
      </c>
      <c r="E41" s="77">
        <f>$C$35*D41</f>
        <v>0</v>
      </c>
      <c r="F41" s="76">
        <f>分析係数表!C44</f>
        <v>0.41273100616016423</v>
      </c>
      <c r="G41" s="77">
        <f>E41*F41</f>
        <v>0</v>
      </c>
      <c r="H41" s="77">
        <v>1.7188624314804686E-3</v>
      </c>
      <c r="I41" s="77">
        <f>C41+H41</f>
        <v>1.7188624314804686E-3</v>
      </c>
      <c r="J41" s="76">
        <f>分析係数表!G44</f>
        <v>0.27032077234506385</v>
      </c>
      <c r="K41" s="78">
        <f>I41*J41</f>
        <v>4.6464422003271466E-4</v>
      </c>
      <c r="L41" s="79"/>
      <c r="M41" s="80"/>
      <c r="N41" s="81">
        <f>分析係数表!H44</f>
        <v>0.12437641372044743</v>
      </c>
      <c r="O41" s="82">
        <f t="shared" si="4"/>
        <v>2.8217276947298511</v>
      </c>
      <c r="P41" s="76">
        <f>分析係数表!C44</f>
        <v>0.41273100616016423</v>
      </c>
      <c r="Q41" s="82">
        <f>O41*P41</f>
        <v>1.1646145105558521</v>
      </c>
      <c r="R41" s="83">
        <v>1.1803122675620539</v>
      </c>
      <c r="S41" s="84">
        <f>I41+R41</f>
        <v>1.1820311299935344</v>
      </c>
      <c r="T41" s="85">
        <f>分析係数表!F44</f>
        <v>0.52382435378386794</v>
      </c>
      <c r="U41" s="86">
        <f>S41*T41</f>
        <v>0.61917669282127841</v>
      </c>
      <c r="V41" s="87">
        <f>分析係数表!D44</f>
        <v>0.30302086577390219</v>
      </c>
      <c r="W41" s="88">
        <f>ROUND(S41*V41,0)</f>
        <v>0</v>
      </c>
      <c r="X41" s="76">
        <f>分析係数表!E44</f>
        <v>0.1999377141077546</v>
      </c>
      <c r="Y41" s="89">
        <f>ROUND(S41*X41,0)</f>
        <v>0</v>
      </c>
    </row>
    <row r="42" spans="1:25" x14ac:dyDescent="0.2">
      <c r="A42" s="6" t="s">
        <v>341</v>
      </c>
      <c r="B42" s="5" t="s">
        <v>278</v>
      </c>
      <c r="C42" s="90"/>
      <c r="D42" s="76">
        <f>投入係数表!AG42</f>
        <v>0</v>
      </c>
      <c r="E42" s="77">
        <f>$C$35*D42</f>
        <v>0</v>
      </c>
      <c r="F42" s="76">
        <f>分析係数表!C45</f>
        <v>1</v>
      </c>
      <c r="G42" s="77">
        <f>E42*F42</f>
        <v>0</v>
      </c>
      <c r="H42" s="77">
        <v>4.289337637744607E-3</v>
      </c>
      <c r="I42" s="77">
        <f>C42+H42</f>
        <v>4.289337637744607E-3</v>
      </c>
      <c r="J42" s="76">
        <f>分析係数表!G45</f>
        <v>0</v>
      </c>
      <c r="K42" s="78">
        <f>I42*J42</f>
        <v>0</v>
      </c>
      <c r="L42" s="79"/>
      <c r="M42" s="80"/>
      <c r="N42" s="81">
        <f>分析係数表!H45</f>
        <v>0</v>
      </c>
      <c r="O42" s="82">
        <f t="shared" si="4"/>
        <v>0</v>
      </c>
      <c r="P42" s="76">
        <f>分析係数表!C45</f>
        <v>1</v>
      </c>
      <c r="Q42" s="82">
        <f>O42*P42</f>
        <v>0</v>
      </c>
      <c r="R42" s="83">
        <v>4.9299898514084351E-3</v>
      </c>
      <c r="S42" s="84">
        <f>I42+R42</f>
        <v>9.2193274891530421E-3</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投入係数表!AG43</f>
        <v>0</v>
      </c>
      <c r="E43" s="77">
        <f>$C$35*D43</f>
        <v>0</v>
      </c>
      <c r="F43" s="76">
        <f>分析係数表!C46</f>
        <v>7.03125E-2</v>
      </c>
      <c r="G43" s="77">
        <f>E43*F43</f>
        <v>0</v>
      </c>
      <c r="H43" s="77">
        <v>2.2629388053774409E-3</v>
      </c>
      <c r="I43" s="77">
        <f>C43+H43</f>
        <v>2.2629388053774409E-3</v>
      </c>
      <c r="J43" s="76">
        <f>分析係数表!G46</f>
        <v>1.0101010101010102E-2</v>
      </c>
      <c r="K43" s="78">
        <f>I43*J43</f>
        <v>2.2857967731085263E-5</v>
      </c>
      <c r="L43" s="79"/>
      <c r="M43" s="80"/>
      <c r="N43" s="81">
        <f>分析係数表!H46</f>
        <v>2.5315279025811051E-2</v>
      </c>
      <c r="O43" s="82">
        <f t="shared" si="4"/>
        <v>0.57432773457755071</v>
      </c>
      <c r="P43" s="76">
        <f>分析係数表!C46</f>
        <v>7.03125E-2</v>
      </c>
      <c r="Q43" s="82">
        <f>O43*P43</f>
        <v>4.0382418837484037E-2</v>
      </c>
      <c r="R43" s="83">
        <v>4.3753190399649415E-2</v>
      </c>
      <c r="S43" s="84">
        <f>I43+R43</f>
        <v>4.6016129205026859E-2</v>
      </c>
      <c r="T43" s="85">
        <f>分析係数表!F46</f>
        <v>0.30303030303030304</v>
      </c>
      <c r="U43" s="86">
        <f>S43*T43</f>
        <v>1.3944281577280867E-2</v>
      </c>
      <c r="V43" s="87">
        <f>分析係数表!D46</f>
        <v>1.0101010101010102E-2</v>
      </c>
      <c r="W43" s="88">
        <f>ROUND(S43*V43,0)</f>
        <v>0</v>
      </c>
      <c r="X43" s="76">
        <f>分析係数表!E46</f>
        <v>3.0303030303030304E-2</v>
      </c>
      <c r="Y43" s="89">
        <f>ROUND(S43*X43,0)</f>
        <v>0</v>
      </c>
    </row>
    <row r="44" spans="1:25" x14ac:dyDescent="0.2">
      <c r="A44" s="192">
        <v>40</v>
      </c>
      <c r="B44" s="14" t="s">
        <v>150</v>
      </c>
      <c r="C44" s="197">
        <f>SUM(C5:C43)</f>
        <v>100</v>
      </c>
      <c r="D44" s="92">
        <f>投入係数表!AG44</f>
        <v>0.42574257425742573</v>
      </c>
      <c r="E44" s="91">
        <f>SUM(E5:E43)</f>
        <v>42.57425742574258</v>
      </c>
      <c r="F44" s="92">
        <f>分析係数表!C47</f>
        <v>0.45593014645384233</v>
      </c>
      <c r="G44" s="91">
        <f>SUM(G5:G43)</f>
        <v>7.8621695958280551</v>
      </c>
      <c r="H44" s="91">
        <f>SUM(H5:H43)</f>
        <v>8.341663825724055</v>
      </c>
      <c r="I44" s="91">
        <f>SUM(I5:I43)</f>
        <v>108.34166382572404</v>
      </c>
      <c r="J44" s="92">
        <f>分析係数表!G47</f>
        <v>0.32612291818538663</v>
      </c>
      <c r="K44" s="93">
        <f>SUM(K5:K43)</f>
        <v>36.183413035244463</v>
      </c>
      <c r="L44" s="94">
        <f>最終需要_まとめ!$L$33</f>
        <v>0.627</v>
      </c>
      <c r="M44" s="91">
        <f>K44*L44</f>
        <v>22.686999973098278</v>
      </c>
      <c r="N44" s="95">
        <f>分析係数表!H47</f>
        <v>1</v>
      </c>
      <c r="O44" s="96">
        <f>SUM(O5:O43)</f>
        <v>22.686999973098278</v>
      </c>
      <c r="P44" s="92">
        <f>分析係数表!C47</f>
        <v>0.45593014645384233</v>
      </c>
      <c r="Q44" s="96">
        <f>SUM(Q5:Q43)</f>
        <v>6.5970980575413547</v>
      </c>
      <c r="R44" s="91">
        <f>SUM(R5:R43)</f>
        <v>7.2342545570716732</v>
      </c>
      <c r="S44" s="97">
        <f>SUM(S5:S43)</f>
        <v>115.57591838279571</v>
      </c>
      <c r="T44" s="98">
        <f>分析係数表!F47</f>
        <v>0.53227163124544385</v>
      </c>
      <c r="U44" s="99">
        <f>SUM(U5:U43)</f>
        <v>64.6281253660662</v>
      </c>
      <c r="V44" s="100">
        <f>分析係数表!D47</f>
        <v>0.14068019962989961</v>
      </c>
      <c r="W44" s="101">
        <f>SUM(W5:W43)</f>
        <v>27</v>
      </c>
      <c r="X44" s="92">
        <f>分析係数表!E47</f>
        <v>0.11066561991812932</v>
      </c>
      <c r="Y44" s="102">
        <f>SUM(Y5:Y43)</f>
        <v>28</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2015年佐用町産業連関表</v>
      </c>
      <c r="H1" s="401"/>
      <c r="I1" s="401"/>
    </row>
    <row r="2" spans="1:25" x14ac:dyDescent="0.2">
      <c r="B2" s="3" t="s">
        <v>288</v>
      </c>
      <c r="S2" s="3" t="s">
        <v>152</v>
      </c>
      <c r="U2" s="64" t="s">
        <v>209</v>
      </c>
      <c r="W2" s="3" t="s">
        <v>130</v>
      </c>
      <c r="Y2" s="3" t="s">
        <v>153</v>
      </c>
    </row>
    <row r="3" spans="1:25" ht="44" x14ac:dyDescent="0.2">
      <c r="B3" s="65"/>
      <c r="C3" s="66" t="s">
        <v>227</v>
      </c>
      <c r="D3" s="66" t="s">
        <v>230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投入係数表!AH5</f>
        <v>0</v>
      </c>
      <c r="E5" s="77">
        <f t="shared" ref="E5:E38" si="0">$C$36*D5</f>
        <v>0</v>
      </c>
      <c r="F5" s="76">
        <f>分析係数表!C8</f>
        <v>1</v>
      </c>
      <c r="G5" s="77">
        <f t="shared" ref="G5:G38" si="1">E5*F5</f>
        <v>0</v>
      </c>
      <c r="H5" s="77">
        <f t="array" ref="H5:H43">MMULT(逆行列係数!C5:AO43,'32'!G5:G43)</f>
        <v>2.3846066881060132E-3</v>
      </c>
      <c r="I5" s="77">
        <f t="shared" ref="I5:I38" si="2">C5+H5</f>
        <v>2.3846066881060132E-3</v>
      </c>
      <c r="J5" s="76">
        <f>分析係数表!G8</f>
        <v>0.11979935084095604</v>
      </c>
      <c r="K5" s="78">
        <f t="shared" ref="K5:K38" si="3">I5*J5</f>
        <v>2.8567433324610251E-4</v>
      </c>
      <c r="L5" s="79" t="s">
        <v>187</v>
      </c>
      <c r="M5" s="80" t="s">
        <v>187</v>
      </c>
      <c r="N5" s="81">
        <f>分析係数表!H8</f>
        <v>1.4191429368202522E-2</v>
      </c>
      <c r="O5" s="82">
        <f t="shared" ref="O5:O43" si="4">$M$44*N5</f>
        <v>0.34540899964685989</v>
      </c>
      <c r="P5" s="76">
        <f>分析係数表!C8</f>
        <v>1</v>
      </c>
      <c r="Q5" s="82">
        <f t="shared" ref="Q5:Q38" si="5">O5*P5</f>
        <v>0.34540899964685989</v>
      </c>
      <c r="R5" s="83">
        <f t="array" ref="R5:R43">MMULT(逆行列係数!C5:AO43,'32'!Q5:Q43)</f>
        <v>0.48539841835406311</v>
      </c>
      <c r="S5" s="84">
        <f t="shared" ref="S5:S38" si="6">I5+R5</f>
        <v>0.48778302504216914</v>
      </c>
      <c r="T5" s="85">
        <f>分析係数表!F8</f>
        <v>0.45234582472705814</v>
      </c>
      <c r="U5" s="86">
        <f t="shared" ref="U5:U38" si="7">S5*T5</f>
        <v>0.22064661475055924</v>
      </c>
      <c r="V5" s="87">
        <f>分析係数表!D8</f>
        <v>0.25140159339038065</v>
      </c>
      <c r="W5" s="88">
        <f t="shared" ref="W5:W38" si="8">ROUND(S5*V5,0)</f>
        <v>0</v>
      </c>
      <c r="X5" s="76">
        <f>分析係数表!E8</f>
        <v>0.19799350840956034</v>
      </c>
      <c r="Y5" s="89">
        <f t="shared" ref="Y5:Y38" si="9">ROUND(S5*X5,0)</f>
        <v>0</v>
      </c>
    </row>
    <row r="6" spans="1:25" x14ac:dyDescent="0.2">
      <c r="A6" s="6" t="s">
        <v>219</v>
      </c>
      <c r="B6" s="5" t="s">
        <v>265</v>
      </c>
      <c r="C6" s="90"/>
      <c r="D6" s="76">
        <f>投入係数表!AH6</f>
        <v>0</v>
      </c>
      <c r="E6" s="77">
        <f t="shared" si="0"/>
        <v>0</v>
      </c>
      <c r="F6" s="76">
        <f>分析係数表!C9</f>
        <v>1</v>
      </c>
      <c r="G6" s="77">
        <f t="shared" si="1"/>
        <v>0</v>
      </c>
      <c r="H6" s="77">
        <v>4.0035569297031202E-3</v>
      </c>
      <c r="I6" s="77">
        <f t="shared" si="2"/>
        <v>4.0035569297031202E-3</v>
      </c>
      <c r="J6" s="76">
        <f>分析係数表!G9</f>
        <v>0.2441860465116279</v>
      </c>
      <c r="K6" s="78">
        <f t="shared" si="3"/>
        <v>9.7761273864843635E-4</v>
      </c>
      <c r="L6" s="79"/>
      <c r="M6" s="80"/>
      <c r="N6" s="81">
        <f>分析係数表!H9</f>
        <v>7.4365568741672605E-4</v>
      </c>
      <c r="O6" s="82">
        <f t="shared" si="4"/>
        <v>1.8100034915992658E-2</v>
      </c>
      <c r="P6" s="76">
        <f>分析係数表!C9</f>
        <v>1</v>
      </c>
      <c r="Q6" s="82">
        <f t="shared" si="5"/>
        <v>1.8100034915992658E-2</v>
      </c>
      <c r="R6" s="83">
        <v>2.4166490364678241E-2</v>
      </c>
      <c r="S6" s="84">
        <f t="shared" si="6"/>
        <v>2.8170047294381363E-2</v>
      </c>
      <c r="T6" s="85">
        <f>分析係数表!F9</f>
        <v>0.66860465116279066</v>
      </c>
      <c r="U6" s="86">
        <f t="shared" si="7"/>
        <v>1.8834624644499167E-2</v>
      </c>
      <c r="V6" s="87">
        <f>分析係数表!D9</f>
        <v>0.14534883720930233</v>
      </c>
      <c r="W6" s="88">
        <f t="shared" si="8"/>
        <v>0</v>
      </c>
      <c r="X6" s="76">
        <f>分析係数表!E9</f>
        <v>4.0697674418604654E-2</v>
      </c>
      <c r="Y6" s="89">
        <f t="shared" si="9"/>
        <v>0</v>
      </c>
    </row>
    <row r="7" spans="1:25" x14ac:dyDescent="0.2">
      <c r="A7" s="6" t="s">
        <v>220</v>
      </c>
      <c r="B7" s="5" t="s">
        <v>266</v>
      </c>
      <c r="C7" s="90"/>
      <c r="D7" s="76">
        <f>投入係数表!AH7</f>
        <v>0</v>
      </c>
      <c r="E7" s="77">
        <f t="shared" si="0"/>
        <v>0</v>
      </c>
      <c r="F7" s="76">
        <f>分析係数表!C10</f>
        <v>0</v>
      </c>
      <c r="G7" s="77">
        <f t="shared" si="1"/>
        <v>0</v>
      </c>
      <c r="H7" s="77">
        <v>0</v>
      </c>
      <c r="I7" s="77">
        <f t="shared" si="2"/>
        <v>0</v>
      </c>
      <c r="J7" s="76">
        <f>分析係数表!G10</f>
        <v>0</v>
      </c>
      <c r="K7" s="78">
        <f t="shared" si="3"/>
        <v>0</v>
      </c>
      <c r="L7" s="79"/>
      <c r="M7" s="80"/>
      <c r="N7" s="81">
        <f>分析係数表!H10</f>
        <v>1.4563257211910885E-3</v>
      </c>
      <c r="O7" s="82">
        <f t="shared" si="4"/>
        <v>3.5445901710485624E-2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投入係数表!AH8</f>
        <v>0</v>
      </c>
      <c r="E8" s="77">
        <f t="shared" si="0"/>
        <v>0</v>
      </c>
      <c r="F8" s="76">
        <f>分析係数表!C11</f>
        <v>1.4950166112956853E-2</v>
      </c>
      <c r="G8" s="77">
        <f t="shared" si="1"/>
        <v>0</v>
      </c>
      <c r="H8" s="77">
        <v>5.704802388449339E-4</v>
      </c>
      <c r="I8" s="77">
        <f t="shared" si="2"/>
        <v>5.704802388449339E-4</v>
      </c>
      <c r="J8" s="76">
        <f>分析係数表!G11</f>
        <v>0.5</v>
      </c>
      <c r="K8" s="78">
        <f t="shared" si="3"/>
        <v>2.8524011942246695E-4</v>
      </c>
      <c r="L8" s="79"/>
      <c r="M8" s="80"/>
      <c r="N8" s="81">
        <f>分析係数表!H11</f>
        <v>-3.0985653642363585E-5</v>
      </c>
      <c r="O8" s="82">
        <f t="shared" si="4"/>
        <v>-7.5416812149969403E-4</v>
      </c>
      <c r="P8" s="76">
        <f>分析係数表!C11</f>
        <v>1.4950166112956853E-2</v>
      </c>
      <c r="Q8" s="82">
        <f t="shared" si="5"/>
        <v>-1.1274938693517052E-5</v>
      </c>
      <c r="R8" s="83">
        <v>2.0855954255854432E-4</v>
      </c>
      <c r="S8" s="84">
        <f t="shared" si="6"/>
        <v>7.790397814034782E-4</v>
      </c>
      <c r="T8" s="85">
        <f>分析係数表!F11</f>
        <v>0.8125</v>
      </c>
      <c r="U8" s="86">
        <f t="shared" si="7"/>
        <v>6.3296982239032602E-4</v>
      </c>
      <c r="V8" s="87">
        <f>分析係数表!D11</f>
        <v>0.3125</v>
      </c>
      <c r="W8" s="88">
        <f t="shared" si="8"/>
        <v>0</v>
      </c>
      <c r="X8" s="76">
        <f>分析係数表!E11</f>
        <v>0</v>
      </c>
      <c r="Y8" s="89">
        <f t="shared" si="9"/>
        <v>0</v>
      </c>
    </row>
    <row r="9" spans="1:25" x14ac:dyDescent="0.2">
      <c r="A9" s="6" t="s">
        <v>222</v>
      </c>
      <c r="B9" s="5" t="s">
        <v>190</v>
      </c>
      <c r="C9" s="90"/>
      <c r="D9" s="76">
        <f>投入係数表!AH9</f>
        <v>3.65764447695684E-4</v>
      </c>
      <c r="E9" s="77">
        <f t="shared" si="0"/>
        <v>3.6576444769568402E-2</v>
      </c>
      <c r="F9" s="76">
        <f>分析係数表!C12</f>
        <v>7.6050169221580699E-2</v>
      </c>
      <c r="G9" s="77">
        <f t="shared" si="1"/>
        <v>2.7816448142494771E-3</v>
      </c>
      <c r="H9" s="77">
        <v>3.1398248545144529E-3</v>
      </c>
      <c r="I9" s="77">
        <f t="shared" si="2"/>
        <v>3.1398248545144529E-3</v>
      </c>
      <c r="J9" s="76">
        <f>分析係数表!G12</f>
        <v>0.1430260047281324</v>
      </c>
      <c r="K9" s="78">
        <f t="shared" si="3"/>
        <v>4.4907660448729179E-4</v>
      </c>
      <c r="L9" s="79"/>
      <c r="M9" s="80"/>
      <c r="N9" s="81">
        <f>分析係数表!H12</f>
        <v>0.10532023673039383</v>
      </c>
      <c r="O9" s="82">
        <f t="shared" si="4"/>
        <v>2.56341744497746</v>
      </c>
      <c r="P9" s="76">
        <f>分析係数表!C12</f>
        <v>7.6050169221580699E-2</v>
      </c>
      <c r="Q9" s="82">
        <f t="shared" si="5"/>
        <v>0.19494833047608787</v>
      </c>
      <c r="R9" s="83">
        <v>0.2174586942444805</v>
      </c>
      <c r="S9" s="84">
        <f t="shared" si="6"/>
        <v>0.22059851909899494</v>
      </c>
      <c r="T9" s="85">
        <f>分析係数表!F12</f>
        <v>0.29432624113475175</v>
      </c>
      <c r="U9" s="86">
        <f t="shared" si="7"/>
        <v>6.4927932926299919E-2</v>
      </c>
      <c r="V9" s="87">
        <f>分析係数表!D12</f>
        <v>7.407407407407407E-2</v>
      </c>
      <c r="W9" s="88">
        <f t="shared" si="8"/>
        <v>0</v>
      </c>
      <c r="X9" s="76">
        <f>分析係数表!E12</f>
        <v>6.6587864460204885E-2</v>
      </c>
      <c r="Y9" s="89">
        <f t="shared" si="9"/>
        <v>0</v>
      </c>
    </row>
    <row r="10" spans="1:25" x14ac:dyDescent="0.2">
      <c r="A10" s="6" t="s">
        <v>223</v>
      </c>
      <c r="B10" s="5" t="s">
        <v>28</v>
      </c>
      <c r="C10" s="90"/>
      <c r="D10" s="76">
        <f>投入係数表!AH10</f>
        <v>3.2918800292611556E-3</v>
      </c>
      <c r="E10" s="77">
        <f t="shared" si="0"/>
        <v>0.32918800292611555</v>
      </c>
      <c r="F10" s="76">
        <f>分析係数表!C13</f>
        <v>0</v>
      </c>
      <c r="G10" s="77">
        <f t="shared" si="1"/>
        <v>0</v>
      </c>
      <c r="H10" s="77">
        <v>0</v>
      </c>
      <c r="I10" s="77">
        <f t="shared" si="2"/>
        <v>0</v>
      </c>
      <c r="J10" s="76">
        <f>分析係数表!G13</f>
        <v>0.24390243902439024</v>
      </c>
      <c r="K10" s="78">
        <f t="shared" si="3"/>
        <v>0</v>
      </c>
      <c r="L10" s="79"/>
      <c r="M10" s="80"/>
      <c r="N10" s="81">
        <f>分析係数表!H13</f>
        <v>1.555479812846652E-2</v>
      </c>
      <c r="O10" s="82">
        <f t="shared" si="4"/>
        <v>0.37859239699284647</v>
      </c>
      <c r="P10" s="76">
        <f>分析係数表!C13</f>
        <v>0</v>
      </c>
      <c r="Q10" s="82">
        <f t="shared" si="5"/>
        <v>0</v>
      </c>
      <c r="R10" s="83">
        <v>0</v>
      </c>
      <c r="S10" s="84">
        <f t="shared" si="6"/>
        <v>0</v>
      </c>
      <c r="T10" s="85">
        <f>分析係数表!F13</f>
        <v>0.37804878048780488</v>
      </c>
      <c r="U10" s="86">
        <f t="shared" si="7"/>
        <v>0</v>
      </c>
      <c r="V10" s="87">
        <f>分析係数表!D13</f>
        <v>0.4451219512195122</v>
      </c>
      <c r="W10" s="88">
        <f t="shared" si="8"/>
        <v>0</v>
      </c>
      <c r="X10" s="76">
        <f>分析係数表!E13</f>
        <v>0.39634146341463417</v>
      </c>
      <c r="Y10" s="89">
        <f t="shared" si="9"/>
        <v>0</v>
      </c>
    </row>
    <row r="11" spans="1:25" x14ac:dyDescent="0.2">
      <c r="A11" s="6" t="s">
        <v>224</v>
      </c>
      <c r="B11" s="5" t="s">
        <v>267</v>
      </c>
      <c r="C11" s="90"/>
      <c r="D11" s="76">
        <f>投入係数表!AH11</f>
        <v>1.2801755669348939E-3</v>
      </c>
      <c r="E11" s="77">
        <f t="shared" si="0"/>
        <v>0.12801755669348938</v>
      </c>
      <c r="F11" s="76">
        <f>分析係数表!C14</f>
        <v>0.12118408880666054</v>
      </c>
      <c r="G11" s="77">
        <f t="shared" si="1"/>
        <v>1.5513690959155517E-2</v>
      </c>
      <c r="H11" s="77">
        <v>2.662220890275695E-2</v>
      </c>
      <c r="I11" s="77">
        <f t="shared" si="2"/>
        <v>2.662220890275695E-2</v>
      </c>
      <c r="J11" s="76">
        <f>分析係数表!G14</f>
        <v>0.17455621301775148</v>
      </c>
      <c r="K11" s="78">
        <f t="shared" si="3"/>
        <v>4.6470719682327223E-3</v>
      </c>
      <c r="L11" s="79"/>
      <c r="M11" s="80"/>
      <c r="N11" s="81">
        <f>分析係数表!H14</f>
        <v>1.3013974529792706E-3</v>
      </c>
      <c r="O11" s="82">
        <f t="shared" si="4"/>
        <v>3.1675061102987151E-2</v>
      </c>
      <c r="P11" s="76">
        <f>分析係数表!C14</f>
        <v>0.12118408880666054</v>
      </c>
      <c r="Q11" s="82">
        <f t="shared" si="5"/>
        <v>3.838513417660794E-3</v>
      </c>
      <c r="R11" s="83">
        <v>1.1491517315327165E-2</v>
      </c>
      <c r="S11" s="84">
        <f t="shared" si="6"/>
        <v>3.8113726218084114E-2</v>
      </c>
      <c r="T11" s="85">
        <f>分析係数表!F14</f>
        <v>0.39349112426035504</v>
      </c>
      <c r="U11" s="86">
        <f t="shared" si="7"/>
        <v>1.4997412979305288E-2</v>
      </c>
      <c r="V11" s="87">
        <f>分析係数表!D14</f>
        <v>0.13905325443786981</v>
      </c>
      <c r="W11" s="88">
        <f t="shared" si="8"/>
        <v>0</v>
      </c>
      <c r="X11" s="76">
        <f>分析係数表!E14</f>
        <v>0.10650887573964497</v>
      </c>
      <c r="Y11" s="89">
        <f t="shared" si="9"/>
        <v>0</v>
      </c>
    </row>
    <row r="12" spans="1:25" x14ac:dyDescent="0.2">
      <c r="A12" s="6" t="s">
        <v>225</v>
      </c>
      <c r="B12" s="5" t="s">
        <v>29</v>
      </c>
      <c r="C12" s="90"/>
      <c r="D12" s="76">
        <f>投入係数表!AH12</f>
        <v>9.1441111923920993E-4</v>
      </c>
      <c r="E12" s="77">
        <f t="shared" si="0"/>
        <v>9.1441111923920987E-2</v>
      </c>
      <c r="F12" s="76">
        <f>分析係数表!C15</f>
        <v>0</v>
      </c>
      <c r="G12" s="77">
        <f t="shared" si="1"/>
        <v>0</v>
      </c>
      <c r="H12" s="77">
        <v>0</v>
      </c>
      <c r="I12" s="77">
        <f t="shared" si="2"/>
        <v>0</v>
      </c>
      <c r="J12" s="76">
        <f>分析係数表!G15</f>
        <v>0.1</v>
      </c>
      <c r="K12" s="78">
        <f t="shared" si="3"/>
        <v>0</v>
      </c>
      <c r="L12" s="79"/>
      <c r="M12" s="80"/>
      <c r="N12" s="81">
        <f>分析係数表!H15</f>
        <v>9.7914665509868937E-3</v>
      </c>
      <c r="O12" s="82">
        <f t="shared" si="4"/>
        <v>0.23831712639390334</v>
      </c>
      <c r="P12" s="76">
        <f>分析係数表!C15</f>
        <v>0</v>
      </c>
      <c r="Q12" s="82">
        <f t="shared" si="5"/>
        <v>0</v>
      </c>
      <c r="R12" s="83">
        <v>0</v>
      </c>
      <c r="S12" s="84">
        <f t="shared" si="6"/>
        <v>0</v>
      </c>
      <c r="T12" s="85">
        <f>分析係数表!F15</f>
        <v>0.30833333333333335</v>
      </c>
      <c r="U12" s="86">
        <f t="shared" si="7"/>
        <v>0</v>
      </c>
      <c r="V12" s="87">
        <f>分析係数表!D15</f>
        <v>8.3333333333333332E-3</v>
      </c>
      <c r="W12" s="88">
        <f t="shared" si="8"/>
        <v>0</v>
      </c>
      <c r="X12" s="76">
        <f>分析係数表!E15</f>
        <v>0</v>
      </c>
      <c r="Y12" s="89">
        <f t="shared" si="9"/>
        <v>0</v>
      </c>
    </row>
    <row r="13" spans="1:25" x14ac:dyDescent="0.2">
      <c r="A13" s="6" t="s">
        <v>226</v>
      </c>
      <c r="B13" s="5" t="s">
        <v>30</v>
      </c>
      <c r="C13" s="90"/>
      <c r="D13" s="76">
        <f>投入係数表!AH13</f>
        <v>1.0972933430870519E-2</v>
      </c>
      <c r="E13" s="77">
        <f t="shared" si="0"/>
        <v>1.097293343087052</v>
      </c>
      <c r="F13" s="76">
        <f>分析係数表!C16</f>
        <v>1.8867924528301883E-2</v>
      </c>
      <c r="G13" s="77">
        <f t="shared" si="1"/>
        <v>2.0703647982774562E-2</v>
      </c>
      <c r="H13" s="77">
        <v>2.2202682020156347E-2</v>
      </c>
      <c r="I13" s="77">
        <f t="shared" si="2"/>
        <v>2.2202682020156347E-2</v>
      </c>
      <c r="J13" s="76">
        <f>分析係数表!G16</f>
        <v>4.4444444444444446E-2</v>
      </c>
      <c r="K13" s="78">
        <f t="shared" si="3"/>
        <v>9.8678586756250426E-4</v>
      </c>
      <c r="L13" s="79"/>
      <c r="M13" s="80"/>
      <c r="N13" s="81">
        <f>分析係数表!H16</f>
        <v>1.8622377839060514E-2</v>
      </c>
      <c r="O13" s="82">
        <f t="shared" si="4"/>
        <v>0.45325504102131614</v>
      </c>
      <c r="P13" s="76">
        <f>分析係数表!C16</f>
        <v>1.8867924528301883E-2</v>
      </c>
      <c r="Q13" s="82">
        <f t="shared" si="5"/>
        <v>8.5519819060625672E-3</v>
      </c>
      <c r="R13" s="83">
        <v>9.2635152060973145E-3</v>
      </c>
      <c r="S13" s="84">
        <f t="shared" si="6"/>
        <v>3.1466197226253663E-2</v>
      </c>
      <c r="T13" s="85">
        <f>分析係数表!F16</f>
        <v>0.28888888888888886</v>
      </c>
      <c r="U13" s="86">
        <f t="shared" si="7"/>
        <v>9.0902347542510566E-3</v>
      </c>
      <c r="V13" s="87">
        <f>分析係数表!D16</f>
        <v>0</v>
      </c>
      <c r="W13" s="88">
        <f t="shared" si="8"/>
        <v>0</v>
      </c>
      <c r="X13" s="76">
        <f>分析係数表!E16</f>
        <v>0</v>
      </c>
      <c r="Y13" s="89">
        <f t="shared" si="9"/>
        <v>0</v>
      </c>
    </row>
    <row r="14" spans="1:25" x14ac:dyDescent="0.2">
      <c r="A14" s="6" t="s">
        <v>2</v>
      </c>
      <c r="B14" s="5" t="s">
        <v>364</v>
      </c>
      <c r="C14" s="90"/>
      <c r="D14" s="76">
        <f>投入係数表!AH14</f>
        <v>1.8288222384784199E-3</v>
      </c>
      <c r="E14" s="77">
        <f t="shared" si="0"/>
        <v>0.18288222384784197</v>
      </c>
      <c r="F14" s="76">
        <f>分析係数表!C17</f>
        <v>0.10356731875719216</v>
      </c>
      <c r="G14" s="77">
        <f t="shared" si="1"/>
        <v>1.8940621572273619E-2</v>
      </c>
      <c r="H14" s="77">
        <v>3.4030774448606887E-2</v>
      </c>
      <c r="I14" s="77">
        <f t="shared" si="2"/>
        <v>3.4030774448606887E-2</v>
      </c>
      <c r="J14" s="76">
        <f>分析係数表!G17</f>
        <v>0.21292775665399238</v>
      </c>
      <c r="K14" s="78">
        <f t="shared" si="3"/>
        <v>7.2460964605398689E-3</v>
      </c>
      <c r="L14" s="79"/>
      <c r="M14" s="80"/>
      <c r="N14" s="81">
        <f>分析係数表!H17</f>
        <v>3.0056084033092678E-3</v>
      </c>
      <c r="O14" s="82">
        <f t="shared" si="4"/>
        <v>7.3154307785470329E-2</v>
      </c>
      <c r="P14" s="76">
        <f>分析係数表!C17</f>
        <v>0.10356731875719216</v>
      </c>
      <c r="Q14" s="82">
        <f t="shared" si="5"/>
        <v>7.5763955128795501E-3</v>
      </c>
      <c r="R14" s="83">
        <v>1.3089419578699033E-2</v>
      </c>
      <c r="S14" s="84">
        <f t="shared" si="6"/>
        <v>4.7120194027305919E-2</v>
      </c>
      <c r="T14" s="85">
        <f>分析係数表!F17</f>
        <v>0.32509505703422054</v>
      </c>
      <c r="U14" s="86">
        <f t="shared" si="7"/>
        <v>1.5318542164770556E-2</v>
      </c>
      <c r="V14" s="87">
        <f>分析係数表!D17</f>
        <v>7.2243346007604556E-2</v>
      </c>
      <c r="W14" s="88">
        <f t="shared" si="8"/>
        <v>0</v>
      </c>
      <c r="X14" s="76">
        <f>分析係数表!E17</f>
        <v>6.8441064638783272E-2</v>
      </c>
      <c r="Y14" s="89">
        <f t="shared" si="9"/>
        <v>0</v>
      </c>
    </row>
    <row r="15" spans="1:25" x14ac:dyDescent="0.2">
      <c r="A15" s="6" t="s">
        <v>3</v>
      </c>
      <c r="B15" s="5" t="s">
        <v>31</v>
      </c>
      <c r="C15" s="90"/>
      <c r="D15" s="76">
        <f>投入係数表!AH15</f>
        <v>1.82882223847842E-4</v>
      </c>
      <c r="E15" s="77">
        <f t="shared" si="0"/>
        <v>1.8288222384784201E-2</v>
      </c>
      <c r="F15" s="76">
        <f>分析係数表!C18</f>
        <v>0.44289970208540219</v>
      </c>
      <c r="G15" s="77">
        <f t="shared" si="1"/>
        <v>8.0998482458925058E-3</v>
      </c>
      <c r="H15" s="77">
        <v>4.2996551617004303E-2</v>
      </c>
      <c r="I15" s="77">
        <f t="shared" si="2"/>
        <v>4.2996551617004303E-2</v>
      </c>
      <c r="J15" s="76">
        <f>分析係数表!G18</f>
        <v>0.21558441558441557</v>
      </c>
      <c r="K15" s="78">
        <f t="shared" si="3"/>
        <v>9.2693864524970304E-3</v>
      </c>
      <c r="L15" s="79"/>
      <c r="M15" s="80"/>
      <c r="N15" s="81">
        <f>分析係数表!H18</f>
        <v>4.9577045827781737E-4</v>
      </c>
      <c r="O15" s="82">
        <f t="shared" si="4"/>
        <v>1.2066689943995105E-2</v>
      </c>
      <c r="P15" s="76">
        <f>分析係数表!C18</f>
        <v>0.44289970208540219</v>
      </c>
      <c r="Q15" s="82">
        <f t="shared" si="5"/>
        <v>5.3443333813523505E-3</v>
      </c>
      <c r="R15" s="83">
        <v>1.1265708875125721E-2</v>
      </c>
      <c r="S15" s="84">
        <f t="shared" si="6"/>
        <v>5.4262260492130024E-2</v>
      </c>
      <c r="T15" s="85">
        <f>分析係数表!F18</f>
        <v>0.45974025974025973</v>
      </c>
      <c r="U15" s="86">
        <f t="shared" si="7"/>
        <v>2.494654573274549E-2</v>
      </c>
      <c r="V15" s="87">
        <f>分析係数表!D18</f>
        <v>4.0445269016697587E-2</v>
      </c>
      <c r="W15" s="88">
        <f t="shared" si="8"/>
        <v>0</v>
      </c>
      <c r="X15" s="76">
        <f>分析係数表!E18</f>
        <v>3.896103896103896E-2</v>
      </c>
      <c r="Y15" s="89">
        <f t="shared" si="9"/>
        <v>0</v>
      </c>
    </row>
    <row r="16" spans="1:25" x14ac:dyDescent="0.2">
      <c r="A16" s="6" t="s">
        <v>4</v>
      </c>
      <c r="B16" s="5" t="s">
        <v>32</v>
      </c>
      <c r="C16" s="90"/>
      <c r="D16" s="76">
        <f>投入係数表!AH16</f>
        <v>0</v>
      </c>
      <c r="E16" s="77">
        <f t="shared" si="0"/>
        <v>0</v>
      </c>
      <c r="F16" s="76">
        <f>分析係数表!C19</f>
        <v>0.30545876887340306</v>
      </c>
      <c r="G16" s="77">
        <f t="shared" si="1"/>
        <v>0</v>
      </c>
      <c r="H16" s="77">
        <v>2.1522938272840204E-2</v>
      </c>
      <c r="I16" s="77">
        <f t="shared" si="2"/>
        <v>2.1522938272840204E-2</v>
      </c>
      <c r="J16" s="76">
        <f>分析係数表!G19</f>
        <v>5.7468790357296601E-2</v>
      </c>
      <c r="K16" s="78">
        <f t="shared" si="3"/>
        <v>1.236897227474889E-3</v>
      </c>
      <c r="L16" s="79"/>
      <c r="M16" s="80"/>
      <c r="N16" s="81">
        <f>分析係数表!H19</f>
        <v>-1.2394261456945434E-4</v>
      </c>
      <c r="O16" s="82">
        <f t="shared" si="4"/>
        <v>-3.0166724859987761E-3</v>
      </c>
      <c r="P16" s="76">
        <f>分析係数表!C19</f>
        <v>0.30545876887340306</v>
      </c>
      <c r="Q16" s="82">
        <f t="shared" si="5"/>
        <v>-9.214690636674544E-4</v>
      </c>
      <c r="R16" s="83">
        <v>2.1729354530641309E-3</v>
      </c>
      <c r="S16" s="84">
        <f t="shared" si="6"/>
        <v>2.3695873725904336E-2</v>
      </c>
      <c r="T16" s="85">
        <f>分析係数表!F19</f>
        <v>0.23999139044339216</v>
      </c>
      <c r="U16" s="86">
        <f t="shared" si="7"/>
        <v>5.6868056832508253E-3</v>
      </c>
      <c r="V16" s="87">
        <f>分析係数表!D19</f>
        <v>1.8941024537236333E-2</v>
      </c>
      <c r="W16" s="88">
        <f t="shared" si="8"/>
        <v>0</v>
      </c>
      <c r="X16" s="76">
        <f>分析係数表!E19</f>
        <v>1.9156263452432199E-2</v>
      </c>
      <c r="Y16" s="89">
        <f t="shared" si="9"/>
        <v>0</v>
      </c>
    </row>
    <row r="17" spans="1:25" x14ac:dyDescent="0.2">
      <c r="A17" s="6" t="s">
        <v>5</v>
      </c>
      <c r="B17" s="5" t="s">
        <v>33</v>
      </c>
      <c r="C17" s="90"/>
      <c r="D17" s="76">
        <f>投入係数表!AH17</f>
        <v>1.82882223847842E-4</v>
      </c>
      <c r="E17" s="77">
        <f t="shared" si="0"/>
        <v>1.8288222384784201E-2</v>
      </c>
      <c r="F17" s="76">
        <f>分析係数表!C20</f>
        <v>9.5808383233532912E-2</v>
      </c>
      <c r="G17" s="77">
        <f t="shared" si="1"/>
        <v>1.75216501890148E-3</v>
      </c>
      <c r="H17" s="77">
        <v>5.6714829526437523E-3</v>
      </c>
      <c r="I17" s="77">
        <f t="shared" si="2"/>
        <v>5.6714829526437523E-3</v>
      </c>
      <c r="J17" s="76">
        <f>分析係数表!G20</f>
        <v>0.10049019607843138</v>
      </c>
      <c r="K17" s="78">
        <f t="shared" si="3"/>
        <v>5.699284339666516E-4</v>
      </c>
      <c r="L17" s="79"/>
      <c r="M17" s="80"/>
      <c r="N17" s="81">
        <f>分析係数表!H20</f>
        <v>6.1971307284727176E-4</v>
      </c>
      <c r="O17" s="82">
        <f t="shared" si="4"/>
        <v>1.5083362429993884E-2</v>
      </c>
      <c r="P17" s="76">
        <f>分析係数表!C20</f>
        <v>9.5808383233532912E-2</v>
      </c>
      <c r="Q17" s="82">
        <f t="shared" si="5"/>
        <v>1.4451125681431262E-3</v>
      </c>
      <c r="R17" s="83">
        <v>2.7321332168546457E-3</v>
      </c>
      <c r="S17" s="84">
        <f t="shared" si="6"/>
        <v>8.4036161694983971E-3</v>
      </c>
      <c r="T17" s="85">
        <f>分析係数表!F20</f>
        <v>0.22303921568627452</v>
      </c>
      <c r="U17" s="86">
        <f t="shared" si="7"/>
        <v>1.8743359593734171E-3</v>
      </c>
      <c r="V17" s="87">
        <f>分析係数表!D20</f>
        <v>8.5784313725490197E-2</v>
      </c>
      <c r="W17" s="88">
        <f t="shared" si="8"/>
        <v>0</v>
      </c>
      <c r="X17" s="76">
        <f>分析係数表!E20</f>
        <v>9.3137254901960786E-2</v>
      </c>
      <c r="Y17" s="89">
        <f t="shared" si="9"/>
        <v>0</v>
      </c>
    </row>
    <row r="18" spans="1:25" x14ac:dyDescent="0.2">
      <c r="A18" s="6" t="s">
        <v>6</v>
      </c>
      <c r="B18" s="5" t="s">
        <v>34</v>
      </c>
      <c r="C18" s="90"/>
      <c r="D18" s="76">
        <f>投入係数表!AH18</f>
        <v>4.5720555961960493E-3</v>
      </c>
      <c r="E18" s="77">
        <f t="shared" si="0"/>
        <v>0.45720555961960496</v>
      </c>
      <c r="F18" s="76">
        <f>分析係数表!C21</f>
        <v>0.17321313586606568</v>
      </c>
      <c r="G18" s="77">
        <f t="shared" si="1"/>
        <v>7.9194008717111228E-2</v>
      </c>
      <c r="H18" s="77">
        <v>0.10005746888890768</v>
      </c>
      <c r="I18" s="77">
        <f t="shared" si="2"/>
        <v>0.10005746888890768</v>
      </c>
      <c r="J18" s="76">
        <f>分析係数表!G21</f>
        <v>0.28424304840370751</v>
      </c>
      <c r="K18" s="78">
        <f t="shared" si="3"/>
        <v>2.8440639972542245E-2</v>
      </c>
      <c r="L18" s="79"/>
      <c r="M18" s="80"/>
      <c r="N18" s="81">
        <f>分析係数表!H21</f>
        <v>1.0225265701979984E-3</v>
      </c>
      <c r="O18" s="82">
        <f t="shared" si="4"/>
        <v>2.4887548009489904E-2</v>
      </c>
      <c r="P18" s="76">
        <f>分析係数表!C21</f>
        <v>0.17321313586606568</v>
      </c>
      <c r="Q18" s="82">
        <f t="shared" si="5"/>
        <v>4.3108502347410076E-3</v>
      </c>
      <c r="R18" s="83">
        <v>7.9602563530417388E-3</v>
      </c>
      <c r="S18" s="84">
        <f t="shared" si="6"/>
        <v>0.10801772524194941</v>
      </c>
      <c r="T18" s="85">
        <f>分析係数表!F21</f>
        <v>0.42481977342945415</v>
      </c>
      <c r="U18" s="86">
        <f t="shared" si="7"/>
        <v>4.588806556364998E-2</v>
      </c>
      <c r="V18" s="87">
        <f>分析係数表!D21</f>
        <v>8.2389289392378995E-2</v>
      </c>
      <c r="W18" s="88">
        <f t="shared" si="8"/>
        <v>0</v>
      </c>
      <c r="X18" s="76">
        <f>分析係数表!E21</f>
        <v>7.7239958805355308E-2</v>
      </c>
      <c r="Y18" s="89">
        <f t="shared" si="9"/>
        <v>0</v>
      </c>
    </row>
    <row r="19" spans="1:25" x14ac:dyDescent="0.2">
      <c r="A19" s="6" t="s">
        <v>7</v>
      </c>
      <c r="B19" s="5" t="s">
        <v>268</v>
      </c>
      <c r="C19" s="90"/>
      <c r="D19" s="76">
        <f>投入係数表!AH19</f>
        <v>3.65764447695684E-4</v>
      </c>
      <c r="E19" s="77">
        <f t="shared" si="0"/>
        <v>3.6576444769568402E-2</v>
      </c>
      <c r="F19" s="76">
        <f>分析係数表!C22</f>
        <v>5.7692307692307709E-2</v>
      </c>
      <c r="G19" s="77">
        <f t="shared" si="1"/>
        <v>2.1101795059366392E-3</v>
      </c>
      <c r="H19" s="77">
        <v>4.5733548448406635E-3</v>
      </c>
      <c r="I19" s="77">
        <f t="shared" si="2"/>
        <v>4.5733548448406635E-3</v>
      </c>
      <c r="J19" s="76">
        <f>分析係数表!G22</f>
        <v>0.19427890345649582</v>
      </c>
      <c r="K19" s="78">
        <f t="shared" si="3"/>
        <v>8.8850636437309664E-4</v>
      </c>
      <c r="L19" s="79"/>
      <c r="M19" s="80"/>
      <c r="N19" s="81">
        <f>分析係数表!H22</f>
        <v>6.1971307284727171E-5</v>
      </c>
      <c r="O19" s="82">
        <f t="shared" si="4"/>
        <v>1.5083362429993881E-3</v>
      </c>
      <c r="P19" s="76">
        <f>分析係数表!C22</f>
        <v>5.7692307692307709E-2</v>
      </c>
      <c r="Q19" s="82">
        <f t="shared" si="5"/>
        <v>8.7019398634580113E-5</v>
      </c>
      <c r="R19" s="83">
        <v>5.7943490245579204E-4</v>
      </c>
      <c r="S19" s="84">
        <f t="shared" si="6"/>
        <v>5.1527897472964553E-3</v>
      </c>
      <c r="T19" s="85">
        <f>分析係数表!F22</f>
        <v>0.41239570917759238</v>
      </c>
      <c r="U19" s="86">
        <f t="shared" si="7"/>
        <v>2.1249883820793486E-3</v>
      </c>
      <c r="V19" s="87">
        <f>分析係数表!D22</f>
        <v>9.5351609058402856E-3</v>
      </c>
      <c r="W19" s="88">
        <f t="shared" si="8"/>
        <v>0</v>
      </c>
      <c r="X19" s="76">
        <f>分析係数表!E22</f>
        <v>8.3432657926102508E-3</v>
      </c>
      <c r="Y19" s="89">
        <f t="shared" si="9"/>
        <v>0</v>
      </c>
    </row>
    <row r="20" spans="1:25" x14ac:dyDescent="0.2">
      <c r="A20" s="6" t="s">
        <v>8</v>
      </c>
      <c r="B20" s="5" t="s">
        <v>269</v>
      </c>
      <c r="C20" s="90"/>
      <c r="D20" s="76">
        <f>投入係数表!AH20</f>
        <v>0</v>
      </c>
      <c r="E20" s="77">
        <f t="shared" si="0"/>
        <v>0</v>
      </c>
      <c r="F20" s="76">
        <f>分析係数表!C23</f>
        <v>0</v>
      </c>
      <c r="G20" s="77">
        <f t="shared" si="1"/>
        <v>0</v>
      </c>
      <c r="H20" s="77">
        <v>0</v>
      </c>
      <c r="I20" s="77">
        <f t="shared" si="2"/>
        <v>0</v>
      </c>
      <c r="J20" s="76">
        <f>分析係数表!G23</f>
        <v>0.21608040201005024</v>
      </c>
      <c r="K20" s="78">
        <f t="shared" si="3"/>
        <v>0</v>
      </c>
      <c r="L20" s="79"/>
      <c r="M20" s="80"/>
      <c r="N20" s="81">
        <f>分析係数表!H23</f>
        <v>3.0985653642363585E-5</v>
      </c>
      <c r="O20" s="82">
        <f t="shared" si="4"/>
        <v>7.5416812149969403E-4</v>
      </c>
      <c r="P20" s="76">
        <f>分析係数表!C23</f>
        <v>0</v>
      </c>
      <c r="Q20" s="82">
        <f t="shared" si="5"/>
        <v>0</v>
      </c>
      <c r="R20" s="83">
        <v>0</v>
      </c>
      <c r="S20" s="84">
        <f t="shared" si="6"/>
        <v>0</v>
      </c>
      <c r="T20" s="85">
        <f>分析係数表!F23</f>
        <v>0.44723618090452261</v>
      </c>
      <c r="U20" s="86">
        <f t="shared" si="7"/>
        <v>0</v>
      </c>
      <c r="V20" s="87">
        <f>分析係数表!D23</f>
        <v>5.0251256281407038E-2</v>
      </c>
      <c r="W20" s="88">
        <f t="shared" si="8"/>
        <v>0</v>
      </c>
      <c r="X20" s="76">
        <f>分析係数表!E23</f>
        <v>3.5175879396984924E-2</v>
      </c>
      <c r="Y20" s="89">
        <f t="shared" si="9"/>
        <v>0</v>
      </c>
    </row>
    <row r="21" spans="1:25" x14ac:dyDescent="0.2">
      <c r="A21" s="6" t="s">
        <v>9</v>
      </c>
      <c r="B21" s="5" t="s">
        <v>270</v>
      </c>
      <c r="C21" s="90"/>
      <c r="D21" s="76">
        <f>投入係数表!AH21</f>
        <v>3.1089978054133138E-3</v>
      </c>
      <c r="E21" s="77">
        <f t="shared" si="0"/>
        <v>0.31089978054133138</v>
      </c>
      <c r="F21" s="76">
        <f>分析係数表!C24</f>
        <v>1</v>
      </c>
      <c r="G21" s="77">
        <f t="shared" si="1"/>
        <v>0.31089978054133138</v>
      </c>
      <c r="H21" s="77">
        <v>0.37937232370689028</v>
      </c>
      <c r="I21" s="77">
        <f t="shared" si="2"/>
        <v>0.37937232370689028</v>
      </c>
      <c r="J21" s="76">
        <f>分析係数表!G24</f>
        <v>0.20751761942051683</v>
      </c>
      <c r="K21" s="78">
        <f t="shared" si="3"/>
        <v>7.8726441489683566E-2</v>
      </c>
      <c r="L21" s="79"/>
      <c r="M21" s="80"/>
      <c r="N21" s="81">
        <f>分析係数表!H24</f>
        <v>4.3379915099309022E-4</v>
      </c>
      <c r="O21" s="82">
        <f t="shared" si="4"/>
        <v>1.0558353700995718E-2</v>
      </c>
      <c r="P21" s="76">
        <f>分析係数表!C24</f>
        <v>1</v>
      </c>
      <c r="Q21" s="82">
        <f t="shared" si="5"/>
        <v>1.0558353700995718E-2</v>
      </c>
      <c r="R21" s="83">
        <v>3.2988891315717403E-2</v>
      </c>
      <c r="S21" s="84">
        <f t="shared" si="6"/>
        <v>0.4123612150226077</v>
      </c>
      <c r="T21" s="85">
        <f>分析係数表!F24</f>
        <v>0.3923257635082224</v>
      </c>
      <c r="U21" s="86">
        <f t="shared" si="7"/>
        <v>0.16177992852492284</v>
      </c>
      <c r="V21" s="87">
        <f>分析係数表!D24</f>
        <v>7.9874706342991389E-2</v>
      </c>
      <c r="W21" s="88">
        <f t="shared" si="8"/>
        <v>0</v>
      </c>
      <c r="X21" s="76">
        <f>分析係数表!E24</f>
        <v>8.1440877055599062E-2</v>
      </c>
      <c r="Y21" s="89">
        <f t="shared" si="9"/>
        <v>0</v>
      </c>
    </row>
    <row r="22" spans="1:25" x14ac:dyDescent="0.2">
      <c r="A22" s="6" t="s">
        <v>10</v>
      </c>
      <c r="B22" s="5" t="s">
        <v>271</v>
      </c>
      <c r="C22" s="90"/>
      <c r="D22" s="76">
        <f>投入係数表!AH22</f>
        <v>2.1945866861741038E-3</v>
      </c>
      <c r="E22" s="77">
        <f t="shared" si="0"/>
        <v>0.21945866861741037</v>
      </c>
      <c r="F22" s="76">
        <f>分析係数表!C25</f>
        <v>0.15636042402826855</v>
      </c>
      <c r="G22" s="77">
        <f t="shared" si="1"/>
        <v>3.4314650481697559E-2</v>
      </c>
      <c r="H22" s="77">
        <v>6.0098388906817568E-2</v>
      </c>
      <c r="I22" s="77">
        <f t="shared" si="2"/>
        <v>6.0098388906817568E-2</v>
      </c>
      <c r="J22" s="76">
        <f>分析係数表!G25</f>
        <v>0.19674295774647887</v>
      </c>
      <c r="K22" s="78">
        <f t="shared" si="3"/>
        <v>1.1823934789325464E-2</v>
      </c>
      <c r="L22" s="79"/>
      <c r="M22" s="80"/>
      <c r="N22" s="81">
        <f>分析係数表!H25</f>
        <v>5.8872741920490813E-4</v>
      </c>
      <c r="O22" s="82">
        <f t="shared" si="4"/>
        <v>1.4329194308494188E-2</v>
      </c>
      <c r="P22" s="76">
        <f>分析係数表!C25</f>
        <v>0.15636042402826855</v>
      </c>
      <c r="Q22" s="82">
        <f t="shared" si="5"/>
        <v>2.2405188980596036E-3</v>
      </c>
      <c r="R22" s="83">
        <v>7.29626097216797E-3</v>
      </c>
      <c r="S22" s="84">
        <f t="shared" si="6"/>
        <v>6.7394649878985538E-2</v>
      </c>
      <c r="T22" s="85">
        <f>分析係数表!F25</f>
        <v>0.35079225352112675</v>
      </c>
      <c r="U22" s="86">
        <f t="shared" si="7"/>
        <v>2.3641521106316669E-2</v>
      </c>
      <c r="V22" s="87">
        <f>分析係数表!D25</f>
        <v>7.2183098591549297E-2</v>
      </c>
      <c r="W22" s="88">
        <f t="shared" si="8"/>
        <v>0</v>
      </c>
      <c r="X22" s="76">
        <f>分析係数表!E25</f>
        <v>6.8661971830985921E-2</v>
      </c>
      <c r="Y22" s="89">
        <f t="shared" si="9"/>
        <v>0</v>
      </c>
    </row>
    <row r="23" spans="1:25" x14ac:dyDescent="0.2">
      <c r="A23" s="6" t="s">
        <v>11</v>
      </c>
      <c r="B23" s="5" t="s">
        <v>35</v>
      </c>
      <c r="C23" s="90"/>
      <c r="D23" s="76">
        <f>投入係数表!AH23</f>
        <v>1.8288222384784199E-3</v>
      </c>
      <c r="E23" s="77">
        <f t="shared" si="0"/>
        <v>0.18288222384784197</v>
      </c>
      <c r="F23" s="76">
        <f>分析係数表!C26</f>
        <v>0.2968369829683698</v>
      </c>
      <c r="G23" s="77">
        <f t="shared" si="1"/>
        <v>5.4286207565539459E-2</v>
      </c>
      <c r="H23" s="77">
        <v>6.7097135513369599E-2</v>
      </c>
      <c r="I23" s="77">
        <f t="shared" si="2"/>
        <v>6.7097135513369599E-2</v>
      </c>
      <c r="J23" s="76">
        <f>分析係数表!G26</f>
        <v>0.19691119691119691</v>
      </c>
      <c r="K23" s="78">
        <f t="shared" si="3"/>
        <v>1.3212177263250384E-2</v>
      </c>
      <c r="L23" s="79"/>
      <c r="M23" s="80"/>
      <c r="N23" s="81">
        <f>分析係数表!H26</f>
        <v>1.2859046261580888E-2</v>
      </c>
      <c r="O23" s="82">
        <f t="shared" si="4"/>
        <v>0.31297977042237307</v>
      </c>
      <c r="P23" s="76">
        <f>分析係数表!C26</f>
        <v>0.2968369829683698</v>
      </c>
      <c r="Q23" s="82">
        <f t="shared" si="5"/>
        <v>9.2903970782310247E-2</v>
      </c>
      <c r="R23" s="83">
        <v>9.7939986246260533E-2</v>
      </c>
      <c r="S23" s="84">
        <f t="shared" si="6"/>
        <v>0.16503712175963015</v>
      </c>
      <c r="T23" s="85">
        <f>分析係数表!F26</f>
        <v>0.33687258687258687</v>
      </c>
      <c r="U23" s="86">
        <f t="shared" si="7"/>
        <v>5.5596482137172699E-2</v>
      </c>
      <c r="V23" s="87">
        <f>分析係数表!D26</f>
        <v>8.7355212355212361E-2</v>
      </c>
      <c r="W23" s="88">
        <f t="shared" si="8"/>
        <v>0</v>
      </c>
      <c r="X23" s="76">
        <f>分析係数表!E26</f>
        <v>9.2664092664092659E-2</v>
      </c>
      <c r="Y23" s="89">
        <f t="shared" si="9"/>
        <v>0</v>
      </c>
    </row>
    <row r="24" spans="1:25" x14ac:dyDescent="0.2">
      <c r="A24" s="6" t="s">
        <v>12</v>
      </c>
      <c r="B24" s="5" t="s">
        <v>365</v>
      </c>
      <c r="C24" s="90"/>
      <c r="D24" s="76">
        <f>投入係数表!AH24</f>
        <v>1.6459400146305778E-3</v>
      </c>
      <c r="E24" s="77">
        <f t="shared" si="0"/>
        <v>0.16459400146305778</v>
      </c>
      <c r="F24" s="76">
        <f>分析係数表!C27</f>
        <v>2.7090694935217874E-2</v>
      </c>
      <c r="G24" s="77">
        <f t="shared" si="1"/>
        <v>4.458965881802503E-3</v>
      </c>
      <c r="H24" s="77">
        <v>4.6435286622663347E-3</v>
      </c>
      <c r="I24" s="77">
        <f t="shared" si="2"/>
        <v>4.6435286622663347E-3</v>
      </c>
      <c r="J24" s="76">
        <f>分析係数表!G27</f>
        <v>0.18333333333333332</v>
      </c>
      <c r="K24" s="78">
        <f t="shared" si="3"/>
        <v>8.5131358808216134E-4</v>
      </c>
      <c r="L24" s="79"/>
      <c r="M24" s="80"/>
      <c r="N24" s="81">
        <f>分析係数表!H27</f>
        <v>1.2053419266879434E-2</v>
      </c>
      <c r="O24" s="82">
        <f t="shared" si="4"/>
        <v>0.29337139926338102</v>
      </c>
      <c r="P24" s="76">
        <f>分析係数表!C27</f>
        <v>2.7090694935217874E-2</v>
      </c>
      <c r="Q24" s="82">
        <f t="shared" si="5"/>
        <v>7.9476350801622568E-3</v>
      </c>
      <c r="R24" s="83">
        <v>7.9933449721287259E-3</v>
      </c>
      <c r="S24" s="84">
        <f t="shared" si="6"/>
        <v>1.2636873634395061E-2</v>
      </c>
      <c r="T24" s="85">
        <f>分析係数表!F27</f>
        <v>0.33333333333333331</v>
      </c>
      <c r="U24" s="86">
        <f t="shared" si="7"/>
        <v>4.2122912114650199E-3</v>
      </c>
      <c r="V24" s="87">
        <f>分析係数表!D27</f>
        <v>0</v>
      </c>
      <c r="W24" s="88">
        <f t="shared" si="8"/>
        <v>0</v>
      </c>
      <c r="X24" s="76">
        <f>分析係数表!E27</f>
        <v>0</v>
      </c>
      <c r="Y24" s="89">
        <f t="shared" si="9"/>
        <v>0</v>
      </c>
    </row>
    <row r="25" spans="1:25" x14ac:dyDescent="0.2">
      <c r="A25" s="6" t="s">
        <v>13</v>
      </c>
      <c r="B25" s="5" t="s">
        <v>191</v>
      </c>
      <c r="C25" s="90"/>
      <c r="D25" s="76">
        <f>投入係数表!AH25</f>
        <v>5.4864667154352594E-3</v>
      </c>
      <c r="E25" s="77">
        <f t="shared" si="0"/>
        <v>0.54864667154352598</v>
      </c>
      <c r="F25" s="76">
        <f>分析係数表!C28</f>
        <v>5.9347181008901906E-3</v>
      </c>
      <c r="G25" s="77">
        <f t="shared" si="1"/>
        <v>3.2560633326025185E-3</v>
      </c>
      <c r="H25" s="77">
        <v>3.7638244421474018E-3</v>
      </c>
      <c r="I25" s="77">
        <f t="shared" si="2"/>
        <v>3.7638244421474018E-3</v>
      </c>
      <c r="J25" s="76">
        <f>分析係数表!G28</f>
        <v>0.12222222222222222</v>
      </c>
      <c r="K25" s="78">
        <f t="shared" si="3"/>
        <v>4.6002298737357134E-4</v>
      </c>
      <c r="L25" s="79"/>
      <c r="M25" s="80"/>
      <c r="N25" s="81">
        <f>分析係数表!H28</f>
        <v>2.299135500263378E-2</v>
      </c>
      <c r="O25" s="82">
        <f t="shared" si="4"/>
        <v>0.55959274615277299</v>
      </c>
      <c r="P25" s="76">
        <f>分析係数表!C28</f>
        <v>5.9347181008901906E-3</v>
      </c>
      <c r="Q25" s="82">
        <f t="shared" si="5"/>
        <v>3.3210251997197113E-3</v>
      </c>
      <c r="R25" s="83">
        <v>3.4104570379859967E-3</v>
      </c>
      <c r="S25" s="84">
        <f t="shared" si="6"/>
        <v>7.1742814801333986E-3</v>
      </c>
      <c r="T25" s="85">
        <f>分析係数表!F28</f>
        <v>0.21111111111111111</v>
      </c>
      <c r="U25" s="86">
        <f t="shared" si="7"/>
        <v>1.5145705346948286E-3</v>
      </c>
      <c r="V25" s="87">
        <f>分析係数表!D28</f>
        <v>0.82222222222222219</v>
      </c>
      <c r="W25" s="88">
        <f t="shared" si="8"/>
        <v>0</v>
      </c>
      <c r="X25" s="76">
        <f>分析係数表!E28</f>
        <v>0.82222222222222219</v>
      </c>
      <c r="Y25" s="89">
        <f t="shared" si="9"/>
        <v>0</v>
      </c>
    </row>
    <row r="26" spans="1:25" x14ac:dyDescent="0.2">
      <c r="A26" s="6" t="s">
        <v>14</v>
      </c>
      <c r="B26" s="5" t="s">
        <v>50</v>
      </c>
      <c r="C26" s="90"/>
      <c r="D26" s="76">
        <f>投入係数表!AH26</f>
        <v>8.9612289685442569E-3</v>
      </c>
      <c r="E26" s="77">
        <f t="shared" si="0"/>
        <v>0.8961228968544257</v>
      </c>
      <c r="F26" s="76">
        <f>分析係数表!C29</f>
        <v>2.9045643153526979E-2</v>
      </c>
      <c r="G26" s="77">
        <f t="shared" si="1"/>
        <v>2.6028465883738514E-2</v>
      </c>
      <c r="H26" s="77">
        <v>2.7537851924206581E-2</v>
      </c>
      <c r="I26" s="77">
        <f t="shared" si="2"/>
        <v>2.7537851924206581E-2</v>
      </c>
      <c r="J26" s="76">
        <f>分析係数表!G29</f>
        <v>0.27966101694915252</v>
      </c>
      <c r="K26" s="78">
        <f t="shared" si="3"/>
        <v>7.7012636737187889E-3</v>
      </c>
      <c r="L26" s="79"/>
      <c r="M26" s="80"/>
      <c r="N26" s="81">
        <f>分析係数表!H29</f>
        <v>1.0659064852973073E-2</v>
      </c>
      <c r="O26" s="82">
        <f t="shared" si="4"/>
        <v>0.25943383379589474</v>
      </c>
      <c r="P26" s="76">
        <f>分析係数表!C29</f>
        <v>2.9045643153526979E-2</v>
      </c>
      <c r="Q26" s="82">
        <f t="shared" si="5"/>
        <v>7.5354225583869859E-3</v>
      </c>
      <c r="R26" s="83">
        <v>9.4626709693098731E-3</v>
      </c>
      <c r="S26" s="84">
        <f t="shared" si="6"/>
        <v>3.7000522893516456E-2</v>
      </c>
      <c r="T26" s="85">
        <f>分析係数表!F29</f>
        <v>0.4576271186440678</v>
      </c>
      <c r="U26" s="86">
        <f t="shared" si="7"/>
        <v>1.6932442680083801E-2</v>
      </c>
      <c r="V26" s="87">
        <f>分析係数表!D29</f>
        <v>0.38983050847457629</v>
      </c>
      <c r="W26" s="88">
        <f t="shared" si="8"/>
        <v>0</v>
      </c>
      <c r="X26" s="76">
        <f>分析係数表!E29</f>
        <v>0.16101694915254236</v>
      </c>
      <c r="Y26" s="89">
        <f t="shared" si="9"/>
        <v>0</v>
      </c>
    </row>
    <row r="27" spans="1:25" x14ac:dyDescent="0.2">
      <c r="A27" s="6" t="s">
        <v>15</v>
      </c>
      <c r="B27" s="5" t="s">
        <v>36</v>
      </c>
      <c r="C27" s="90"/>
      <c r="D27" s="76">
        <f>投入係数表!AH27</f>
        <v>8.2297000731528895E-3</v>
      </c>
      <c r="E27" s="77">
        <f t="shared" si="0"/>
        <v>0.82297000731528891</v>
      </c>
      <c r="F27" s="76">
        <f>分析係数表!C30</f>
        <v>1</v>
      </c>
      <c r="G27" s="77">
        <f t="shared" si="1"/>
        <v>0.82297000731528891</v>
      </c>
      <c r="H27" s="77">
        <v>0.8544552541672048</v>
      </c>
      <c r="I27" s="77">
        <f t="shared" si="2"/>
        <v>0.8544552541672048</v>
      </c>
      <c r="J27" s="76">
        <f>分析係数表!G30</f>
        <v>0.3445689235265465</v>
      </c>
      <c r="K27" s="78">
        <f t="shared" si="3"/>
        <v>0.29441872712999545</v>
      </c>
      <c r="L27" s="79"/>
      <c r="M27" s="80"/>
      <c r="N27" s="81">
        <f>分析係数表!H30</f>
        <v>0</v>
      </c>
      <c r="O27" s="82">
        <f t="shared" si="4"/>
        <v>0</v>
      </c>
      <c r="P27" s="76">
        <f>分析係数表!C30</f>
        <v>1</v>
      </c>
      <c r="Q27" s="82">
        <f t="shared" si="5"/>
        <v>0</v>
      </c>
      <c r="R27" s="83">
        <v>3.3191089538844205E-2</v>
      </c>
      <c r="S27" s="84">
        <f t="shared" si="6"/>
        <v>0.887646343706049</v>
      </c>
      <c r="T27" s="85">
        <f>分析係数表!F30</f>
        <v>0.44101315148563081</v>
      </c>
      <c r="U27" s="86">
        <f t="shared" si="7"/>
        <v>0.39146371144250208</v>
      </c>
      <c r="V27" s="87">
        <f>分析係数表!D30</f>
        <v>8.7579152459814902E-2</v>
      </c>
      <c r="W27" s="88">
        <f t="shared" si="8"/>
        <v>0</v>
      </c>
      <c r="X27" s="76">
        <f>分析係数表!E30</f>
        <v>6.0009741841207991E-2</v>
      </c>
      <c r="Y27" s="89">
        <f t="shared" si="9"/>
        <v>0</v>
      </c>
    </row>
    <row r="28" spans="1:25" x14ac:dyDescent="0.2">
      <c r="A28" s="6" t="s">
        <v>16</v>
      </c>
      <c r="B28" s="5" t="s">
        <v>192</v>
      </c>
      <c r="C28" s="90"/>
      <c r="D28" s="76">
        <f>投入係数表!AH28</f>
        <v>1.2070226773957572E-2</v>
      </c>
      <c r="E28" s="77">
        <f t="shared" si="0"/>
        <v>1.2070226773957571</v>
      </c>
      <c r="F28" s="76">
        <f>分析係数表!C31</f>
        <v>3.5033259423503327E-2</v>
      </c>
      <c r="G28" s="77">
        <f t="shared" si="1"/>
        <v>4.228593858725712E-2</v>
      </c>
      <c r="H28" s="77">
        <v>5.2223310086967976E-2</v>
      </c>
      <c r="I28" s="77">
        <f t="shared" si="2"/>
        <v>5.2223310086967976E-2</v>
      </c>
      <c r="J28" s="76">
        <f>分析係数表!G31</f>
        <v>6.3291139240506333E-2</v>
      </c>
      <c r="K28" s="78">
        <f t="shared" si="3"/>
        <v>3.3052727903144291E-3</v>
      </c>
      <c r="L28" s="79"/>
      <c r="M28" s="80"/>
      <c r="N28" s="81">
        <f>分析係数表!H31</f>
        <v>2.636879124965141E-2</v>
      </c>
      <c r="O28" s="82">
        <f t="shared" si="4"/>
        <v>0.64179707139623965</v>
      </c>
      <c r="P28" s="76">
        <f>分析係数表!C31</f>
        <v>3.5033259423503327E-2</v>
      </c>
      <c r="Q28" s="82">
        <f t="shared" si="5"/>
        <v>2.2484243299469148E-2</v>
      </c>
      <c r="R28" s="83">
        <v>2.7323115473177048E-2</v>
      </c>
      <c r="S28" s="84">
        <f t="shared" si="6"/>
        <v>7.9546425560145018E-2</v>
      </c>
      <c r="T28" s="85">
        <f>分析係数表!F31</f>
        <v>0.34177215189873417</v>
      </c>
      <c r="U28" s="86">
        <f t="shared" si="7"/>
        <v>2.7186753039543234E-2</v>
      </c>
      <c r="V28" s="87">
        <f>分析係数表!D31</f>
        <v>0</v>
      </c>
      <c r="W28" s="88">
        <f t="shared" si="8"/>
        <v>0</v>
      </c>
      <c r="X28" s="76">
        <f>分析係数表!E31</f>
        <v>0</v>
      </c>
      <c r="Y28" s="89">
        <f t="shared" si="9"/>
        <v>0</v>
      </c>
    </row>
    <row r="29" spans="1:25" x14ac:dyDescent="0.2">
      <c r="A29" s="6" t="s">
        <v>17</v>
      </c>
      <c r="B29" s="5" t="s">
        <v>272</v>
      </c>
      <c r="C29" s="90"/>
      <c r="D29" s="76">
        <f>投入係数表!AH29</f>
        <v>4.0234089246525238E-3</v>
      </c>
      <c r="E29" s="77">
        <f t="shared" si="0"/>
        <v>0.4023408924652524</v>
      </c>
      <c r="F29" s="76">
        <f>分析係数表!C32</f>
        <v>1</v>
      </c>
      <c r="G29" s="77">
        <f t="shared" si="1"/>
        <v>0.4023408924652524</v>
      </c>
      <c r="H29" s="77">
        <v>0.47711006854564864</v>
      </c>
      <c r="I29" s="77">
        <f t="shared" si="2"/>
        <v>0.47711006854564864</v>
      </c>
      <c r="J29" s="76">
        <f>分析係数表!G32</f>
        <v>0.13994910941475827</v>
      </c>
      <c r="K29" s="78">
        <f t="shared" si="3"/>
        <v>6.6771129185777794E-2</v>
      </c>
      <c r="L29" s="79"/>
      <c r="M29" s="80"/>
      <c r="N29" s="81">
        <f>分析係数表!H32</f>
        <v>7.5295138350943511E-3</v>
      </c>
      <c r="O29" s="82">
        <f t="shared" si="4"/>
        <v>0.18326285352442567</v>
      </c>
      <c r="P29" s="76">
        <f>分析係数表!C32</f>
        <v>1</v>
      </c>
      <c r="Q29" s="82">
        <f t="shared" si="5"/>
        <v>0.18326285352442567</v>
      </c>
      <c r="R29" s="83">
        <v>0.23465172027620426</v>
      </c>
      <c r="S29" s="84">
        <f t="shared" si="6"/>
        <v>0.71176178882185293</v>
      </c>
      <c r="T29" s="85">
        <f>分析係数表!F32</f>
        <v>0.48346055979643765</v>
      </c>
      <c r="U29" s="86">
        <f t="shared" si="7"/>
        <v>0.34410875286552683</v>
      </c>
      <c r="V29" s="87">
        <f>分析係数表!D32</f>
        <v>1.0178117048346057E-2</v>
      </c>
      <c r="W29" s="88">
        <f t="shared" si="8"/>
        <v>0</v>
      </c>
      <c r="X29" s="76">
        <f>分析係数表!E32</f>
        <v>1.5267175572519083E-2</v>
      </c>
      <c r="Y29" s="89">
        <f t="shared" si="9"/>
        <v>0</v>
      </c>
    </row>
    <row r="30" spans="1:25" x14ac:dyDescent="0.2">
      <c r="A30" s="6" t="s">
        <v>18</v>
      </c>
      <c r="B30" s="5" t="s">
        <v>273</v>
      </c>
      <c r="C30" s="90"/>
      <c r="D30" s="76">
        <f>投入係数表!AH30</f>
        <v>2.74323335771763E-2</v>
      </c>
      <c r="E30" s="77">
        <f t="shared" si="0"/>
        <v>2.7432333577176298</v>
      </c>
      <c r="F30" s="76">
        <f>分析係数表!C33</f>
        <v>1</v>
      </c>
      <c r="G30" s="77">
        <f t="shared" si="1"/>
        <v>2.7432333577176298</v>
      </c>
      <c r="H30" s="77">
        <v>2.751202340027656</v>
      </c>
      <c r="I30" s="77">
        <f t="shared" si="2"/>
        <v>2.751202340027656</v>
      </c>
      <c r="J30" s="76">
        <f>分析係数表!G33</f>
        <v>0.50525087514585765</v>
      </c>
      <c r="K30" s="78">
        <f t="shared" si="3"/>
        <v>1.3900473900023047</v>
      </c>
      <c r="L30" s="79"/>
      <c r="M30" s="80"/>
      <c r="N30" s="81">
        <f>分析係数表!H33</f>
        <v>1.0844978774827254E-3</v>
      </c>
      <c r="O30" s="82">
        <f t="shared" si="4"/>
        <v>2.6395884252489291E-2</v>
      </c>
      <c r="P30" s="76">
        <f>分析係数表!C33</f>
        <v>1</v>
      </c>
      <c r="Q30" s="82">
        <f t="shared" si="5"/>
        <v>2.6395884252489291E-2</v>
      </c>
      <c r="R30" s="83">
        <v>6.5366717053806422E-2</v>
      </c>
      <c r="S30" s="84">
        <f t="shared" si="6"/>
        <v>2.8165690570814625</v>
      </c>
      <c r="T30" s="85">
        <f>分析係数表!F33</f>
        <v>0.64410735122520424</v>
      </c>
      <c r="U30" s="86">
        <f t="shared" si="7"/>
        <v>1.814172834899612</v>
      </c>
      <c r="V30" s="87">
        <f>分析係数表!D33</f>
        <v>4.7841306884480746E-2</v>
      </c>
      <c r="W30" s="88">
        <f t="shared" si="8"/>
        <v>0</v>
      </c>
      <c r="X30" s="76">
        <f>分析係数表!E33</f>
        <v>4.3173862310385065E-2</v>
      </c>
      <c r="Y30" s="89">
        <f t="shared" si="9"/>
        <v>0</v>
      </c>
    </row>
    <row r="31" spans="1:25" x14ac:dyDescent="0.2">
      <c r="A31" s="6" t="s">
        <v>19</v>
      </c>
      <c r="B31" s="5" t="s">
        <v>274</v>
      </c>
      <c r="C31" s="90"/>
      <c r="D31" s="76">
        <f>投入係数表!AH31</f>
        <v>9.8756400877834678E-3</v>
      </c>
      <c r="E31" s="77">
        <f t="shared" si="0"/>
        <v>0.98756400877834682</v>
      </c>
      <c r="F31" s="76">
        <f>分析係数表!C34</f>
        <v>0.19949759263135858</v>
      </c>
      <c r="G31" s="77">
        <f t="shared" si="1"/>
        <v>0.19701664232065405</v>
      </c>
      <c r="H31" s="77">
        <v>0.24674552667292499</v>
      </c>
      <c r="I31" s="77">
        <f t="shared" si="2"/>
        <v>0.24674552667292499</v>
      </c>
      <c r="J31" s="76">
        <f>分析係数表!G34</f>
        <v>0.4244650271478761</v>
      </c>
      <c r="K31" s="78">
        <f t="shared" si="3"/>
        <v>0.1047348466778401</v>
      </c>
      <c r="L31" s="79"/>
      <c r="M31" s="80"/>
      <c r="N31" s="81">
        <f>分析係数表!H34</f>
        <v>0.18489139528398352</v>
      </c>
      <c r="O31" s="82">
        <f t="shared" si="4"/>
        <v>4.5001211809886748</v>
      </c>
      <c r="P31" s="76">
        <f>分析係数表!C34</f>
        <v>0.19949759263135858</v>
      </c>
      <c r="Q31" s="82">
        <f t="shared" si="5"/>
        <v>0.8977633421566269</v>
      </c>
      <c r="R31" s="83">
        <v>0.95690011989694335</v>
      </c>
      <c r="S31" s="84">
        <f t="shared" si="6"/>
        <v>1.2036456465698684</v>
      </c>
      <c r="T31" s="85">
        <f>分析係数表!F34</f>
        <v>0.70105397636537847</v>
      </c>
      <c r="U31" s="86">
        <f t="shared" si="7"/>
        <v>0.84382056666268324</v>
      </c>
      <c r="V31" s="87">
        <f>分析係数表!D34</f>
        <v>0.39061002874480999</v>
      </c>
      <c r="W31" s="88">
        <f t="shared" si="8"/>
        <v>0</v>
      </c>
      <c r="X31" s="76">
        <f>分析係数表!E34</f>
        <v>0.23634621526668795</v>
      </c>
      <c r="Y31" s="89">
        <f t="shared" si="9"/>
        <v>0</v>
      </c>
    </row>
    <row r="32" spans="1:25" x14ac:dyDescent="0.2">
      <c r="A32" s="6" t="s">
        <v>20</v>
      </c>
      <c r="B32" s="5" t="s">
        <v>37</v>
      </c>
      <c r="C32" s="90"/>
      <c r="D32" s="76">
        <f>投入係数表!AH32</f>
        <v>2.121433796634967E-2</v>
      </c>
      <c r="E32" s="77">
        <f t="shared" si="0"/>
        <v>2.121433796634967</v>
      </c>
      <c r="F32" s="76">
        <f>分析係数表!C35</f>
        <v>0.22275795564127288</v>
      </c>
      <c r="G32" s="77">
        <f t="shared" si="1"/>
        <v>0.47256625556670906</v>
      </c>
      <c r="H32" s="77">
        <v>0.50703016877166973</v>
      </c>
      <c r="I32" s="77">
        <f t="shared" si="2"/>
        <v>0.50703016877166973</v>
      </c>
      <c r="J32" s="76">
        <f>分析係数表!G35</f>
        <v>0.31756756756756754</v>
      </c>
      <c r="K32" s="78">
        <f t="shared" si="3"/>
        <v>0.16101633738019241</v>
      </c>
      <c r="L32" s="79"/>
      <c r="M32" s="80"/>
      <c r="N32" s="81">
        <f>分析係数表!H35</f>
        <v>6.990363461717225E-2</v>
      </c>
      <c r="O32" s="82">
        <f t="shared" si="4"/>
        <v>1.7014032821033098</v>
      </c>
      <c r="P32" s="76">
        <f>分析係数表!C35</f>
        <v>0.22275795564127288</v>
      </c>
      <c r="Q32" s="82">
        <f t="shared" si="5"/>
        <v>0.37900111684268517</v>
      </c>
      <c r="R32" s="83">
        <v>0.41383190788411067</v>
      </c>
      <c r="S32" s="84">
        <f t="shared" si="6"/>
        <v>0.92086207665578046</v>
      </c>
      <c r="T32" s="85">
        <f>分析係数表!F35</f>
        <v>0.6527027027027027</v>
      </c>
      <c r="U32" s="86">
        <f t="shared" si="7"/>
        <v>0.60104916624965132</v>
      </c>
      <c r="V32" s="87">
        <f>分析係数表!D35</f>
        <v>0.11351351351351352</v>
      </c>
      <c r="W32" s="88">
        <f t="shared" si="8"/>
        <v>0</v>
      </c>
      <c r="X32" s="76">
        <f>分析係数表!E35</f>
        <v>8.9189189189189194E-2</v>
      </c>
      <c r="Y32" s="89">
        <f t="shared" si="9"/>
        <v>0</v>
      </c>
    </row>
    <row r="33" spans="1:25" x14ac:dyDescent="0.2">
      <c r="A33" s="6" t="s">
        <v>21</v>
      </c>
      <c r="B33" s="5" t="s">
        <v>38</v>
      </c>
      <c r="C33" s="90"/>
      <c r="D33" s="76">
        <f>投入係数表!AH33</f>
        <v>1.6459400146305778E-3</v>
      </c>
      <c r="E33" s="77">
        <f t="shared" si="0"/>
        <v>0.16459400146305778</v>
      </c>
      <c r="F33" s="76">
        <f>分析係数表!C36</f>
        <v>0.43622860833064259</v>
      </c>
      <c r="G33" s="77">
        <f t="shared" si="1"/>
        <v>7.1800612197801442E-2</v>
      </c>
      <c r="H33" s="77">
        <v>9.0597805656184083E-2</v>
      </c>
      <c r="I33" s="77">
        <f t="shared" si="2"/>
        <v>9.0597805656184083E-2</v>
      </c>
      <c r="J33" s="76">
        <f>分析係数表!G36</f>
        <v>3.6982248520710057E-3</v>
      </c>
      <c r="K33" s="78">
        <f t="shared" si="3"/>
        <v>3.3505105642079913E-4</v>
      </c>
      <c r="L33" s="79"/>
      <c r="M33" s="80"/>
      <c r="N33" s="81">
        <f>分析係数表!H36</f>
        <v>7.7743004988690231E-2</v>
      </c>
      <c r="O33" s="82">
        <f t="shared" si="4"/>
        <v>1.8922078168427323</v>
      </c>
      <c r="P33" s="76">
        <f>分析係数表!C36</f>
        <v>0.43622860833064259</v>
      </c>
      <c r="Q33" s="82">
        <f t="shared" si="5"/>
        <v>0.82543518261366855</v>
      </c>
      <c r="R33" s="83">
        <v>0.86479705412233032</v>
      </c>
      <c r="S33" s="84">
        <f t="shared" si="6"/>
        <v>0.95539485977851446</v>
      </c>
      <c r="T33" s="85">
        <f>分析係数表!F36</f>
        <v>0.90162721893491127</v>
      </c>
      <c r="U33" s="86">
        <f t="shared" si="7"/>
        <v>0.86141001040681153</v>
      </c>
      <c r="V33" s="87">
        <f>分析係数表!D36</f>
        <v>2.1449704142011833E-2</v>
      </c>
      <c r="W33" s="88">
        <f t="shared" si="8"/>
        <v>0</v>
      </c>
      <c r="X33" s="76">
        <f>分析係数表!E36</f>
        <v>1.4792899408284023E-3</v>
      </c>
      <c r="Y33" s="89">
        <f t="shared" si="9"/>
        <v>0</v>
      </c>
    </row>
    <row r="34" spans="1:25" x14ac:dyDescent="0.2">
      <c r="A34" s="6" t="s">
        <v>22</v>
      </c>
      <c r="B34" s="5" t="s">
        <v>377</v>
      </c>
      <c r="C34" s="90"/>
      <c r="D34" s="76">
        <f>投入係数表!AH34</f>
        <v>2.3591806876371618E-2</v>
      </c>
      <c r="E34" s="77">
        <f t="shared" si="0"/>
        <v>2.3591806876371617</v>
      </c>
      <c r="F34" s="76">
        <f>分析係数表!C37</f>
        <v>0.12537048014226437</v>
      </c>
      <c r="G34" s="77">
        <f t="shared" si="1"/>
        <v>0.29577161555142839</v>
      </c>
      <c r="H34" s="77">
        <v>0.3258949567113435</v>
      </c>
      <c r="I34" s="77">
        <f t="shared" si="2"/>
        <v>0.3258949567113435</v>
      </c>
      <c r="J34" s="76">
        <f>分析係数表!G37</f>
        <v>0.54441260744985676</v>
      </c>
      <c r="K34" s="78">
        <f t="shared" si="3"/>
        <v>0.1774213231379807</v>
      </c>
      <c r="L34" s="79"/>
      <c r="M34" s="80"/>
      <c r="N34" s="81">
        <f>分析係数表!H37</f>
        <v>5.4441793449632819E-2</v>
      </c>
      <c r="O34" s="82">
        <f t="shared" si="4"/>
        <v>1.3250733894749624</v>
      </c>
      <c r="P34" s="76">
        <f>分析係数表!C37</f>
        <v>0.12537048014226437</v>
      </c>
      <c r="Q34" s="82">
        <f t="shared" si="5"/>
        <v>0.16612508706221374</v>
      </c>
      <c r="R34" s="83">
        <v>0.1851112927083273</v>
      </c>
      <c r="S34" s="84">
        <f t="shared" si="6"/>
        <v>0.51100624941967077</v>
      </c>
      <c r="T34" s="85">
        <f>分析係数表!F37</f>
        <v>0.7435530085959885</v>
      </c>
      <c r="U34" s="86">
        <f t="shared" si="7"/>
        <v>0.37996023416734831</v>
      </c>
      <c r="V34" s="87">
        <f>分析係数表!D37</f>
        <v>0.23782234957020057</v>
      </c>
      <c r="W34" s="88">
        <f t="shared" si="8"/>
        <v>0</v>
      </c>
      <c r="X34" s="76">
        <f>分析係数表!E37</f>
        <v>0.19484240687679083</v>
      </c>
      <c r="Y34" s="89">
        <f t="shared" si="9"/>
        <v>0</v>
      </c>
    </row>
    <row r="35" spans="1:25" x14ac:dyDescent="0.2">
      <c r="A35" s="6" t="s">
        <v>23</v>
      </c>
      <c r="B35" s="5" t="s">
        <v>193</v>
      </c>
      <c r="C35" s="90"/>
      <c r="D35" s="76">
        <f>投入係数表!AH35</f>
        <v>3.0541331382589611E-2</v>
      </c>
      <c r="E35" s="77">
        <f t="shared" si="0"/>
        <v>3.0541331382589609</v>
      </c>
      <c r="F35" s="76">
        <f>分析係数表!C38</f>
        <v>2.2876841115637703E-2</v>
      </c>
      <c r="G35" s="77">
        <f t="shared" si="1"/>
        <v>6.9868918549954209E-2</v>
      </c>
      <c r="H35" s="77">
        <v>7.3834441703384102E-2</v>
      </c>
      <c r="I35" s="77">
        <f t="shared" si="2"/>
        <v>7.3834441703384102E-2</v>
      </c>
      <c r="J35" s="76">
        <f>分析係数表!G38</f>
        <v>0.33663366336633666</v>
      </c>
      <c r="K35" s="78">
        <f t="shared" si="3"/>
        <v>2.4855158593218411E-2</v>
      </c>
      <c r="L35" s="79"/>
      <c r="M35" s="80"/>
      <c r="N35" s="81">
        <f>分析係数表!H38</f>
        <v>4.7129179190035016E-2</v>
      </c>
      <c r="O35" s="82">
        <f t="shared" si="4"/>
        <v>1.1470897128010347</v>
      </c>
      <c r="P35" s="76">
        <f>分析係数表!C38</f>
        <v>2.2876841115637703E-2</v>
      </c>
      <c r="Q35" s="82">
        <f t="shared" si="5"/>
        <v>2.6241789105131755E-2</v>
      </c>
      <c r="R35" s="83">
        <v>3.026772755398054E-2</v>
      </c>
      <c r="S35" s="84">
        <f t="shared" si="6"/>
        <v>0.10410216925736464</v>
      </c>
      <c r="T35" s="85">
        <f>分析係数表!F38</f>
        <v>0.54455445544554459</v>
      </c>
      <c r="U35" s="86">
        <f t="shared" si="7"/>
        <v>5.6689300090644115E-2</v>
      </c>
      <c r="V35" s="87">
        <f>分析係数表!D38</f>
        <v>0.17821782178217821</v>
      </c>
      <c r="W35" s="88">
        <f t="shared" si="8"/>
        <v>0</v>
      </c>
      <c r="X35" s="76">
        <f>分析係数表!E38</f>
        <v>0.21782178217821782</v>
      </c>
      <c r="Y35" s="89">
        <f t="shared" si="9"/>
        <v>0</v>
      </c>
    </row>
    <row r="36" spans="1:25" x14ac:dyDescent="0.2">
      <c r="A36" s="6" t="s">
        <v>24</v>
      </c>
      <c r="B36" s="5" t="s">
        <v>39</v>
      </c>
      <c r="C36" s="75">
        <f>最終需要_まとめ!C37</f>
        <v>100</v>
      </c>
      <c r="D36" s="76">
        <f>投入係数表!AH36</f>
        <v>0</v>
      </c>
      <c r="E36" s="77">
        <f t="shared" si="0"/>
        <v>0</v>
      </c>
      <c r="F36" s="76">
        <f>分析係数表!C39</f>
        <v>1</v>
      </c>
      <c r="G36" s="77">
        <f t="shared" si="1"/>
        <v>0</v>
      </c>
      <c r="H36" s="77">
        <v>6.7270590921625619E-3</v>
      </c>
      <c r="I36" s="77">
        <f t="shared" si="2"/>
        <v>100.00672705909216</v>
      </c>
      <c r="J36" s="76">
        <f>分析係数表!G39</f>
        <v>0.3546086320409656</v>
      </c>
      <c r="K36" s="78">
        <f t="shared" si="3"/>
        <v>35.463248677318887</v>
      </c>
      <c r="L36" s="79"/>
      <c r="M36" s="80"/>
      <c r="N36" s="81">
        <f>分析係数表!H39</f>
        <v>4.3379915099309016E-3</v>
      </c>
      <c r="O36" s="82">
        <f t="shared" si="4"/>
        <v>0.10558353700995717</v>
      </c>
      <c r="P36" s="76">
        <f>分析係数表!C39</f>
        <v>1</v>
      </c>
      <c r="Q36" s="82">
        <f t="shared" si="5"/>
        <v>0.10558353700995717</v>
      </c>
      <c r="R36" s="83">
        <v>0.11459216329940568</v>
      </c>
      <c r="S36" s="84">
        <f t="shared" si="6"/>
        <v>100.12131922239156</v>
      </c>
      <c r="T36" s="85">
        <f>分析係数表!F39</f>
        <v>0.70537673738112661</v>
      </c>
      <c r="U36" s="86">
        <f t="shared" si="7"/>
        <v>70.62324949538484</v>
      </c>
      <c r="V36" s="87">
        <f>分析係数表!D39</f>
        <v>5.5779078273591805E-2</v>
      </c>
      <c r="W36" s="88">
        <f t="shared" si="8"/>
        <v>6</v>
      </c>
      <c r="X36" s="76">
        <f>分析係数表!E39</f>
        <v>7.0592538405267011E-2</v>
      </c>
      <c r="Y36" s="89">
        <f t="shared" si="9"/>
        <v>7</v>
      </c>
    </row>
    <row r="37" spans="1:25" x14ac:dyDescent="0.2">
      <c r="A37" s="6" t="s">
        <v>25</v>
      </c>
      <c r="B37" s="5" t="s">
        <v>40</v>
      </c>
      <c r="C37" s="90"/>
      <c r="D37" s="76">
        <f>投入係数表!AH37</f>
        <v>1.82882223847842E-4</v>
      </c>
      <c r="E37" s="77">
        <f t="shared" si="0"/>
        <v>1.8288222384784201E-2</v>
      </c>
      <c r="F37" s="76">
        <f>分析係数表!C40</f>
        <v>1</v>
      </c>
      <c r="G37" s="77">
        <f t="shared" si="1"/>
        <v>1.8288222384784201E-2</v>
      </c>
      <c r="H37" s="77">
        <v>1.8641078312677785E-2</v>
      </c>
      <c r="I37" s="77">
        <f t="shared" si="2"/>
        <v>1.8641078312677785E-2</v>
      </c>
      <c r="J37" s="76">
        <f>分析係数表!G40</f>
        <v>0.56581344070558914</v>
      </c>
      <c r="K37" s="78">
        <f t="shared" si="3"/>
        <v>1.0547372658558556E-2</v>
      </c>
      <c r="L37" s="79"/>
      <c r="M37" s="80"/>
      <c r="N37" s="81">
        <f>分析係数表!H40</f>
        <v>2.8909614848325226E-2</v>
      </c>
      <c r="O37" s="82">
        <f t="shared" si="4"/>
        <v>0.70363885735921461</v>
      </c>
      <c r="P37" s="76">
        <f>分析係数表!C40</f>
        <v>1</v>
      </c>
      <c r="Q37" s="82">
        <f t="shared" si="5"/>
        <v>0.70363885735921461</v>
      </c>
      <c r="R37" s="83">
        <v>0.7039112586483276</v>
      </c>
      <c r="S37" s="84">
        <f t="shared" si="6"/>
        <v>0.7225523369610054</v>
      </c>
      <c r="T37" s="85">
        <f>分析係数表!F40</f>
        <v>0.76416450963474258</v>
      </c>
      <c r="U37" s="86">
        <f t="shared" si="7"/>
        <v>0.55214885225924404</v>
      </c>
      <c r="V37" s="87">
        <f>分析係数表!D40</f>
        <v>3.8155498034704249E-2</v>
      </c>
      <c r="W37" s="88">
        <f t="shared" si="8"/>
        <v>0</v>
      </c>
      <c r="X37" s="76">
        <f>分析係数表!E40</f>
        <v>2.4733966062697729E-2</v>
      </c>
      <c r="Y37" s="89">
        <f t="shared" si="9"/>
        <v>0</v>
      </c>
    </row>
    <row r="38" spans="1:25" x14ac:dyDescent="0.2">
      <c r="A38" s="6" t="s">
        <v>26</v>
      </c>
      <c r="B38" s="5" t="s">
        <v>276</v>
      </c>
      <c r="C38" s="90"/>
      <c r="D38" s="76">
        <f>投入係数表!AH38</f>
        <v>0</v>
      </c>
      <c r="E38" s="77">
        <f t="shared" si="0"/>
        <v>0</v>
      </c>
      <c r="F38" s="76">
        <f>分析係数表!C41</f>
        <v>0.80737001514386675</v>
      </c>
      <c r="G38" s="77">
        <f t="shared" si="1"/>
        <v>0</v>
      </c>
      <c r="H38" s="77">
        <v>1.1545285200279904E-6</v>
      </c>
      <c r="I38" s="77">
        <f t="shared" si="2"/>
        <v>1.1545285200279904E-6</v>
      </c>
      <c r="J38" s="76">
        <f>分析係数表!G41</f>
        <v>0.46438676343953744</v>
      </c>
      <c r="K38" s="78">
        <f t="shared" si="3"/>
        <v>5.3614776271443764E-7</v>
      </c>
      <c r="L38" s="79"/>
      <c r="M38" s="80"/>
      <c r="N38" s="81">
        <f>分析係数表!H41</f>
        <v>5.5247420444334276E-2</v>
      </c>
      <c r="O38" s="82">
        <f t="shared" si="4"/>
        <v>1.3446817606339547</v>
      </c>
      <c r="P38" s="76">
        <f>分析係数表!C41</f>
        <v>0.80737001514386675</v>
      </c>
      <c r="Q38" s="82">
        <f t="shared" si="5"/>
        <v>1.0856557334467174</v>
      </c>
      <c r="R38" s="83">
        <v>1.1034216538214772</v>
      </c>
      <c r="S38" s="84">
        <f t="shared" si="6"/>
        <v>1.1034228083499973</v>
      </c>
      <c r="T38" s="85">
        <f>分析係数表!F41</f>
        <v>0.56759749046623198</v>
      </c>
      <c r="U38" s="86">
        <f t="shared" si="7"/>
        <v>0.62630001694266046</v>
      </c>
      <c r="V38" s="87">
        <f>分析係数表!D41</f>
        <v>0.17788165826054866</v>
      </c>
      <c r="W38" s="88">
        <f t="shared" si="8"/>
        <v>0</v>
      </c>
      <c r="X38" s="76">
        <f>分析係数表!E41</f>
        <v>0.18021896912289334</v>
      </c>
      <c r="Y38" s="89">
        <f t="shared" si="9"/>
        <v>0</v>
      </c>
    </row>
    <row r="39" spans="1:25" x14ac:dyDescent="0.2">
      <c r="A39" s="6" t="s">
        <v>51</v>
      </c>
      <c r="B39" s="5" t="s">
        <v>367</v>
      </c>
      <c r="C39" s="90"/>
      <c r="D39" s="76">
        <f>投入係数表!AH39</f>
        <v>0</v>
      </c>
      <c r="E39" s="77">
        <f>$C$36*D39</f>
        <v>0</v>
      </c>
      <c r="F39" s="76">
        <f>分析係数表!C42</f>
        <v>0.96683250414593702</v>
      </c>
      <c r="G39" s="77">
        <f>E39*F39</f>
        <v>0</v>
      </c>
      <c r="H39" s="77">
        <v>1.7035746175777643E-2</v>
      </c>
      <c r="I39" s="77">
        <f>C39+H39</f>
        <v>1.7035746175777643E-2</v>
      </c>
      <c r="J39" s="76">
        <f>分析係数表!G42</f>
        <v>0.48211243611584326</v>
      </c>
      <c r="K39" s="78">
        <f>I39*J39</f>
        <v>8.2131450898553209E-3</v>
      </c>
      <c r="L39" s="79"/>
      <c r="M39" s="80"/>
      <c r="N39" s="81">
        <f>分析係数表!H42</f>
        <v>1.6732252966876335E-2</v>
      </c>
      <c r="O39" s="82">
        <f t="shared" si="4"/>
        <v>0.4072507856098348</v>
      </c>
      <c r="P39" s="76">
        <f>分析係数表!C42</f>
        <v>0.96683250414593702</v>
      </c>
      <c r="Q39" s="82">
        <f>O39*P39</f>
        <v>0.39374329686655674</v>
      </c>
      <c r="R39" s="83">
        <v>0.40327345505891299</v>
      </c>
      <c r="S39" s="84">
        <f>I39+R39</f>
        <v>0.42030920123469062</v>
      </c>
      <c r="T39" s="85">
        <f>分析係数表!F42</f>
        <v>0.55877342419080067</v>
      </c>
      <c r="U39" s="86">
        <f>S39*T39</f>
        <v>0.23485761159280838</v>
      </c>
      <c r="V39" s="87">
        <f>分析係数表!D42</f>
        <v>0.25383304940374785</v>
      </c>
      <c r="W39" s="88">
        <f>ROUND(S39*V39,0)</f>
        <v>0</v>
      </c>
      <c r="X39" s="76">
        <f>分析係数表!E42</f>
        <v>0.17717206132879046</v>
      </c>
      <c r="Y39" s="89">
        <f>ROUND(S39*X39,0)</f>
        <v>0</v>
      </c>
    </row>
    <row r="40" spans="1:25" x14ac:dyDescent="0.2">
      <c r="A40" s="6" t="s">
        <v>194</v>
      </c>
      <c r="B40" s="5" t="s">
        <v>41</v>
      </c>
      <c r="C40" s="90"/>
      <c r="D40" s="76">
        <f>投入係数表!AH40</f>
        <v>9.2172640819312368E-2</v>
      </c>
      <c r="E40" s="77">
        <f>$C$36*D40</f>
        <v>9.217264081931237</v>
      </c>
      <c r="F40" s="76">
        <f>分析係数表!C43</f>
        <v>0.23747353563867324</v>
      </c>
      <c r="G40" s="77">
        <f>E40*F40</f>
        <v>2.1888562904515605</v>
      </c>
      <c r="H40" s="77">
        <v>2.378156047136935</v>
      </c>
      <c r="I40" s="77">
        <f>C40+H40</f>
        <v>2.378156047136935</v>
      </c>
      <c r="J40" s="76">
        <f>分析係数表!G43</f>
        <v>0.3947923997185081</v>
      </c>
      <c r="K40" s="78">
        <f>I40*J40</f>
        <v>0.938877932754272</v>
      </c>
      <c r="L40" s="79"/>
      <c r="M40" s="80"/>
      <c r="N40" s="81">
        <f>分析係数表!H43</f>
        <v>4.4340470362222294E-2</v>
      </c>
      <c r="O40" s="82">
        <f t="shared" si="4"/>
        <v>1.0792145818660623</v>
      </c>
      <c r="P40" s="76">
        <f>分析係数表!C43</f>
        <v>0.23747353563867324</v>
      </c>
      <c r="Q40" s="82">
        <f>O40*P40</f>
        <v>0.25628490246854618</v>
      </c>
      <c r="R40" s="83">
        <v>0.36109717290236548</v>
      </c>
      <c r="S40" s="84">
        <f>I40+R40</f>
        <v>2.7392532200393003</v>
      </c>
      <c r="T40" s="85">
        <f>分析係数表!F43</f>
        <v>0.64109781843771996</v>
      </c>
      <c r="U40" s="86">
        <f>S40*T40</f>
        <v>1.7561292635156951</v>
      </c>
      <c r="V40" s="87">
        <f>分析係数表!D43</f>
        <v>1.4700914848698099</v>
      </c>
      <c r="W40" s="88">
        <f>ROUND(S40*V40,0)</f>
        <v>4</v>
      </c>
      <c r="X40" s="76">
        <f>分析係数表!E43</f>
        <v>1.0415200562983815</v>
      </c>
      <c r="Y40" s="89">
        <f>ROUND(S40*X40,0)</f>
        <v>3</v>
      </c>
    </row>
    <row r="41" spans="1:25" x14ac:dyDescent="0.2">
      <c r="A41" s="6" t="s">
        <v>340</v>
      </c>
      <c r="B41" s="5" t="s">
        <v>42</v>
      </c>
      <c r="C41" s="90"/>
      <c r="D41" s="76">
        <f>投入係数表!AH41</f>
        <v>5.4864667154352594E-4</v>
      </c>
      <c r="E41" s="77">
        <f>$C$36*D41</f>
        <v>5.4864667154352592E-2</v>
      </c>
      <c r="F41" s="76">
        <f>分析係数表!C44</f>
        <v>0.41273100616016423</v>
      </c>
      <c r="G41" s="77">
        <f>E41*F41</f>
        <v>2.264434927725846E-2</v>
      </c>
      <c r="H41" s="77">
        <v>2.3689935832682592E-2</v>
      </c>
      <c r="I41" s="77">
        <f>C41+H41</f>
        <v>2.3689935832682592E-2</v>
      </c>
      <c r="J41" s="76">
        <f>分析係数表!G44</f>
        <v>0.27032077234506385</v>
      </c>
      <c r="K41" s="78">
        <f>I41*J41</f>
        <v>6.4038817510957613E-3</v>
      </c>
      <c r="L41" s="79"/>
      <c r="M41" s="80"/>
      <c r="N41" s="81">
        <f>分析係数表!H44</f>
        <v>0.12437641372044743</v>
      </c>
      <c r="O41" s="82">
        <f t="shared" si="4"/>
        <v>3.0272308396997718</v>
      </c>
      <c r="P41" s="76">
        <f>分析係数表!C44</f>
        <v>0.41273100616016423</v>
      </c>
      <c r="Q41" s="82">
        <f>O41*P41</f>
        <v>1.2494320303483657</v>
      </c>
      <c r="R41" s="83">
        <v>1.2662730367332276</v>
      </c>
      <c r="S41" s="84">
        <f>I41+R41</f>
        <v>1.2899629725659101</v>
      </c>
      <c r="T41" s="85">
        <f>分析係数表!F44</f>
        <v>0.52382435378386794</v>
      </c>
      <c r="U41" s="86">
        <f>S41*T41</f>
        <v>0.67571402050945517</v>
      </c>
      <c r="V41" s="87">
        <f>分析係数表!D44</f>
        <v>0.30302086577390219</v>
      </c>
      <c r="W41" s="88">
        <f>ROUND(S41*V41,0)</f>
        <v>0</v>
      </c>
      <c r="X41" s="76">
        <f>分析係数表!E44</f>
        <v>0.1999377141077546</v>
      </c>
      <c r="Y41" s="89">
        <f>ROUND(S41*X41,0)</f>
        <v>0</v>
      </c>
    </row>
    <row r="42" spans="1:25" x14ac:dyDescent="0.2">
      <c r="A42" s="6" t="s">
        <v>341</v>
      </c>
      <c r="B42" s="5" t="s">
        <v>278</v>
      </c>
      <c r="C42" s="90"/>
      <c r="D42" s="76">
        <f>投入係数表!AH42</f>
        <v>1.463057790782736E-3</v>
      </c>
      <c r="E42" s="77">
        <f>$C$36*D42</f>
        <v>0.14630577907827361</v>
      </c>
      <c r="F42" s="76">
        <f>分析係数表!C45</f>
        <v>1</v>
      </c>
      <c r="G42" s="77">
        <f>E42*F42</f>
        <v>0.14630577907827361</v>
      </c>
      <c r="H42" s="77">
        <v>0.15290140878420236</v>
      </c>
      <c r="I42" s="77">
        <f>C42+H42</f>
        <v>0.15290140878420236</v>
      </c>
      <c r="J42" s="76">
        <f>分析係数表!G45</f>
        <v>0</v>
      </c>
      <c r="K42" s="78">
        <f>I42*J42</f>
        <v>0</v>
      </c>
      <c r="L42" s="79"/>
      <c r="M42" s="80"/>
      <c r="N42" s="81">
        <f>分析係数表!H45</f>
        <v>0</v>
      </c>
      <c r="O42" s="82">
        <f t="shared" si="4"/>
        <v>0</v>
      </c>
      <c r="P42" s="76">
        <f>分析係数表!C45</f>
        <v>1</v>
      </c>
      <c r="Q42" s="82">
        <f>O42*P42</f>
        <v>0</v>
      </c>
      <c r="R42" s="83">
        <v>5.2890352763183051E-3</v>
      </c>
      <c r="S42" s="84">
        <f>I42+R42</f>
        <v>0.15819044406052066</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投入係数表!AH43</f>
        <v>3.8405267008046816E-3</v>
      </c>
      <c r="E43" s="77">
        <f>$C$36*D43</f>
        <v>0.38405267008046817</v>
      </c>
      <c r="F43" s="76">
        <f>分析係数表!C46</f>
        <v>7.03125E-2</v>
      </c>
      <c r="G43" s="77">
        <f>E43*F43</f>
        <v>2.7003703365032918E-2</v>
      </c>
      <c r="H43" s="77">
        <v>3.5051518427583875E-2</v>
      </c>
      <c r="I43" s="77">
        <f>C43+H43</f>
        <v>3.5051518427583875E-2</v>
      </c>
      <c r="J43" s="76">
        <f>分析係数表!G46</f>
        <v>1.0101010101010102E-2</v>
      </c>
      <c r="K43" s="78">
        <f>I43*J43</f>
        <v>3.5405574169276643E-4</v>
      </c>
      <c r="L43" s="79"/>
      <c r="M43" s="80"/>
      <c r="N43" s="81">
        <f>分析係数表!H46</f>
        <v>2.5315279025811051E-2</v>
      </c>
      <c r="O43" s="82">
        <f t="shared" si="4"/>
        <v>0.61615535526525012</v>
      </c>
      <c r="P43" s="76">
        <f>分析係数表!C46</f>
        <v>7.03125E-2</v>
      </c>
      <c r="Q43" s="82">
        <f>O43*P43</f>
        <v>4.3323423417087899E-2</v>
      </c>
      <c r="R43" s="83">
        <v>4.6939684350284339E-2</v>
      </c>
      <c r="S43" s="84">
        <f>I43+R43</f>
        <v>8.1991202777868213E-2</v>
      </c>
      <c r="T43" s="85">
        <f>分析係数表!F46</f>
        <v>0.30303030303030304</v>
      </c>
      <c r="U43" s="86">
        <f>S43*T43</f>
        <v>2.4845819023596429E-2</v>
      </c>
      <c r="V43" s="87">
        <f>分析係数表!D46</f>
        <v>1.0101010101010102E-2</v>
      </c>
      <c r="W43" s="88">
        <f>ROUND(S43*V43,0)</f>
        <v>0</v>
      </c>
      <c r="X43" s="76">
        <f>分析係数表!E46</f>
        <v>3.0303030303030304E-2</v>
      </c>
      <c r="Y43" s="89">
        <f>ROUND(S43*X43,0)</f>
        <v>0</v>
      </c>
    </row>
    <row r="44" spans="1:25" x14ac:dyDescent="0.2">
      <c r="A44" s="192">
        <v>40</v>
      </c>
      <c r="B44" s="14" t="s">
        <v>150</v>
      </c>
      <c r="C44" s="197">
        <f>SUM(C5:C43)</f>
        <v>100</v>
      </c>
      <c r="D44" s="92">
        <f>投入係数表!AH44</f>
        <v>0.28401609363569863</v>
      </c>
      <c r="E44" s="91">
        <f>SUM(E5:E43)</f>
        <v>28.401609363569857</v>
      </c>
      <c r="F44" s="92">
        <f>分析係数表!C47</f>
        <v>0.45593014645384233</v>
      </c>
      <c r="G44" s="91">
        <f>SUM(G5:G43)</f>
        <v>8.1032925253318915</v>
      </c>
      <c r="H44" s="91">
        <f>SUM(H5:H43)</f>
        <v>8.8215868044481507</v>
      </c>
      <c r="I44" s="91">
        <f>SUM(I5:I43)</f>
        <v>108.82158680444815</v>
      </c>
      <c r="J44" s="92">
        <f>分析係数表!G47</f>
        <v>0.32612291818538663</v>
      </c>
      <c r="K44" s="93">
        <f>SUM(K5:K43)</f>
        <v>38.818608907750601</v>
      </c>
      <c r="L44" s="94">
        <f>最終需要_まとめ!$L$33</f>
        <v>0.627</v>
      </c>
      <c r="M44" s="91">
        <f>K44*L44</f>
        <v>24.339267785159628</v>
      </c>
      <c r="N44" s="95">
        <f>分析係数表!H47</f>
        <v>1</v>
      </c>
      <c r="O44" s="96">
        <f>SUM(O5:O43)</f>
        <v>24.339267785159628</v>
      </c>
      <c r="P44" s="92">
        <f>分析係数表!C47</f>
        <v>0.45593014645384233</v>
      </c>
      <c r="Q44" s="96">
        <f>SUM(Q5:Q43)</f>
        <v>7.0775570334488433</v>
      </c>
      <c r="R44" s="91">
        <f>SUM(R5:R43)</f>
        <v>7.7611168995180586</v>
      </c>
      <c r="S44" s="97">
        <f>SUM(S5:S43)</f>
        <v>116.58270370396622</v>
      </c>
      <c r="T44" s="98">
        <f>分析係数表!F47</f>
        <v>0.53227163124544385</v>
      </c>
      <c r="U44" s="99">
        <f>SUM(U5:U43)</f>
        <v>80.501752718610476</v>
      </c>
      <c r="V44" s="100">
        <f>分析係数表!D47</f>
        <v>0.14068019962989961</v>
      </c>
      <c r="W44" s="101">
        <f>SUM(W5:W43)</f>
        <v>10</v>
      </c>
      <c r="X44" s="92">
        <f>分析係数表!E47</f>
        <v>0.11066561991812932</v>
      </c>
      <c r="Y44" s="102">
        <f>SUM(Y5:Y43)</f>
        <v>10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2015年佐用町産業連関表</v>
      </c>
      <c r="H1" s="401"/>
      <c r="I1" s="401"/>
    </row>
    <row r="2" spans="1:25" x14ac:dyDescent="0.2">
      <c r="B2" s="3" t="s">
        <v>287</v>
      </c>
      <c r="S2" s="3" t="s">
        <v>152</v>
      </c>
      <c r="U2" s="64" t="s">
        <v>209</v>
      </c>
      <c r="W2" s="3" t="s">
        <v>130</v>
      </c>
      <c r="Y2" s="3" t="s">
        <v>153</v>
      </c>
    </row>
    <row r="3" spans="1:25" ht="44" x14ac:dyDescent="0.2">
      <c r="B3" s="65"/>
      <c r="C3" s="66" t="s">
        <v>227</v>
      </c>
      <c r="D3" s="66" t="s">
        <v>229</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投入係数表!AI5</f>
        <v>2.3967021378583069E-3</v>
      </c>
      <c r="E5" s="77">
        <f>$C$37*D5</f>
        <v>0.2396702137858307</v>
      </c>
      <c r="F5" s="76">
        <f>分析係数表!C8</f>
        <v>1</v>
      </c>
      <c r="G5" s="77">
        <f t="shared" ref="G5:G38" si="0">E5*F5</f>
        <v>0.2396702137858307</v>
      </c>
      <c r="H5" s="77">
        <f t="array" ref="H5:H43">MMULT(逆行列係数!C5:AO43,'33'!G5:G43)</f>
        <v>0.29658234846872356</v>
      </c>
      <c r="I5" s="77">
        <f t="shared" ref="I5:I38" si="1">C5+H5</f>
        <v>0.29658234846872356</v>
      </c>
      <c r="J5" s="76">
        <f>分析係数表!G8</f>
        <v>0.11979935084095604</v>
      </c>
      <c r="K5" s="78">
        <f t="shared" ref="K5:K38" si="2">I5*J5</f>
        <v>3.5530372817439294E-2</v>
      </c>
      <c r="L5" s="79" t="s">
        <v>187</v>
      </c>
      <c r="M5" s="80" t="s">
        <v>187</v>
      </c>
      <c r="N5" s="81">
        <f>分析係数表!H8</f>
        <v>1.4191429368202522E-2</v>
      </c>
      <c r="O5" s="82">
        <f t="shared" ref="O5:O43" si="3">$M$44*N5</f>
        <v>0.5199911822943678</v>
      </c>
      <c r="P5" s="76">
        <f>分析係数表!C8</f>
        <v>1</v>
      </c>
      <c r="Q5" s="82">
        <f t="shared" ref="Q5:Q38" si="4">O5*P5</f>
        <v>0.5199911822943678</v>
      </c>
      <c r="R5" s="83">
        <f t="array" ref="R5:R43">MMULT(逆行列係数!C5:AO43,'33'!Q5:Q43)</f>
        <v>0.73073630884487017</v>
      </c>
      <c r="S5" s="84">
        <f t="shared" ref="S5:S38" si="5">I5+R5</f>
        <v>1.0273186573135937</v>
      </c>
      <c r="T5" s="85">
        <f>分析係数表!F8</f>
        <v>0.45234582472705814</v>
      </c>
      <c r="U5" s="86">
        <f t="shared" ref="U5:U38" si="6">S5*T5</f>
        <v>0.46470330530001158</v>
      </c>
      <c r="V5" s="87">
        <f>分析係数表!D8</f>
        <v>0.25140159339038065</v>
      </c>
      <c r="W5" s="88">
        <f t="shared" ref="W5:W38" si="7">ROUND(S5*V5,0)</f>
        <v>0</v>
      </c>
      <c r="X5" s="76">
        <f>分析係数表!E8</f>
        <v>0.19799350840956034</v>
      </c>
      <c r="Y5" s="89">
        <f t="shared" ref="Y5:Y38" si="8">ROUND(S5*X5,0)</f>
        <v>0</v>
      </c>
    </row>
    <row r="6" spans="1:25" x14ac:dyDescent="0.2">
      <c r="A6" s="6" t="s">
        <v>219</v>
      </c>
      <c r="B6" s="5" t="s">
        <v>265</v>
      </c>
      <c r="C6" s="90"/>
      <c r="D6" s="76">
        <f>投入係数表!AI6</f>
        <v>9.586808551433228E-5</v>
      </c>
      <c r="E6" s="77">
        <f t="shared" ref="E6:E43" si="9">$C$37*D6</f>
        <v>9.5868085514332277E-3</v>
      </c>
      <c r="F6" s="76">
        <f>分析係数表!C9</f>
        <v>1</v>
      </c>
      <c r="G6" s="77">
        <f t="shared" si="0"/>
        <v>9.5868085514332277E-3</v>
      </c>
      <c r="H6" s="77">
        <v>2.3843103745337164E-2</v>
      </c>
      <c r="I6" s="77">
        <f t="shared" si="1"/>
        <v>2.3843103745337164E-2</v>
      </c>
      <c r="J6" s="76">
        <f>分析係数表!G9</f>
        <v>0.2441860465116279</v>
      </c>
      <c r="K6" s="78">
        <f t="shared" si="2"/>
        <v>5.8221532401404701E-3</v>
      </c>
      <c r="L6" s="79"/>
      <c r="M6" s="80"/>
      <c r="N6" s="81">
        <f>分析係数表!H9</f>
        <v>7.4365568741672605E-4</v>
      </c>
      <c r="O6" s="82">
        <f t="shared" si="3"/>
        <v>2.7248446233765999E-2</v>
      </c>
      <c r="P6" s="76">
        <f>分析係数表!C9</f>
        <v>1</v>
      </c>
      <c r="Q6" s="82">
        <f t="shared" si="4"/>
        <v>2.7248446233765999E-2</v>
      </c>
      <c r="R6" s="83">
        <v>3.6381107352391279E-2</v>
      </c>
      <c r="S6" s="84">
        <f t="shared" si="5"/>
        <v>6.0224211097728443E-2</v>
      </c>
      <c r="T6" s="85">
        <f>分析係数表!F9</f>
        <v>0.66860465116279066</v>
      </c>
      <c r="U6" s="86">
        <f t="shared" si="6"/>
        <v>4.0266187652550994E-2</v>
      </c>
      <c r="V6" s="87">
        <f>分析係数表!D9</f>
        <v>0.14534883720930233</v>
      </c>
      <c r="W6" s="88">
        <f t="shared" si="7"/>
        <v>0</v>
      </c>
      <c r="X6" s="76">
        <f>分析係数表!E9</f>
        <v>4.0697674418604654E-2</v>
      </c>
      <c r="Y6" s="89">
        <f t="shared" si="8"/>
        <v>0</v>
      </c>
    </row>
    <row r="7" spans="1:25" x14ac:dyDescent="0.2">
      <c r="A7" s="6" t="s">
        <v>220</v>
      </c>
      <c r="B7" s="5" t="s">
        <v>266</v>
      </c>
      <c r="C7" s="90"/>
      <c r="D7" s="76">
        <f>投入係数表!AI7</f>
        <v>9.586808551433228E-5</v>
      </c>
      <c r="E7" s="77">
        <f t="shared" si="9"/>
        <v>9.5868085514332277E-3</v>
      </c>
      <c r="F7" s="76">
        <f>分析係数表!C10</f>
        <v>0</v>
      </c>
      <c r="G7" s="77">
        <f t="shared" si="0"/>
        <v>0</v>
      </c>
      <c r="H7" s="77">
        <v>0</v>
      </c>
      <c r="I7" s="77">
        <f t="shared" si="1"/>
        <v>0</v>
      </c>
      <c r="J7" s="76">
        <f>分析係数表!G10</f>
        <v>0</v>
      </c>
      <c r="K7" s="78">
        <f t="shared" si="2"/>
        <v>0</v>
      </c>
      <c r="L7" s="79"/>
      <c r="M7" s="80"/>
      <c r="N7" s="81">
        <f>分析係数表!H10</f>
        <v>1.4563257211910885E-3</v>
      </c>
      <c r="O7" s="82">
        <f t="shared" si="3"/>
        <v>5.3361540541125074E-2</v>
      </c>
      <c r="P7" s="76">
        <f>分析係数表!C10</f>
        <v>0</v>
      </c>
      <c r="Q7" s="82">
        <f t="shared" si="4"/>
        <v>0</v>
      </c>
      <c r="R7" s="83">
        <v>0</v>
      </c>
      <c r="S7" s="84">
        <f t="shared" si="5"/>
        <v>0</v>
      </c>
      <c r="T7" s="85">
        <f>分析係数表!F10</f>
        <v>0</v>
      </c>
      <c r="U7" s="86">
        <f t="shared" si="6"/>
        <v>0</v>
      </c>
      <c r="V7" s="87">
        <f>分析係数表!D10</f>
        <v>0</v>
      </c>
      <c r="W7" s="88">
        <f t="shared" si="7"/>
        <v>0</v>
      </c>
      <c r="X7" s="76">
        <f>分析係数表!E10</f>
        <v>0</v>
      </c>
      <c r="Y7" s="89">
        <f t="shared" si="8"/>
        <v>0</v>
      </c>
    </row>
    <row r="8" spans="1:25" x14ac:dyDescent="0.2">
      <c r="A8" s="6" t="s">
        <v>221</v>
      </c>
      <c r="B8" s="5" t="s">
        <v>27</v>
      </c>
      <c r="C8" s="90"/>
      <c r="D8" s="76">
        <f>投入係数表!AI8</f>
        <v>0</v>
      </c>
      <c r="E8" s="77">
        <f t="shared" si="9"/>
        <v>0</v>
      </c>
      <c r="F8" s="76">
        <f>分析係数表!C11</f>
        <v>1.4950166112956853E-2</v>
      </c>
      <c r="G8" s="77">
        <f t="shared" si="0"/>
        <v>0</v>
      </c>
      <c r="H8" s="77">
        <v>6.2154230112184447E-4</v>
      </c>
      <c r="I8" s="77">
        <f t="shared" si="1"/>
        <v>6.2154230112184447E-4</v>
      </c>
      <c r="J8" s="76">
        <f>分析係数表!G11</f>
        <v>0.5</v>
      </c>
      <c r="K8" s="78">
        <f t="shared" si="2"/>
        <v>3.1077115056092223E-4</v>
      </c>
      <c r="L8" s="79"/>
      <c r="M8" s="80"/>
      <c r="N8" s="81">
        <f>分析係数表!H11</f>
        <v>-3.0985653642363585E-5</v>
      </c>
      <c r="O8" s="82">
        <f t="shared" si="3"/>
        <v>-1.1353519264069166E-3</v>
      </c>
      <c r="P8" s="76">
        <f>分析係数表!C11</f>
        <v>1.4950166112956853E-2</v>
      </c>
      <c r="Q8" s="82">
        <f t="shared" si="4"/>
        <v>-1.6973699896448968E-5</v>
      </c>
      <c r="R8" s="83">
        <v>3.1397306736265245E-4</v>
      </c>
      <c r="S8" s="84">
        <f t="shared" si="5"/>
        <v>9.3551536848449687E-4</v>
      </c>
      <c r="T8" s="85">
        <f>分析係数表!F11</f>
        <v>0.8125</v>
      </c>
      <c r="U8" s="86">
        <f t="shared" si="6"/>
        <v>7.6010623689365376E-4</v>
      </c>
      <c r="V8" s="87">
        <f>分析係数表!D11</f>
        <v>0.3125</v>
      </c>
      <c r="W8" s="88">
        <f t="shared" si="7"/>
        <v>0</v>
      </c>
      <c r="X8" s="76">
        <f>分析係数表!E11</f>
        <v>0</v>
      </c>
      <c r="Y8" s="89">
        <f t="shared" si="8"/>
        <v>0</v>
      </c>
    </row>
    <row r="9" spans="1:25" x14ac:dyDescent="0.2">
      <c r="A9" s="6" t="s">
        <v>222</v>
      </c>
      <c r="B9" s="5" t="s">
        <v>190</v>
      </c>
      <c r="C9" s="90"/>
      <c r="D9" s="76">
        <f>投入係数表!AI9</f>
        <v>6.806634071517592E-3</v>
      </c>
      <c r="E9" s="77">
        <f t="shared" si="9"/>
        <v>0.68066340715175921</v>
      </c>
      <c r="F9" s="76">
        <f>分析係数表!C12</f>
        <v>7.6050169221580699E-2</v>
      </c>
      <c r="G9" s="77">
        <f t="shared" si="0"/>
        <v>5.1764567296828969E-2</v>
      </c>
      <c r="H9" s="77">
        <v>5.7161357816379779E-2</v>
      </c>
      <c r="I9" s="77">
        <f t="shared" si="1"/>
        <v>5.7161357816379779E-2</v>
      </c>
      <c r="J9" s="76">
        <f>分析係数表!G12</f>
        <v>0.1430260047281324</v>
      </c>
      <c r="K9" s="78">
        <f t="shared" si="2"/>
        <v>8.1755606333120019E-3</v>
      </c>
      <c r="L9" s="79"/>
      <c r="M9" s="80"/>
      <c r="N9" s="81">
        <f>分析係数表!H12</f>
        <v>0.10532023673039383</v>
      </c>
      <c r="O9" s="82">
        <f t="shared" si="3"/>
        <v>3.8590611978571094</v>
      </c>
      <c r="P9" s="76">
        <f>分析係数表!C12</f>
        <v>7.6050169221580699E-2</v>
      </c>
      <c r="Q9" s="82">
        <f t="shared" si="4"/>
        <v>0.29348225713346909</v>
      </c>
      <c r="R9" s="83">
        <v>0.32737017169785504</v>
      </c>
      <c r="S9" s="84">
        <f t="shared" si="5"/>
        <v>0.3845315295142348</v>
      </c>
      <c r="T9" s="85">
        <f>分析係数表!F12</f>
        <v>0.29432624113475175</v>
      </c>
      <c r="U9" s="86">
        <f t="shared" si="6"/>
        <v>0.11317771967972158</v>
      </c>
      <c r="V9" s="87">
        <f>分析係数表!D12</f>
        <v>7.407407407407407E-2</v>
      </c>
      <c r="W9" s="88">
        <f t="shared" si="7"/>
        <v>0</v>
      </c>
      <c r="X9" s="76">
        <f>分析係数表!E12</f>
        <v>6.6587864460204885E-2</v>
      </c>
      <c r="Y9" s="89">
        <f t="shared" si="8"/>
        <v>0</v>
      </c>
    </row>
    <row r="10" spans="1:25" x14ac:dyDescent="0.2">
      <c r="A10" s="6" t="s">
        <v>223</v>
      </c>
      <c r="B10" s="5" t="s">
        <v>28</v>
      </c>
      <c r="C10" s="90"/>
      <c r="D10" s="76">
        <f>投入係数表!AI10</f>
        <v>3.8347234205732912E-4</v>
      </c>
      <c r="E10" s="77">
        <f t="shared" si="9"/>
        <v>3.8347234205732911E-2</v>
      </c>
      <c r="F10" s="76">
        <f>分析係数表!C13</f>
        <v>0</v>
      </c>
      <c r="G10" s="77">
        <f t="shared" si="0"/>
        <v>0</v>
      </c>
      <c r="H10" s="77">
        <v>0</v>
      </c>
      <c r="I10" s="77">
        <f t="shared" si="1"/>
        <v>0</v>
      </c>
      <c r="J10" s="76">
        <f>分析係数表!G13</f>
        <v>0.24390243902439024</v>
      </c>
      <c r="K10" s="78">
        <f t="shared" si="2"/>
        <v>0</v>
      </c>
      <c r="L10" s="79"/>
      <c r="M10" s="80"/>
      <c r="N10" s="81">
        <f>分析係数表!H13</f>
        <v>1.555479812846652E-2</v>
      </c>
      <c r="O10" s="82">
        <f t="shared" si="3"/>
        <v>0.56994666705627217</v>
      </c>
      <c r="P10" s="76">
        <f>分析係数表!C13</f>
        <v>0</v>
      </c>
      <c r="Q10" s="82">
        <f t="shared" si="4"/>
        <v>0</v>
      </c>
      <c r="R10" s="83">
        <v>0</v>
      </c>
      <c r="S10" s="84">
        <f t="shared" si="5"/>
        <v>0</v>
      </c>
      <c r="T10" s="85">
        <f>分析係数表!F13</f>
        <v>0.37804878048780488</v>
      </c>
      <c r="U10" s="86">
        <f t="shared" si="6"/>
        <v>0</v>
      </c>
      <c r="V10" s="87">
        <f>分析係数表!D13</f>
        <v>0.4451219512195122</v>
      </c>
      <c r="W10" s="88">
        <f t="shared" si="7"/>
        <v>0</v>
      </c>
      <c r="X10" s="76">
        <f>分析係数表!E13</f>
        <v>0.39634146341463417</v>
      </c>
      <c r="Y10" s="89">
        <f t="shared" si="8"/>
        <v>0</v>
      </c>
    </row>
    <row r="11" spans="1:25" x14ac:dyDescent="0.2">
      <c r="A11" s="6" t="s">
        <v>224</v>
      </c>
      <c r="B11" s="5" t="s">
        <v>267</v>
      </c>
      <c r="C11" s="90"/>
      <c r="D11" s="76">
        <f>投入係数表!AI11</f>
        <v>5.9438213018886011E-3</v>
      </c>
      <c r="E11" s="77">
        <f t="shared" si="9"/>
        <v>0.5943821301888601</v>
      </c>
      <c r="F11" s="76">
        <f>分析係数表!C14</f>
        <v>0.12118408880666054</v>
      </c>
      <c r="G11" s="77">
        <f t="shared" si="0"/>
        <v>7.2029656849898885E-2</v>
      </c>
      <c r="H11" s="77">
        <v>8.4263474014569462E-2</v>
      </c>
      <c r="I11" s="77">
        <f t="shared" si="1"/>
        <v>8.4263474014569462E-2</v>
      </c>
      <c r="J11" s="76">
        <f>分析係数表!G14</f>
        <v>0.17455621301775148</v>
      </c>
      <c r="K11" s="78">
        <f t="shared" si="2"/>
        <v>1.4708712919702953E-2</v>
      </c>
      <c r="L11" s="79"/>
      <c r="M11" s="80"/>
      <c r="N11" s="81">
        <f>分析係数表!H14</f>
        <v>1.3013974529792706E-3</v>
      </c>
      <c r="O11" s="82">
        <f t="shared" si="3"/>
        <v>4.7684780909090493E-2</v>
      </c>
      <c r="P11" s="76">
        <f>分析係数表!C14</f>
        <v>0.12118408880666054</v>
      </c>
      <c r="Q11" s="82">
        <f t="shared" si="4"/>
        <v>5.7786367244133732E-3</v>
      </c>
      <c r="R11" s="83">
        <v>1.7299745175320867E-2</v>
      </c>
      <c r="S11" s="84">
        <f t="shared" si="5"/>
        <v>0.10156321918989034</v>
      </c>
      <c r="T11" s="85">
        <f>分析係数表!F14</f>
        <v>0.39349112426035504</v>
      </c>
      <c r="U11" s="86">
        <f t="shared" si="6"/>
        <v>3.9964225302530812E-2</v>
      </c>
      <c r="V11" s="87">
        <f>分析係数表!D14</f>
        <v>0.13905325443786981</v>
      </c>
      <c r="W11" s="88">
        <f t="shared" si="7"/>
        <v>0</v>
      </c>
      <c r="X11" s="76">
        <f>分析係数表!E14</f>
        <v>0.10650887573964497</v>
      </c>
      <c r="Y11" s="89">
        <f t="shared" si="8"/>
        <v>0</v>
      </c>
    </row>
    <row r="12" spans="1:25" x14ac:dyDescent="0.2">
      <c r="A12" s="6" t="s">
        <v>225</v>
      </c>
      <c r="B12" s="5" t="s">
        <v>29</v>
      </c>
      <c r="C12" s="90"/>
      <c r="D12" s="76">
        <f>投入係数表!AI12</f>
        <v>4.9851404467452787E-3</v>
      </c>
      <c r="E12" s="77">
        <f t="shared" si="9"/>
        <v>0.49851404467452787</v>
      </c>
      <c r="F12" s="76">
        <f>分析係数表!C15</f>
        <v>0</v>
      </c>
      <c r="G12" s="77">
        <f t="shared" si="0"/>
        <v>0</v>
      </c>
      <c r="H12" s="77">
        <v>0</v>
      </c>
      <c r="I12" s="77">
        <f t="shared" si="1"/>
        <v>0</v>
      </c>
      <c r="J12" s="76">
        <f>分析係数表!G15</f>
        <v>0.1</v>
      </c>
      <c r="K12" s="78">
        <f t="shared" si="2"/>
        <v>0</v>
      </c>
      <c r="L12" s="79"/>
      <c r="M12" s="80"/>
      <c r="N12" s="81">
        <f>分析係数表!H15</f>
        <v>9.7914665509868937E-3</v>
      </c>
      <c r="O12" s="82">
        <f t="shared" si="3"/>
        <v>0.35877120874458568</v>
      </c>
      <c r="P12" s="76">
        <f>分析係数表!C15</f>
        <v>0</v>
      </c>
      <c r="Q12" s="82">
        <f t="shared" si="4"/>
        <v>0</v>
      </c>
      <c r="R12" s="83">
        <v>0</v>
      </c>
      <c r="S12" s="84">
        <f t="shared" si="5"/>
        <v>0</v>
      </c>
      <c r="T12" s="85">
        <f>分析係数表!F15</f>
        <v>0.30833333333333335</v>
      </c>
      <c r="U12" s="86">
        <f t="shared" si="6"/>
        <v>0</v>
      </c>
      <c r="V12" s="87">
        <f>分析係数表!D15</f>
        <v>8.3333333333333332E-3</v>
      </c>
      <c r="W12" s="88">
        <f t="shared" si="7"/>
        <v>0</v>
      </c>
      <c r="X12" s="76">
        <f>分析係数表!E15</f>
        <v>0</v>
      </c>
      <c r="Y12" s="89">
        <f t="shared" si="8"/>
        <v>0</v>
      </c>
    </row>
    <row r="13" spans="1:25" x14ac:dyDescent="0.2">
      <c r="A13" s="6" t="s">
        <v>226</v>
      </c>
      <c r="B13" s="5" t="s">
        <v>30</v>
      </c>
      <c r="C13" s="90"/>
      <c r="D13" s="76">
        <f>投入係数表!AI13</f>
        <v>2.7801744799156362E-3</v>
      </c>
      <c r="E13" s="77">
        <f t="shared" si="9"/>
        <v>0.27801744799156364</v>
      </c>
      <c r="F13" s="76">
        <f>分析係数表!C16</f>
        <v>1.8867924528301883E-2</v>
      </c>
      <c r="G13" s="77">
        <f t="shared" si="0"/>
        <v>5.2456122262559161E-3</v>
      </c>
      <c r="H13" s="77">
        <v>6.3275206619509928E-3</v>
      </c>
      <c r="I13" s="77">
        <f t="shared" si="1"/>
        <v>6.3275206619509928E-3</v>
      </c>
      <c r="J13" s="76">
        <f>分析係数表!G16</f>
        <v>4.4444444444444446E-2</v>
      </c>
      <c r="K13" s="78">
        <f t="shared" si="2"/>
        <v>2.8122314053115522E-4</v>
      </c>
      <c r="L13" s="79"/>
      <c r="M13" s="80"/>
      <c r="N13" s="81">
        <f>分析係数表!H16</f>
        <v>1.8622377839060514E-2</v>
      </c>
      <c r="O13" s="82">
        <f t="shared" si="3"/>
        <v>0.68234650777055683</v>
      </c>
      <c r="P13" s="76">
        <f>分析係数表!C16</f>
        <v>1.8867924528301883E-2</v>
      </c>
      <c r="Q13" s="82">
        <f t="shared" si="4"/>
        <v>1.287446241076522E-2</v>
      </c>
      <c r="R13" s="83">
        <v>1.3945630337209384E-2</v>
      </c>
      <c r="S13" s="84">
        <f t="shared" si="5"/>
        <v>2.0273150999160376E-2</v>
      </c>
      <c r="T13" s="85">
        <f>分析係数表!F16</f>
        <v>0.28888888888888886</v>
      </c>
      <c r="U13" s="86">
        <f t="shared" si="6"/>
        <v>5.8566880664241081E-3</v>
      </c>
      <c r="V13" s="87">
        <f>分析係数表!D16</f>
        <v>0</v>
      </c>
      <c r="W13" s="88">
        <f t="shared" si="7"/>
        <v>0</v>
      </c>
      <c r="X13" s="76">
        <f>分析係数表!E16</f>
        <v>0</v>
      </c>
      <c r="Y13" s="89">
        <f t="shared" si="8"/>
        <v>0</v>
      </c>
    </row>
    <row r="14" spans="1:25" x14ac:dyDescent="0.2">
      <c r="A14" s="6" t="s">
        <v>2</v>
      </c>
      <c r="B14" s="5" t="s">
        <v>364</v>
      </c>
      <c r="C14" s="90"/>
      <c r="D14" s="76">
        <f>投入係数表!AI14</f>
        <v>2.3967021378583069E-3</v>
      </c>
      <c r="E14" s="77">
        <f t="shared" si="9"/>
        <v>0.2396702137858307</v>
      </c>
      <c r="F14" s="76">
        <f>分析係数表!C17</f>
        <v>0.10356731875719216</v>
      </c>
      <c r="G14" s="77">
        <f t="shared" si="0"/>
        <v>2.482200142776152E-2</v>
      </c>
      <c r="H14" s="77">
        <v>3.6411747121488432E-2</v>
      </c>
      <c r="I14" s="77">
        <f t="shared" si="1"/>
        <v>3.6411747121488432E-2</v>
      </c>
      <c r="J14" s="76">
        <f>分析係数表!G17</f>
        <v>0.21292775665399238</v>
      </c>
      <c r="K14" s="78">
        <f t="shared" si="2"/>
        <v>7.7530716304309967E-3</v>
      </c>
      <c r="L14" s="79"/>
      <c r="M14" s="80"/>
      <c r="N14" s="81">
        <f>分析係数表!H17</f>
        <v>3.0056084033092678E-3</v>
      </c>
      <c r="O14" s="82">
        <f t="shared" si="3"/>
        <v>0.11012913686147091</v>
      </c>
      <c r="P14" s="76">
        <f>分析係数表!C17</f>
        <v>0.10356731875719216</v>
      </c>
      <c r="Q14" s="82">
        <f t="shared" si="4"/>
        <v>1.1405779421786399E-2</v>
      </c>
      <c r="R14" s="83">
        <v>1.9705284949823199E-2</v>
      </c>
      <c r="S14" s="84">
        <f t="shared" si="5"/>
        <v>5.6117032071311634E-2</v>
      </c>
      <c r="T14" s="85">
        <f>分析係数表!F17</f>
        <v>0.32509505703422054</v>
      </c>
      <c r="U14" s="86">
        <f t="shared" si="6"/>
        <v>1.8243369741814237E-2</v>
      </c>
      <c r="V14" s="87">
        <f>分析係数表!D17</f>
        <v>7.2243346007604556E-2</v>
      </c>
      <c r="W14" s="88">
        <f t="shared" si="7"/>
        <v>0</v>
      </c>
      <c r="X14" s="76">
        <f>分析係数表!E17</f>
        <v>6.8441064638783272E-2</v>
      </c>
      <c r="Y14" s="89">
        <f t="shared" si="8"/>
        <v>0</v>
      </c>
    </row>
    <row r="15" spans="1:25" x14ac:dyDescent="0.2">
      <c r="A15" s="6" t="s">
        <v>3</v>
      </c>
      <c r="B15" s="5" t="s">
        <v>31</v>
      </c>
      <c r="C15" s="90"/>
      <c r="D15" s="76">
        <f>投入係数表!AI15</f>
        <v>1.8214936247723133E-3</v>
      </c>
      <c r="E15" s="77">
        <f t="shared" si="9"/>
        <v>0.18214936247723132</v>
      </c>
      <c r="F15" s="76">
        <f>分析係数表!C18</f>
        <v>0.44289970208540219</v>
      </c>
      <c r="G15" s="77">
        <f t="shared" si="0"/>
        <v>8.0673898376211695E-2</v>
      </c>
      <c r="H15" s="77">
        <v>0.11138534942384778</v>
      </c>
      <c r="I15" s="77">
        <f t="shared" si="1"/>
        <v>0.11138534942384778</v>
      </c>
      <c r="J15" s="76">
        <f>分析係数表!G18</f>
        <v>0.21558441558441557</v>
      </c>
      <c r="K15" s="78">
        <f t="shared" si="2"/>
        <v>2.4012945460206145E-2</v>
      </c>
      <c r="L15" s="79"/>
      <c r="M15" s="80"/>
      <c r="N15" s="81">
        <f>分析係数表!H18</f>
        <v>4.9577045827781737E-4</v>
      </c>
      <c r="O15" s="82">
        <f t="shared" si="3"/>
        <v>1.8165630822510666E-2</v>
      </c>
      <c r="P15" s="76">
        <f>分析係数表!C18</f>
        <v>0.44289970208540219</v>
      </c>
      <c r="Q15" s="82">
        <f t="shared" si="4"/>
        <v>8.0455524794833741E-3</v>
      </c>
      <c r="R15" s="83">
        <v>1.6959804994513647E-2</v>
      </c>
      <c r="S15" s="84">
        <f t="shared" si="5"/>
        <v>0.12834515441836142</v>
      </c>
      <c r="T15" s="85">
        <f>分析係数表!F18</f>
        <v>0.45974025974025973</v>
      </c>
      <c r="U15" s="86">
        <f t="shared" si="6"/>
        <v>5.9005434628701219E-2</v>
      </c>
      <c r="V15" s="87">
        <f>分析係数表!D18</f>
        <v>4.0445269016697587E-2</v>
      </c>
      <c r="W15" s="88">
        <f t="shared" si="7"/>
        <v>0</v>
      </c>
      <c r="X15" s="76">
        <f>分析係数表!E18</f>
        <v>3.896103896103896E-2</v>
      </c>
      <c r="Y15" s="89">
        <f t="shared" si="8"/>
        <v>0</v>
      </c>
    </row>
    <row r="16" spans="1:25" x14ac:dyDescent="0.2">
      <c r="A16" s="6" t="s">
        <v>4</v>
      </c>
      <c r="B16" s="5" t="s">
        <v>32</v>
      </c>
      <c r="C16" s="90"/>
      <c r="D16" s="76">
        <f>投入係数表!AI16</f>
        <v>0</v>
      </c>
      <c r="E16" s="77">
        <f t="shared" si="9"/>
        <v>0</v>
      </c>
      <c r="F16" s="76">
        <f>分析係数表!C19</f>
        <v>0.30545876887340306</v>
      </c>
      <c r="G16" s="77">
        <f t="shared" si="0"/>
        <v>0</v>
      </c>
      <c r="H16" s="77">
        <v>9.3901876692350263E-3</v>
      </c>
      <c r="I16" s="77">
        <f t="shared" si="1"/>
        <v>9.3901876692350263E-3</v>
      </c>
      <c r="J16" s="76">
        <f>分析係数表!G19</f>
        <v>5.7468790357296601E-2</v>
      </c>
      <c r="K16" s="78">
        <f t="shared" si="2"/>
        <v>5.3964272657893927E-4</v>
      </c>
      <c r="L16" s="79"/>
      <c r="M16" s="80"/>
      <c r="N16" s="81">
        <f>分析係数表!H19</f>
        <v>-1.2394261456945434E-4</v>
      </c>
      <c r="O16" s="82">
        <f t="shared" si="3"/>
        <v>-4.5414077056276664E-3</v>
      </c>
      <c r="P16" s="76">
        <f>分析係数表!C19</f>
        <v>0.30545876887340306</v>
      </c>
      <c r="Q16" s="82">
        <f t="shared" si="4"/>
        <v>-1.387212806713213E-3</v>
      </c>
      <c r="R16" s="83">
        <v>3.2712155052223952E-3</v>
      </c>
      <c r="S16" s="84">
        <f t="shared" si="5"/>
        <v>1.2661403174457422E-2</v>
      </c>
      <c r="T16" s="85">
        <f>分析係数表!F19</f>
        <v>0.23999139044339216</v>
      </c>
      <c r="U16" s="86">
        <f t="shared" si="6"/>
        <v>3.0386277528024162E-3</v>
      </c>
      <c r="V16" s="87">
        <f>分析係数表!D19</f>
        <v>1.8941024537236333E-2</v>
      </c>
      <c r="W16" s="88">
        <f t="shared" si="7"/>
        <v>0</v>
      </c>
      <c r="X16" s="76">
        <f>分析係数表!E19</f>
        <v>1.9156263452432199E-2</v>
      </c>
      <c r="Y16" s="89">
        <f t="shared" si="8"/>
        <v>0</v>
      </c>
    </row>
    <row r="17" spans="1:25" x14ac:dyDescent="0.2">
      <c r="A17" s="6" t="s">
        <v>5</v>
      </c>
      <c r="B17" s="5" t="s">
        <v>33</v>
      </c>
      <c r="C17" s="90"/>
      <c r="D17" s="76">
        <f>投入係数表!AI17</f>
        <v>9.586808551433228E-5</v>
      </c>
      <c r="E17" s="77">
        <f t="shared" si="9"/>
        <v>9.5868085514332277E-3</v>
      </c>
      <c r="F17" s="76">
        <f>分析係数表!C20</f>
        <v>9.5808383233532912E-2</v>
      </c>
      <c r="G17" s="77">
        <f t="shared" si="0"/>
        <v>9.1849662768222519E-4</v>
      </c>
      <c r="H17" s="77">
        <v>2.3371865393033093E-3</v>
      </c>
      <c r="I17" s="77">
        <f t="shared" si="1"/>
        <v>2.3371865393033093E-3</v>
      </c>
      <c r="J17" s="76">
        <f>分析係数表!G20</f>
        <v>0.10049019607843138</v>
      </c>
      <c r="K17" s="78">
        <f t="shared" si="2"/>
        <v>2.3486433360646E-4</v>
      </c>
      <c r="L17" s="79"/>
      <c r="M17" s="80"/>
      <c r="N17" s="81">
        <f>分析係数表!H20</f>
        <v>6.1971307284727176E-4</v>
      </c>
      <c r="O17" s="82">
        <f t="shared" si="3"/>
        <v>2.2707038528138334E-2</v>
      </c>
      <c r="P17" s="76">
        <f>分析係数表!C20</f>
        <v>9.5808383233532912E-2</v>
      </c>
      <c r="Q17" s="82">
        <f t="shared" si="4"/>
        <v>2.1755246494024748E-3</v>
      </c>
      <c r="R17" s="83">
        <v>4.1130520139036481E-3</v>
      </c>
      <c r="S17" s="84">
        <f t="shared" si="5"/>
        <v>6.4502385532069573E-3</v>
      </c>
      <c r="T17" s="85">
        <f>分析係数表!F20</f>
        <v>0.22303921568627452</v>
      </c>
      <c r="U17" s="86">
        <f t="shared" si="6"/>
        <v>1.43865614789665E-3</v>
      </c>
      <c r="V17" s="87">
        <f>分析係数表!D20</f>
        <v>8.5784313725490197E-2</v>
      </c>
      <c r="W17" s="88">
        <f t="shared" si="7"/>
        <v>0</v>
      </c>
      <c r="X17" s="76">
        <f>分析係数表!E20</f>
        <v>9.3137254901960786E-2</v>
      </c>
      <c r="Y17" s="89">
        <f t="shared" si="8"/>
        <v>0</v>
      </c>
    </row>
    <row r="18" spans="1:25" x14ac:dyDescent="0.2">
      <c r="A18" s="6" t="s">
        <v>6</v>
      </c>
      <c r="B18" s="5" t="s">
        <v>34</v>
      </c>
      <c r="C18" s="90"/>
      <c r="D18" s="76">
        <f>投入係数表!AI18</f>
        <v>1.9173617102866456E-4</v>
      </c>
      <c r="E18" s="77">
        <f t="shared" si="9"/>
        <v>1.9173617102866455E-2</v>
      </c>
      <c r="F18" s="76">
        <f>分析係数表!C21</f>
        <v>0.17321313586606568</v>
      </c>
      <c r="G18" s="77">
        <f t="shared" si="0"/>
        <v>3.3211223442827279E-3</v>
      </c>
      <c r="H18" s="77">
        <v>1.7637374287376471E-2</v>
      </c>
      <c r="I18" s="77">
        <f t="shared" si="1"/>
        <v>1.7637374287376471E-2</v>
      </c>
      <c r="J18" s="76">
        <f>分析係数表!G21</f>
        <v>0.28424304840370751</v>
      </c>
      <c r="K18" s="78">
        <f t="shared" si="2"/>
        <v>5.0133010332810563E-3</v>
      </c>
      <c r="L18" s="79"/>
      <c r="M18" s="80"/>
      <c r="N18" s="81">
        <f>分析係数表!H21</f>
        <v>1.0225265701979984E-3</v>
      </c>
      <c r="O18" s="82">
        <f t="shared" si="3"/>
        <v>3.7466613571428248E-2</v>
      </c>
      <c r="P18" s="76">
        <f>分析係数表!C21</f>
        <v>0.17321313586606568</v>
      </c>
      <c r="Q18" s="82">
        <f t="shared" si="4"/>
        <v>6.4897096269891817E-3</v>
      </c>
      <c r="R18" s="83">
        <v>1.1983657393456266E-2</v>
      </c>
      <c r="S18" s="84">
        <f t="shared" si="5"/>
        <v>2.9621031680832736E-2</v>
      </c>
      <c r="T18" s="85">
        <f>分析係数表!F21</f>
        <v>0.42481977342945415</v>
      </c>
      <c r="U18" s="86">
        <f t="shared" si="6"/>
        <v>1.2583599967398046E-2</v>
      </c>
      <c r="V18" s="87">
        <f>分析係数表!D21</f>
        <v>8.2389289392378995E-2</v>
      </c>
      <c r="W18" s="88">
        <f t="shared" si="7"/>
        <v>0</v>
      </c>
      <c r="X18" s="76">
        <f>分析係数表!E21</f>
        <v>7.7239958805355308E-2</v>
      </c>
      <c r="Y18" s="89">
        <f t="shared" si="8"/>
        <v>0</v>
      </c>
    </row>
    <row r="19" spans="1:25" x14ac:dyDescent="0.2">
      <c r="A19" s="6" t="s">
        <v>7</v>
      </c>
      <c r="B19" s="5" t="s">
        <v>268</v>
      </c>
      <c r="C19" s="90"/>
      <c r="D19" s="76">
        <f>投入係数表!AI19</f>
        <v>0</v>
      </c>
      <c r="E19" s="77">
        <f t="shared" si="9"/>
        <v>0</v>
      </c>
      <c r="F19" s="76">
        <f>分析係数表!C22</f>
        <v>5.7692307692307709E-2</v>
      </c>
      <c r="G19" s="77">
        <f t="shared" si="0"/>
        <v>0</v>
      </c>
      <c r="H19" s="77">
        <v>1.881371938721557E-3</v>
      </c>
      <c r="I19" s="77">
        <f t="shared" si="1"/>
        <v>1.881371938721557E-3</v>
      </c>
      <c r="J19" s="76">
        <f>分析係数表!G22</f>
        <v>0.19427890345649582</v>
      </c>
      <c r="K19" s="78">
        <f t="shared" si="2"/>
        <v>3.6551087724864573E-4</v>
      </c>
      <c r="L19" s="79"/>
      <c r="M19" s="80"/>
      <c r="N19" s="81">
        <f>分析係数表!H22</f>
        <v>6.1971307284727171E-5</v>
      </c>
      <c r="O19" s="82">
        <f t="shared" si="3"/>
        <v>2.2707038528138332E-3</v>
      </c>
      <c r="P19" s="76">
        <f>分析係数表!C22</f>
        <v>5.7692307692307709E-2</v>
      </c>
      <c r="Q19" s="82">
        <f t="shared" si="4"/>
        <v>1.3100214535464427E-4</v>
      </c>
      <c r="R19" s="83">
        <v>8.7230222807933161E-4</v>
      </c>
      <c r="S19" s="84">
        <f t="shared" si="5"/>
        <v>2.7536741668008884E-3</v>
      </c>
      <c r="T19" s="85">
        <f>分析係数表!F22</f>
        <v>0.41239570917759238</v>
      </c>
      <c r="U19" s="86">
        <f t="shared" si="6"/>
        <v>1.1356034108618682E-3</v>
      </c>
      <c r="V19" s="87">
        <f>分析係数表!D22</f>
        <v>9.5351609058402856E-3</v>
      </c>
      <c r="W19" s="88">
        <f t="shared" si="7"/>
        <v>0</v>
      </c>
      <c r="X19" s="76">
        <f>分析係数表!E22</f>
        <v>8.3432657926102508E-3</v>
      </c>
      <c r="Y19" s="89">
        <f t="shared" si="8"/>
        <v>0</v>
      </c>
    </row>
    <row r="20" spans="1:25" x14ac:dyDescent="0.2">
      <c r="A20" s="6" t="s">
        <v>8</v>
      </c>
      <c r="B20" s="5" t="s">
        <v>269</v>
      </c>
      <c r="C20" s="90"/>
      <c r="D20" s="76">
        <f>投入係数表!AI20</f>
        <v>0</v>
      </c>
      <c r="E20" s="77">
        <f t="shared" si="9"/>
        <v>0</v>
      </c>
      <c r="F20" s="76">
        <f>分析係数表!C23</f>
        <v>0</v>
      </c>
      <c r="G20" s="77">
        <f t="shared" si="0"/>
        <v>0</v>
      </c>
      <c r="H20" s="77">
        <v>0</v>
      </c>
      <c r="I20" s="77">
        <f t="shared" si="1"/>
        <v>0</v>
      </c>
      <c r="J20" s="76">
        <f>分析係数表!G23</f>
        <v>0.21608040201005024</v>
      </c>
      <c r="K20" s="78">
        <f t="shared" si="2"/>
        <v>0</v>
      </c>
      <c r="L20" s="79"/>
      <c r="M20" s="80"/>
      <c r="N20" s="81">
        <f>分析係数表!H23</f>
        <v>3.0985653642363585E-5</v>
      </c>
      <c r="O20" s="82">
        <f t="shared" si="3"/>
        <v>1.1353519264069166E-3</v>
      </c>
      <c r="P20" s="76">
        <f>分析係数表!C23</f>
        <v>0</v>
      </c>
      <c r="Q20" s="82">
        <f t="shared" si="4"/>
        <v>0</v>
      </c>
      <c r="R20" s="83">
        <v>0</v>
      </c>
      <c r="S20" s="84">
        <f t="shared" si="5"/>
        <v>0</v>
      </c>
      <c r="T20" s="85">
        <f>分析係数表!F23</f>
        <v>0.44723618090452261</v>
      </c>
      <c r="U20" s="86">
        <f t="shared" si="6"/>
        <v>0</v>
      </c>
      <c r="V20" s="87">
        <f>分析係数表!D23</f>
        <v>5.0251256281407038E-2</v>
      </c>
      <c r="W20" s="88">
        <f t="shared" si="7"/>
        <v>0</v>
      </c>
      <c r="X20" s="76">
        <f>分析係数表!E23</f>
        <v>3.5175879396984924E-2</v>
      </c>
      <c r="Y20" s="89">
        <f t="shared" si="8"/>
        <v>0</v>
      </c>
    </row>
    <row r="21" spans="1:25" x14ac:dyDescent="0.2">
      <c r="A21" s="6" t="s">
        <v>9</v>
      </c>
      <c r="B21" s="5" t="s">
        <v>270</v>
      </c>
      <c r="C21" s="90"/>
      <c r="D21" s="76">
        <f>投入係数表!AI21</f>
        <v>0</v>
      </c>
      <c r="E21" s="77">
        <f t="shared" si="9"/>
        <v>0</v>
      </c>
      <c r="F21" s="76">
        <f>分析係数表!C24</f>
        <v>1</v>
      </c>
      <c r="G21" s="77">
        <f t="shared" si="0"/>
        <v>0</v>
      </c>
      <c r="H21" s="77">
        <v>3.5750782139996364E-2</v>
      </c>
      <c r="I21" s="77">
        <f t="shared" si="1"/>
        <v>3.5750782139996364E-2</v>
      </c>
      <c r="J21" s="76">
        <f>分析係数表!G24</f>
        <v>0.20751761942051683</v>
      </c>
      <c r="K21" s="78">
        <f t="shared" si="2"/>
        <v>7.4189172021135756E-3</v>
      </c>
      <c r="L21" s="79"/>
      <c r="M21" s="80"/>
      <c r="N21" s="81">
        <f>分析係数表!H24</f>
        <v>4.3379915099309022E-4</v>
      </c>
      <c r="O21" s="82">
        <f t="shared" si="3"/>
        <v>1.5894926969696833E-2</v>
      </c>
      <c r="P21" s="76">
        <f>分析係数表!C24</f>
        <v>1</v>
      </c>
      <c r="Q21" s="82">
        <f t="shared" si="4"/>
        <v>1.5894926969696833E-2</v>
      </c>
      <c r="R21" s="83">
        <v>4.9662668359475783E-2</v>
      </c>
      <c r="S21" s="84">
        <f t="shared" si="5"/>
        <v>8.5413450499472146E-2</v>
      </c>
      <c r="T21" s="85">
        <f>分析係数表!F24</f>
        <v>0.3923257635082224</v>
      </c>
      <c r="U21" s="86">
        <f t="shared" si="6"/>
        <v>3.3509897181077171E-2</v>
      </c>
      <c r="V21" s="87">
        <f>分析係数表!D24</f>
        <v>7.9874706342991389E-2</v>
      </c>
      <c r="W21" s="88">
        <f t="shared" si="7"/>
        <v>0</v>
      </c>
      <c r="X21" s="76">
        <f>分析係数表!E24</f>
        <v>8.1440877055599062E-2</v>
      </c>
      <c r="Y21" s="89">
        <f t="shared" si="8"/>
        <v>0</v>
      </c>
    </row>
    <row r="22" spans="1:25" x14ac:dyDescent="0.2">
      <c r="A22" s="6" t="s">
        <v>10</v>
      </c>
      <c r="B22" s="5" t="s">
        <v>271</v>
      </c>
      <c r="C22" s="90"/>
      <c r="D22" s="76">
        <f>投入係数表!AI22</f>
        <v>8.6281276962899055E-4</v>
      </c>
      <c r="E22" s="77">
        <f t="shared" si="9"/>
        <v>8.6281276962899056E-2</v>
      </c>
      <c r="F22" s="76">
        <f>分析係数表!C25</f>
        <v>0.15636042402826855</v>
      </c>
      <c r="G22" s="77">
        <f t="shared" si="0"/>
        <v>1.3490977051619375E-2</v>
      </c>
      <c r="H22" s="77">
        <v>2.7185527398720752E-2</v>
      </c>
      <c r="I22" s="77">
        <f t="shared" si="1"/>
        <v>2.7185527398720752E-2</v>
      </c>
      <c r="J22" s="76">
        <f>分析係数表!G25</f>
        <v>0.19674295774647887</v>
      </c>
      <c r="K22" s="78">
        <f t="shared" si="2"/>
        <v>5.348561068322261E-3</v>
      </c>
      <c r="L22" s="79"/>
      <c r="M22" s="80"/>
      <c r="N22" s="81">
        <f>分析係数表!H25</f>
        <v>5.8872741920490813E-4</v>
      </c>
      <c r="O22" s="82">
        <f t="shared" si="3"/>
        <v>2.1571686601731414E-2</v>
      </c>
      <c r="P22" s="76">
        <f>分析係数表!C25</f>
        <v>0.15636042402826855</v>
      </c>
      <c r="Q22" s="82">
        <f t="shared" si="4"/>
        <v>3.3729580640516434E-3</v>
      </c>
      <c r="R22" s="83">
        <v>1.0984054767318705E-2</v>
      </c>
      <c r="S22" s="84">
        <f t="shared" si="5"/>
        <v>3.8169582166039454E-2</v>
      </c>
      <c r="T22" s="85">
        <f>分析係数表!F25</f>
        <v>0.35079225352112675</v>
      </c>
      <c r="U22" s="86">
        <f t="shared" si="6"/>
        <v>1.338959374398479E-2</v>
      </c>
      <c r="V22" s="87">
        <f>分析係数表!D25</f>
        <v>7.2183098591549297E-2</v>
      </c>
      <c r="W22" s="88">
        <f t="shared" si="7"/>
        <v>0</v>
      </c>
      <c r="X22" s="76">
        <f>分析係数表!E25</f>
        <v>6.8661971830985921E-2</v>
      </c>
      <c r="Y22" s="89">
        <f t="shared" si="8"/>
        <v>0</v>
      </c>
    </row>
    <row r="23" spans="1:25" x14ac:dyDescent="0.2">
      <c r="A23" s="6" t="s">
        <v>11</v>
      </c>
      <c r="B23" s="5" t="s">
        <v>35</v>
      </c>
      <c r="C23" s="90"/>
      <c r="D23" s="76">
        <f>投入係数表!AI23</f>
        <v>4.7934042757166137E-4</v>
      </c>
      <c r="E23" s="77">
        <f t="shared" si="9"/>
        <v>4.7934042757166138E-2</v>
      </c>
      <c r="F23" s="76">
        <f>分析係数表!C26</f>
        <v>0.2968369829683698</v>
      </c>
      <c r="G23" s="77">
        <f t="shared" si="0"/>
        <v>1.4228596633514034E-2</v>
      </c>
      <c r="H23" s="77">
        <v>2.0441822391637453E-2</v>
      </c>
      <c r="I23" s="77">
        <f t="shared" si="1"/>
        <v>2.0441822391637453E-2</v>
      </c>
      <c r="J23" s="76">
        <f>分析係数表!G26</f>
        <v>0.19691119691119691</v>
      </c>
      <c r="K23" s="78">
        <f t="shared" si="2"/>
        <v>4.0252237141834369E-3</v>
      </c>
      <c r="L23" s="79"/>
      <c r="M23" s="80"/>
      <c r="N23" s="81">
        <f>分析係数表!H26</f>
        <v>1.2859046261580888E-2</v>
      </c>
      <c r="O23" s="82">
        <f t="shared" si="3"/>
        <v>0.47117104945887039</v>
      </c>
      <c r="P23" s="76">
        <f>分析係数表!C26</f>
        <v>0.2968369829683698</v>
      </c>
      <c r="Q23" s="82">
        <f t="shared" si="4"/>
        <v>0.13986099278341163</v>
      </c>
      <c r="R23" s="83">
        <v>0.14744239233533279</v>
      </c>
      <c r="S23" s="84">
        <f t="shared" si="5"/>
        <v>0.16788421472697024</v>
      </c>
      <c r="T23" s="85">
        <f>分析係数表!F26</f>
        <v>0.33687258687258687</v>
      </c>
      <c r="U23" s="86">
        <f t="shared" si="6"/>
        <v>5.6555589710147305E-2</v>
      </c>
      <c r="V23" s="87">
        <f>分析係数表!D26</f>
        <v>8.7355212355212361E-2</v>
      </c>
      <c r="W23" s="88">
        <f t="shared" si="7"/>
        <v>0</v>
      </c>
      <c r="X23" s="76">
        <f>分析係数表!E26</f>
        <v>9.2664092664092659E-2</v>
      </c>
      <c r="Y23" s="89">
        <f t="shared" si="8"/>
        <v>0</v>
      </c>
    </row>
    <row r="24" spans="1:25" x14ac:dyDescent="0.2">
      <c r="A24" s="6" t="s">
        <v>12</v>
      </c>
      <c r="B24" s="5" t="s">
        <v>365</v>
      </c>
      <c r="C24" s="90"/>
      <c r="D24" s="76">
        <f>投入係数表!AI24</f>
        <v>9.586808551433228E-5</v>
      </c>
      <c r="E24" s="77">
        <f t="shared" si="9"/>
        <v>9.5868085514332277E-3</v>
      </c>
      <c r="F24" s="76">
        <f>分析係数表!C27</f>
        <v>2.7090694935217874E-2</v>
      </c>
      <c r="G24" s="77">
        <f t="shared" si="0"/>
        <v>2.5971330586921555E-4</v>
      </c>
      <c r="H24" s="77">
        <v>3.7988859949223043E-4</v>
      </c>
      <c r="I24" s="77">
        <f t="shared" si="1"/>
        <v>3.7988859949223043E-4</v>
      </c>
      <c r="J24" s="76">
        <f>分析係数表!G27</f>
        <v>0.18333333333333332</v>
      </c>
      <c r="K24" s="78">
        <f t="shared" si="2"/>
        <v>6.9646243240242242E-5</v>
      </c>
      <c r="L24" s="79"/>
      <c r="M24" s="80"/>
      <c r="N24" s="81">
        <f>分析係数表!H27</f>
        <v>1.2053419266879434E-2</v>
      </c>
      <c r="O24" s="82">
        <f t="shared" si="3"/>
        <v>0.44165189937229055</v>
      </c>
      <c r="P24" s="76">
        <f>分析係数表!C27</f>
        <v>2.7090694935217874E-2</v>
      </c>
      <c r="Q24" s="82">
        <f t="shared" si="4"/>
        <v>1.1964656873454266E-2</v>
      </c>
      <c r="R24" s="83">
        <v>1.2033470195604218E-2</v>
      </c>
      <c r="S24" s="84">
        <f t="shared" si="5"/>
        <v>1.2413358795096448E-2</v>
      </c>
      <c r="T24" s="85">
        <f>分析係数表!F27</f>
        <v>0.33333333333333331</v>
      </c>
      <c r="U24" s="86">
        <f t="shared" si="6"/>
        <v>4.1377862650321491E-3</v>
      </c>
      <c r="V24" s="87">
        <f>分析係数表!D27</f>
        <v>0</v>
      </c>
      <c r="W24" s="88">
        <f t="shared" si="7"/>
        <v>0</v>
      </c>
      <c r="X24" s="76">
        <f>分析係数表!E27</f>
        <v>0</v>
      </c>
      <c r="Y24" s="89">
        <f t="shared" si="8"/>
        <v>0</v>
      </c>
    </row>
    <row r="25" spans="1:25" x14ac:dyDescent="0.2">
      <c r="A25" s="6" t="s">
        <v>13</v>
      </c>
      <c r="B25" s="5" t="s">
        <v>191</v>
      </c>
      <c r="C25" s="90"/>
      <c r="D25" s="76">
        <f>投入係数表!AI25</f>
        <v>9.586808551433228E-5</v>
      </c>
      <c r="E25" s="77">
        <f t="shared" si="9"/>
        <v>9.5868085514332277E-3</v>
      </c>
      <c r="F25" s="76">
        <f>分析係数表!C28</f>
        <v>5.9347181008901906E-3</v>
      </c>
      <c r="G25" s="77">
        <f t="shared" si="0"/>
        <v>5.6895006239959643E-5</v>
      </c>
      <c r="H25" s="77">
        <v>3.6540534549518976E-4</v>
      </c>
      <c r="I25" s="77">
        <f t="shared" si="1"/>
        <v>3.6540534549518976E-4</v>
      </c>
      <c r="J25" s="76">
        <f>分析係数表!G28</f>
        <v>0.12222222222222222</v>
      </c>
      <c r="K25" s="78">
        <f t="shared" si="2"/>
        <v>4.466065333830097E-5</v>
      </c>
      <c r="L25" s="79"/>
      <c r="M25" s="80"/>
      <c r="N25" s="81">
        <f>分析係数表!H28</f>
        <v>2.299135500263378E-2</v>
      </c>
      <c r="O25" s="82">
        <f t="shared" si="3"/>
        <v>0.84243112939393205</v>
      </c>
      <c r="P25" s="76">
        <f>分析係数表!C28</f>
        <v>5.9347181008901906E-3</v>
      </c>
      <c r="Q25" s="82">
        <f t="shared" si="4"/>
        <v>4.9995912723675351E-3</v>
      </c>
      <c r="R25" s="83">
        <v>5.1342251914674713E-3</v>
      </c>
      <c r="S25" s="84">
        <f t="shared" si="5"/>
        <v>5.4996305369626611E-3</v>
      </c>
      <c r="T25" s="85">
        <f>分析係数表!F28</f>
        <v>0.21111111111111111</v>
      </c>
      <c r="U25" s="86">
        <f t="shared" si="6"/>
        <v>1.1610331133587841E-3</v>
      </c>
      <c r="V25" s="87">
        <f>分析係数表!D28</f>
        <v>0.82222222222222219</v>
      </c>
      <c r="W25" s="88">
        <f t="shared" si="7"/>
        <v>0</v>
      </c>
      <c r="X25" s="76">
        <f>分析係数表!E28</f>
        <v>0.82222222222222219</v>
      </c>
      <c r="Y25" s="89">
        <f t="shared" si="8"/>
        <v>0</v>
      </c>
    </row>
    <row r="26" spans="1:25" x14ac:dyDescent="0.2">
      <c r="A26" s="6" t="s">
        <v>14</v>
      </c>
      <c r="B26" s="5" t="s">
        <v>50</v>
      </c>
      <c r="C26" s="90"/>
      <c r="D26" s="76">
        <f>投入係数表!AI26</f>
        <v>1.3996740485092512E-2</v>
      </c>
      <c r="E26" s="77">
        <f t="shared" si="9"/>
        <v>1.3996740485092511</v>
      </c>
      <c r="F26" s="76">
        <f>分析係数表!C29</f>
        <v>2.9045643153526979E-2</v>
      </c>
      <c r="G26" s="77">
        <f t="shared" si="0"/>
        <v>4.0654432944252118E-2</v>
      </c>
      <c r="H26" s="77">
        <v>4.194916553550386E-2</v>
      </c>
      <c r="I26" s="77">
        <f t="shared" si="1"/>
        <v>4.194916553550386E-2</v>
      </c>
      <c r="J26" s="76">
        <f>分析係数表!G29</f>
        <v>0.27966101694915252</v>
      </c>
      <c r="K26" s="78">
        <f t="shared" si="2"/>
        <v>1.173154629382735E-2</v>
      </c>
      <c r="L26" s="79"/>
      <c r="M26" s="80"/>
      <c r="N26" s="81">
        <f>分析係数表!H29</f>
        <v>1.0659064852973073E-2</v>
      </c>
      <c r="O26" s="82">
        <f t="shared" si="3"/>
        <v>0.39056106268397928</v>
      </c>
      <c r="P26" s="76">
        <f>分析係数表!C29</f>
        <v>2.9045643153526979E-2</v>
      </c>
      <c r="Q26" s="82">
        <f t="shared" si="4"/>
        <v>1.1344097256381145E-2</v>
      </c>
      <c r="R26" s="83">
        <v>1.4245446615533097E-2</v>
      </c>
      <c r="S26" s="84">
        <f t="shared" si="5"/>
        <v>5.6194612151036959E-2</v>
      </c>
      <c r="T26" s="85">
        <f>分析係数表!F29</f>
        <v>0.4576271186440678</v>
      </c>
      <c r="U26" s="86">
        <f t="shared" si="6"/>
        <v>2.5716178441999964E-2</v>
      </c>
      <c r="V26" s="87">
        <f>分析係数表!D29</f>
        <v>0.38983050847457629</v>
      </c>
      <c r="W26" s="88">
        <f t="shared" si="7"/>
        <v>0</v>
      </c>
      <c r="X26" s="76">
        <f>分析係数表!E29</f>
        <v>0.16101694915254236</v>
      </c>
      <c r="Y26" s="89">
        <f t="shared" si="8"/>
        <v>0</v>
      </c>
    </row>
    <row r="27" spans="1:25" x14ac:dyDescent="0.2">
      <c r="A27" s="6" t="s">
        <v>15</v>
      </c>
      <c r="B27" s="5" t="s">
        <v>36</v>
      </c>
      <c r="C27" s="90"/>
      <c r="D27" s="76">
        <f>投入係数表!AI27</f>
        <v>6.2314255584315983E-3</v>
      </c>
      <c r="E27" s="77">
        <f t="shared" si="9"/>
        <v>0.62314255584315981</v>
      </c>
      <c r="F27" s="76">
        <f>分析係数表!C30</f>
        <v>1</v>
      </c>
      <c r="G27" s="77">
        <f t="shared" si="0"/>
        <v>0.62314255584315981</v>
      </c>
      <c r="H27" s="77">
        <v>0.66574127087161927</v>
      </c>
      <c r="I27" s="77">
        <f t="shared" si="1"/>
        <v>0.66574127087161927</v>
      </c>
      <c r="J27" s="76">
        <f>分析係数表!G30</f>
        <v>0.3445689235265465</v>
      </c>
      <c r="K27" s="78">
        <f t="shared" si="2"/>
        <v>0.22939375305142887</v>
      </c>
      <c r="L27" s="79"/>
      <c r="M27" s="80"/>
      <c r="N27" s="81">
        <f>分析係数表!H30</f>
        <v>0</v>
      </c>
      <c r="O27" s="82">
        <f t="shared" si="3"/>
        <v>0</v>
      </c>
      <c r="P27" s="76">
        <f>分析係数表!C30</f>
        <v>1</v>
      </c>
      <c r="Q27" s="82">
        <f t="shared" si="4"/>
        <v>0</v>
      </c>
      <c r="R27" s="83">
        <v>4.9967064866830918E-2</v>
      </c>
      <c r="S27" s="84">
        <f t="shared" si="5"/>
        <v>0.71570833573845016</v>
      </c>
      <c r="T27" s="85">
        <f>分析係数表!F30</f>
        <v>0.44101315148563081</v>
      </c>
      <c r="U27" s="86">
        <f t="shared" si="6"/>
        <v>0.31563678868854983</v>
      </c>
      <c r="V27" s="87">
        <f>分析係数表!D30</f>
        <v>8.7579152459814902E-2</v>
      </c>
      <c r="W27" s="88">
        <f t="shared" si="7"/>
        <v>0</v>
      </c>
      <c r="X27" s="76">
        <f>分析係数表!E30</f>
        <v>6.0009741841207991E-2</v>
      </c>
      <c r="Y27" s="89">
        <f t="shared" si="8"/>
        <v>0</v>
      </c>
    </row>
    <row r="28" spans="1:25" x14ac:dyDescent="0.2">
      <c r="A28" s="6" t="s">
        <v>16</v>
      </c>
      <c r="B28" s="5" t="s">
        <v>192</v>
      </c>
      <c r="C28" s="90"/>
      <c r="D28" s="76">
        <f>投入係数表!AI28</f>
        <v>2.320007669446841E-2</v>
      </c>
      <c r="E28" s="77">
        <f t="shared" si="9"/>
        <v>2.320007669446841</v>
      </c>
      <c r="F28" s="76">
        <f>分析係数表!C31</f>
        <v>3.5033259423503327E-2</v>
      </c>
      <c r="G28" s="77">
        <f t="shared" si="0"/>
        <v>8.1277430548248528E-2</v>
      </c>
      <c r="H28" s="77">
        <v>8.6345651488191885E-2</v>
      </c>
      <c r="I28" s="77">
        <f t="shared" si="1"/>
        <v>8.6345651488191885E-2</v>
      </c>
      <c r="J28" s="76">
        <f>分析係数表!G31</f>
        <v>6.3291139240506333E-2</v>
      </c>
      <c r="K28" s="78">
        <f t="shared" si="2"/>
        <v>5.4649146511513858E-3</v>
      </c>
      <c r="L28" s="79"/>
      <c r="M28" s="80"/>
      <c r="N28" s="81">
        <f>分析係数表!H31</f>
        <v>2.636879124965141E-2</v>
      </c>
      <c r="O28" s="82">
        <f t="shared" si="3"/>
        <v>0.96618448937228596</v>
      </c>
      <c r="P28" s="76">
        <f>分析係数表!C31</f>
        <v>3.5033259423503327E-2</v>
      </c>
      <c r="Q28" s="82">
        <f t="shared" si="4"/>
        <v>3.3848591867144388E-2</v>
      </c>
      <c r="R28" s="83">
        <v>4.1133204790230284E-2</v>
      </c>
      <c r="S28" s="84">
        <f t="shared" si="5"/>
        <v>0.12747885627842218</v>
      </c>
      <c r="T28" s="85">
        <f>分析係数表!F31</f>
        <v>0.34177215189873417</v>
      </c>
      <c r="U28" s="86">
        <f t="shared" si="6"/>
        <v>4.3568723031865805E-2</v>
      </c>
      <c r="V28" s="87">
        <f>分析係数表!D31</f>
        <v>0</v>
      </c>
      <c r="W28" s="88">
        <f t="shared" si="7"/>
        <v>0</v>
      </c>
      <c r="X28" s="76">
        <f>分析係数表!E31</f>
        <v>0</v>
      </c>
      <c r="Y28" s="89">
        <f t="shared" si="8"/>
        <v>0</v>
      </c>
    </row>
    <row r="29" spans="1:25" x14ac:dyDescent="0.2">
      <c r="A29" s="6" t="s">
        <v>17</v>
      </c>
      <c r="B29" s="5" t="s">
        <v>272</v>
      </c>
      <c r="C29" s="90"/>
      <c r="D29" s="76">
        <f>投入係数表!AI29</f>
        <v>9.4909404659188953E-3</v>
      </c>
      <c r="E29" s="77">
        <f t="shared" si="9"/>
        <v>0.94909404659188956</v>
      </c>
      <c r="F29" s="76">
        <f>分析係数表!C32</f>
        <v>1</v>
      </c>
      <c r="G29" s="77">
        <f t="shared" si="0"/>
        <v>0.94909404659188956</v>
      </c>
      <c r="H29" s="77">
        <v>1.0578784761435753</v>
      </c>
      <c r="I29" s="77">
        <f t="shared" si="1"/>
        <v>1.0578784761435753</v>
      </c>
      <c r="J29" s="76">
        <f>分析係数表!G32</f>
        <v>0.13994910941475827</v>
      </c>
      <c r="K29" s="78">
        <f t="shared" si="2"/>
        <v>0.14804915060533497</v>
      </c>
      <c r="L29" s="79"/>
      <c r="M29" s="80"/>
      <c r="N29" s="81">
        <f>分析係数表!H32</f>
        <v>7.5295138350943511E-3</v>
      </c>
      <c r="O29" s="82">
        <f t="shared" si="3"/>
        <v>0.2758905181168807</v>
      </c>
      <c r="P29" s="76">
        <f>分析係数表!C32</f>
        <v>1</v>
      </c>
      <c r="Q29" s="82">
        <f t="shared" si="4"/>
        <v>0.2758905181168807</v>
      </c>
      <c r="R29" s="83">
        <v>0.35325317400119449</v>
      </c>
      <c r="S29" s="84">
        <f t="shared" si="5"/>
        <v>1.4111316501447697</v>
      </c>
      <c r="T29" s="85">
        <f>分析係数表!F32</f>
        <v>0.48346055979643765</v>
      </c>
      <c r="U29" s="86">
        <f t="shared" si="6"/>
        <v>0.68222649752546116</v>
      </c>
      <c r="V29" s="87">
        <f>分析係数表!D32</f>
        <v>1.0178117048346057E-2</v>
      </c>
      <c r="W29" s="88">
        <f t="shared" si="7"/>
        <v>0</v>
      </c>
      <c r="X29" s="76">
        <f>分析係数表!E32</f>
        <v>1.5267175572519083E-2</v>
      </c>
      <c r="Y29" s="89">
        <f t="shared" si="8"/>
        <v>0</v>
      </c>
    </row>
    <row r="30" spans="1:25" x14ac:dyDescent="0.2">
      <c r="A30" s="6" t="s">
        <v>18</v>
      </c>
      <c r="B30" s="5" t="s">
        <v>273</v>
      </c>
      <c r="C30" s="90"/>
      <c r="D30" s="76">
        <f>投入係数表!AI30</f>
        <v>5.6562170453456047E-3</v>
      </c>
      <c r="E30" s="77">
        <f t="shared" si="9"/>
        <v>0.56562170453456051</v>
      </c>
      <c r="F30" s="76">
        <f>分析係数表!C33</f>
        <v>1</v>
      </c>
      <c r="G30" s="77">
        <f t="shared" si="0"/>
        <v>0.56562170453456051</v>
      </c>
      <c r="H30" s="77">
        <v>0.57704204210231258</v>
      </c>
      <c r="I30" s="77">
        <f t="shared" si="1"/>
        <v>0.57704204210231258</v>
      </c>
      <c r="J30" s="76">
        <f>分析係数表!G33</f>
        <v>0.50525087514585765</v>
      </c>
      <c r="K30" s="78">
        <f t="shared" si="2"/>
        <v>0.29155099676814628</v>
      </c>
      <c r="L30" s="79"/>
      <c r="M30" s="80"/>
      <c r="N30" s="81">
        <f>分析係数表!H33</f>
        <v>1.0844978774827254E-3</v>
      </c>
      <c r="O30" s="82">
        <f t="shared" si="3"/>
        <v>3.9737317424242073E-2</v>
      </c>
      <c r="P30" s="76">
        <f>分析係数表!C33</f>
        <v>1</v>
      </c>
      <c r="Q30" s="82">
        <f t="shared" si="4"/>
        <v>3.9737317424242073E-2</v>
      </c>
      <c r="R30" s="83">
        <v>9.8405416530145756E-2</v>
      </c>
      <c r="S30" s="84">
        <f t="shared" si="5"/>
        <v>0.67544745863245836</v>
      </c>
      <c r="T30" s="85">
        <f>分析係数表!F33</f>
        <v>0.64410735122520424</v>
      </c>
      <c r="U30" s="86">
        <f t="shared" si="6"/>
        <v>0.43506067347154848</v>
      </c>
      <c r="V30" s="87">
        <f>分析係数表!D33</f>
        <v>4.7841306884480746E-2</v>
      </c>
      <c r="W30" s="88">
        <f t="shared" si="7"/>
        <v>0</v>
      </c>
      <c r="X30" s="76">
        <f>分析係数表!E33</f>
        <v>4.3173862310385065E-2</v>
      </c>
      <c r="Y30" s="89">
        <f t="shared" si="8"/>
        <v>0</v>
      </c>
    </row>
    <row r="31" spans="1:25" x14ac:dyDescent="0.2">
      <c r="A31" s="6" t="s">
        <v>19</v>
      </c>
      <c r="B31" s="5" t="s">
        <v>274</v>
      </c>
      <c r="C31" s="90"/>
      <c r="D31" s="76">
        <f>投入係数表!AI31</f>
        <v>1.5818234109864826E-2</v>
      </c>
      <c r="E31" s="77">
        <f t="shared" si="9"/>
        <v>1.5818234109864826</v>
      </c>
      <c r="F31" s="76">
        <f>分析係数表!C34</f>
        <v>0.19949759263135858</v>
      </c>
      <c r="G31" s="77">
        <f t="shared" si="0"/>
        <v>0.3155699624597274</v>
      </c>
      <c r="H31" s="77">
        <v>0.35986564060410525</v>
      </c>
      <c r="I31" s="77">
        <f t="shared" si="1"/>
        <v>0.35986564060410525</v>
      </c>
      <c r="J31" s="76">
        <f>分析係数表!G34</f>
        <v>0.4244650271478761</v>
      </c>
      <c r="K31" s="78">
        <f t="shared" si="2"/>
        <v>0.15275037890860935</v>
      </c>
      <c r="L31" s="79"/>
      <c r="M31" s="80"/>
      <c r="N31" s="81">
        <f>分析係数表!H34</f>
        <v>0.18489139528398352</v>
      </c>
      <c r="O31" s="82">
        <f t="shared" si="3"/>
        <v>6.7746449448700714</v>
      </c>
      <c r="P31" s="76">
        <f>分析係数表!C34</f>
        <v>0.19949759263135858</v>
      </c>
      <c r="Q31" s="82">
        <f t="shared" si="4"/>
        <v>1.3515253574337822</v>
      </c>
      <c r="R31" s="83">
        <v>1.4405519983311106</v>
      </c>
      <c r="S31" s="84">
        <f t="shared" si="5"/>
        <v>1.8004176389352158</v>
      </c>
      <c r="T31" s="85">
        <f>分析係数表!F34</f>
        <v>0.70105397636537847</v>
      </c>
      <c r="U31" s="86">
        <f t="shared" si="6"/>
        <v>1.2621899448938994</v>
      </c>
      <c r="V31" s="87">
        <f>分析係数表!D34</f>
        <v>0.39061002874480999</v>
      </c>
      <c r="W31" s="88">
        <f t="shared" si="7"/>
        <v>1</v>
      </c>
      <c r="X31" s="76">
        <f>分析係数表!E34</f>
        <v>0.23634621526668795</v>
      </c>
      <c r="Y31" s="89">
        <f t="shared" si="8"/>
        <v>0</v>
      </c>
    </row>
    <row r="32" spans="1:25" x14ac:dyDescent="0.2">
      <c r="A32" s="6" t="s">
        <v>20</v>
      </c>
      <c r="B32" s="5" t="s">
        <v>37</v>
      </c>
      <c r="C32" s="90"/>
      <c r="D32" s="76">
        <f>投入係数表!AI32</f>
        <v>9.203336209375898E-3</v>
      </c>
      <c r="E32" s="77">
        <f t="shared" si="9"/>
        <v>0.92033362093758986</v>
      </c>
      <c r="F32" s="76">
        <f>分析係数表!C35</f>
        <v>0.22275795564127288</v>
      </c>
      <c r="G32" s="77">
        <f t="shared" si="0"/>
        <v>0.20501163590798768</v>
      </c>
      <c r="H32" s="77">
        <v>0.22734164880210916</v>
      </c>
      <c r="I32" s="77">
        <f t="shared" si="1"/>
        <v>0.22734164880210916</v>
      </c>
      <c r="J32" s="76">
        <f>分析係数表!G35</f>
        <v>0.31756756756756754</v>
      </c>
      <c r="K32" s="78">
        <f t="shared" si="2"/>
        <v>7.2196334416886013E-2</v>
      </c>
      <c r="L32" s="79"/>
      <c r="M32" s="80"/>
      <c r="N32" s="81">
        <f>分析係数表!H35</f>
        <v>6.990363461717225E-2</v>
      </c>
      <c r="O32" s="82">
        <f t="shared" si="3"/>
        <v>2.561353945974004</v>
      </c>
      <c r="P32" s="76">
        <f>分析係数表!C35</f>
        <v>0.22275795564127288</v>
      </c>
      <c r="Q32" s="82">
        <f t="shared" si="4"/>
        <v>0.57056196867887643</v>
      </c>
      <c r="R32" s="83">
        <v>0.62299749940446836</v>
      </c>
      <c r="S32" s="84">
        <f t="shared" si="5"/>
        <v>0.85033914820657752</v>
      </c>
      <c r="T32" s="85">
        <f>分析係数表!F35</f>
        <v>0.6527027027027027</v>
      </c>
      <c r="U32" s="86">
        <f t="shared" si="6"/>
        <v>0.55501866024834723</v>
      </c>
      <c r="V32" s="87">
        <f>分析係数表!D35</f>
        <v>0.11351351351351352</v>
      </c>
      <c r="W32" s="88">
        <f t="shared" si="7"/>
        <v>0</v>
      </c>
      <c r="X32" s="76">
        <f>分析係数表!E35</f>
        <v>8.9189189189189194E-2</v>
      </c>
      <c r="Y32" s="89">
        <f t="shared" si="8"/>
        <v>0</v>
      </c>
    </row>
    <row r="33" spans="1:25" x14ac:dyDescent="0.2">
      <c r="A33" s="6" t="s">
        <v>21</v>
      </c>
      <c r="B33" s="5" t="s">
        <v>38</v>
      </c>
      <c r="C33" s="90"/>
      <c r="D33" s="76">
        <f>投入係数表!AI33</f>
        <v>3.6429872495446266E-3</v>
      </c>
      <c r="E33" s="77">
        <f t="shared" si="9"/>
        <v>0.36429872495446264</v>
      </c>
      <c r="F33" s="76">
        <f>分析係数表!C36</f>
        <v>0.43622860833064259</v>
      </c>
      <c r="G33" s="77">
        <f t="shared" si="0"/>
        <v>0.15891752580351276</v>
      </c>
      <c r="H33" s="77">
        <v>0.17531558218261331</v>
      </c>
      <c r="I33" s="77">
        <f t="shared" si="1"/>
        <v>0.17531558218261331</v>
      </c>
      <c r="J33" s="76">
        <f>分析係数表!G36</f>
        <v>3.6982248520710057E-3</v>
      </c>
      <c r="K33" s="78">
        <f t="shared" si="2"/>
        <v>6.483564429830374E-4</v>
      </c>
      <c r="L33" s="79"/>
      <c r="M33" s="80"/>
      <c r="N33" s="81">
        <f>分析係数表!H36</f>
        <v>7.7743004988690231E-2</v>
      </c>
      <c r="O33" s="82">
        <f t="shared" si="3"/>
        <v>2.8485979833549537</v>
      </c>
      <c r="P33" s="76">
        <f>分析係数表!C36</f>
        <v>0.43622860833064259</v>
      </c>
      <c r="Q33" s="82">
        <f t="shared" si="4"/>
        <v>1.2426399339724064</v>
      </c>
      <c r="R33" s="83">
        <v>1.3018967168704605</v>
      </c>
      <c r="S33" s="84">
        <f t="shared" si="5"/>
        <v>1.4772122990530738</v>
      </c>
      <c r="T33" s="85">
        <f>分析係数表!F36</f>
        <v>0.90162721893491127</v>
      </c>
      <c r="U33" s="86">
        <f t="shared" si="6"/>
        <v>1.3318948169716693</v>
      </c>
      <c r="V33" s="87">
        <f>分析係数表!D36</f>
        <v>2.1449704142011833E-2</v>
      </c>
      <c r="W33" s="88">
        <f t="shared" si="7"/>
        <v>0</v>
      </c>
      <c r="X33" s="76">
        <f>分析係数表!E36</f>
        <v>1.4792899408284023E-3</v>
      </c>
      <c r="Y33" s="89">
        <f t="shared" si="8"/>
        <v>0</v>
      </c>
    </row>
    <row r="34" spans="1:25" x14ac:dyDescent="0.2">
      <c r="A34" s="6" t="s">
        <v>22</v>
      </c>
      <c r="B34" s="5" t="s">
        <v>377</v>
      </c>
      <c r="C34" s="90"/>
      <c r="D34" s="76">
        <f>投入係数表!AI34</f>
        <v>1.6009970280893491E-2</v>
      </c>
      <c r="E34" s="77">
        <f t="shared" si="9"/>
        <v>1.6009970280893491</v>
      </c>
      <c r="F34" s="76">
        <f>分析係数表!C37</f>
        <v>0.12537048014226437</v>
      </c>
      <c r="G34" s="77">
        <f t="shared" si="0"/>
        <v>0.20071776611790001</v>
      </c>
      <c r="H34" s="77">
        <v>0.219209083301109</v>
      </c>
      <c r="I34" s="77">
        <f t="shared" si="1"/>
        <v>0.219209083301109</v>
      </c>
      <c r="J34" s="76">
        <f>分析係数表!G37</f>
        <v>0.54441260744985676</v>
      </c>
      <c r="K34" s="78">
        <f t="shared" si="2"/>
        <v>0.11934018861664961</v>
      </c>
      <c r="L34" s="79"/>
      <c r="M34" s="80"/>
      <c r="N34" s="81">
        <f>分析係数表!H37</f>
        <v>5.4441793449632819E-2</v>
      </c>
      <c r="O34" s="82">
        <f t="shared" si="3"/>
        <v>1.9948133346969523</v>
      </c>
      <c r="P34" s="76">
        <f>分析係数表!C37</f>
        <v>0.12537048014226437</v>
      </c>
      <c r="Q34" s="82">
        <f t="shared" si="4"/>
        <v>0.25009070556514845</v>
      </c>
      <c r="R34" s="83">
        <v>0.27867322521952981</v>
      </c>
      <c r="S34" s="84">
        <f t="shared" si="5"/>
        <v>0.49788230852063881</v>
      </c>
      <c r="T34" s="85">
        <f>分析係数表!F37</f>
        <v>0.7435530085959885</v>
      </c>
      <c r="U34" s="86">
        <f t="shared" si="6"/>
        <v>0.37020188842723717</v>
      </c>
      <c r="V34" s="87">
        <f>分析係数表!D37</f>
        <v>0.23782234957020057</v>
      </c>
      <c r="W34" s="88">
        <f t="shared" si="7"/>
        <v>0</v>
      </c>
      <c r="X34" s="76">
        <f>分析係数表!E37</f>
        <v>0.19484240687679083</v>
      </c>
      <c r="Y34" s="89">
        <f t="shared" si="8"/>
        <v>0</v>
      </c>
    </row>
    <row r="35" spans="1:25" x14ac:dyDescent="0.2">
      <c r="A35" s="6" t="s">
        <v>23</v>
      </c>
      <c r="B35" s="5" t="s">
        <v>193</v>
      </c>
      <c r="C35" s="90"/>
      <c r="D35" s="76">
        <f>投入係数表!AI35</f>
        <v>1.8790144760809126E-2</v>
      </c>
      <c r="E35" s="77">
        <f t="shared" si="9"/>
        <v>1.8790144760809127</v>
      </c>
      <c r="F35" s="76">
        <f>分析係数表!C38</f>
        <v>2.2876841115637703E-2</v>
      </c>
      <c r="G35" s="77">
        <f t="shared" si="0"/>
        <v>4.2985915623286262E-2</v>
      </c>
      <c r="H35" s="77">
        <v>4.6363021897219858E-2</v>
      </c>
      <c r="I35" s="77">
        <f t="shared" si="1"/>
        <v>4.6363021897219858E-2</v>
      </c>
      <c r="J35" s="76">
        <f>分析係数表!G38</f>
        <v>0.33663366336633666</v>
      </c>
      <c r="K35" s="78">
        <f t="shared" si="2"/>
        <v>1.5607353905994804E-2</v>
      </c>
      <c r="L35" s="79"/>
      <c r="M35" s="80"/>
      <c r="N35" s="81">
        <f>分析係数表!H38</f>
        <v>4.7129179190035016E-2</v>
      </c>
      <c r="O35" s="82">
        <f t="shared" si="3"/>
        <v>1.7268702800649203</v>
      </c>
      <c r="P35" s="76">
        <f>分析係数表!C38</f>
        <v>2.2876841115637703E-2</v>
      </c>
      <c r="Q35" s="82">
        <f t="shared" si="4"/>
        <v>3.9505337024361965E-2</v>
      </c>
      <c r="R35" s="83">
        <v>4.5566130159461343E-2</v>
      </c>
      <c r="S35" s="84">
        <f t="shared" si="5"/>
        <v>9.1929152056681201E-2</v>
      </c>
      <c r="T35" s="85">
        <f>分析係数表!F38</f>
        <v>0.54455445544554459</v>
      </c>
      <c r="U35" s="86">
        <f t="shared" si="6"/>
        <v>5.0060429337796697E-2</v>
      </c>
      <c r="V35" s="87">
        <f>分析係数表!D38</f>
        <v>0.17821782178217821</v>
      </c>
      <c r="W35" s="88">
        <f t="shared" si="7"/>
        <v>0</v>
      </c>
      <c r="X35" s="76">
        <f>分析係数表!E38</f>
        <v>0.21782178217821782</v>
      </c>
      <c r="Y35" s="89">
        <f t="shared" si="8"/>
        <v>0</v>
      </c>
    </row>
    <row r="36" spans="1:25" x14ac:dyDescent="0.2">
      <c r="A36" s="6" t="s">
        <v>24</v>
      </c>
      <c r="B36" s="5" t="s">
        <v>39</v>
      </c>
      <c r="C36" s="90"/>
      <c r="D36" s="76">
        <f>投入係数表!AI36</f>
        <v>0</v>
      </c>
      <c r="E36" s="77">
        <f t="shared" si="9"/>
        <v>0</v>
      </c>
      <c r="F36" s="76">
        <f>分析係数表!C39</f>
        <v>1</v>
      </c>
      <c r="G36" s="77">
        <f t="shared" si="0"/>
        <v>0</v>
      </c>
      <c r="H36" s="77">
        <v>2.0045076260516225E-2</v>
      </c>
      <c r="I36" s="77">
        <f t="shared" si="1"/>
        <v>2.0045076260516225E-2</v>
      </c>
      <c r="J36" s="76">
        <f>分析係数表!G39</f>
        <v>0.3546086320409656</v>
      </c>
      <c r="K36" s="78">
        <f t="shared" si="2"/>
        <v>7.1081570718984927E-3</v>
      </c>
      <c r="L36" s="79"/>
      <c r="M36" s="80"/>
      <c r="N36" s="81">
        <f>分析係数表!H39</f>
        <v>4.3379915099309016E-3</v>
      </c>
      <c r="O36" s="82">
        <f t="shared" si="3"/>
        <v>0.15894926969696829</v>
      </c>
      <c r="P36" s="76">
        <f>分析係数表!C39</f>
        <v>1</v>
      </c>
      <c r="Q36" s="82">
        <f t="shared" si="4"/>
        <v>0.15894926969696829</v>
      </c>
      <c r="R36" s="83">
        <v>0.17251118105390373</v>
      </c>
      <c r="S36" s="84">
        <f t="shared" si="5"/>
        <v>0.19255625731441994</v>
      </c>
      <c r="T36" s="85">
        <f>分析係数表!F39</f>
        <v>0.70537673738112661</v>
      </c>
      <c r="U36" s="86">
        <f t="shared" si="6"/>
        <v>0.13582470454676623</v>
      </c>
      <c r="V36" s="87">
        <f>分析係数表!D39</f>
        <v>5.5779078273591805E-2</v>
      </c>
      <c r="W36" s="88">
        <f t="shared" si="7"/>
        <v>0</v>
      </c>
      <c r="X36" s="76">
        <f>分析係数表!E39</f>
        <v>7.0592538405267011E-2</v>
      </c>
      <c r="Y36" s="89">
        <f t="shared" si="8"/>
        <v>0</v>
      </c>
    </row>
    <row r="37" spans="1:25" x14ac:dyDescent="0.2">
      <c r="A37" s="6" t="s">
        <v>25</v>
      </c>
      <c r="B37" s="5" t="s">
        <v>40</v>
      </c>
      <c r="C37" s="75">
        <f>最終需要_まとめ!C38</f>
        <v>100</v>
      </c>
      <c r="D37" s="76">
        <f>投入係数表!AI37</f>
        <v>0</v>
      </c>
      <c r="E37" s="77">
        <f t="shared" si="9"/>
        <v>0</v>
      </c>
      <c r="F37" s="76">
        <f>分析係数表!C40</f>
        <v>1</v>
      </c>
      <c r="G37" s="77">
        <f t="shared" si="0"/>
        <v>0</v>
      </c>
      <c r="H37" s="77">
        <v>2.2746931607223195E-4</v>
      </c>
      <c r="I37" s="77">
        <f t="shared" si="1"/>
        <v>100.00022746931607</v>
      </c>
      <c r="J37" s="76">
        <f>分析係数表!G40</f>
        <v>0.56581344070558914</v>
      </c>
      <c r="K37" s="78">
        <f t="shared" si="2"/>
        <v>56.581472775755294</v>
      </c>
      <c r="L37" s="79"/>
      <c r="M37" s="80"/>
      <c r="N37" s="81">
        <f>分析係数表!H40</f>
        <v>2.8909614848325226E-2</v>
      </c>
      <c r="O37" s="82">
        <f t="shared" si="3"/>
        <v>1.0592833473376533</v>
      </c>
      <c r="P37" s="76">
        <f>分析係数表!C40</f>
        <v>1</v>
      </c>
      <c r="Q37" s="82">
        <f t="shared" si="4"/>
        <v>1.0592833473376533</v>
      </c>
      <c r="R37" s="83">
        <v>1.0596934300758827</v>
      </c>
      <c r="S37" s="84">
        <f t="shared" si="5"/>
        <v>101.05992089939195</v>
      </c>
      <c r="T37" s="85">
        <f>分析係数表!F40</f>
        <v>0.76416450963474258</v>
      </c>
      <c r="U37" s="86">
        <f t="shared" si="6"/>
        <v>77.226404897809729</v>
      </c>
      <c r="V37" s="87">
        <f>分析係数表!D40</f>
        <v>3.8155498034704249E-2</v>
      </c>
      <c r="W37" s="88">
        <f t="shared" si="7"/>
        <v>4</v>
      </c>
      <c r="X37" s="76">
        <f>分析係数表!E40</f>
        <v>2.4733966062697729E-2</v>
      </c>
      <c r="Y37" s="89">
        <f t="shared" si="8"/>
        <v>2</v>
      </c>
    </row>
    <row r="38" spans="1:25" x14ac:dyDescent="0.2">
      <c r="A38" s="6" t="s">
        <v>26</v>
      </c>
      <c r="B38" s="5" t="s">
        <v>276</v>
      </c>
      <c r="C38" s="90"/>
      <c r="D38" s="76">
        <f>投入係数表!AI38</f>
        <v>0</v>
      </c>
      <c r="E38" s="77">
        <f t="shared" si="9"/>
        <v>0</v>
      </c>
      <c r="F38" s="76">
        <f>分析係数表!C41</f>
        <v>0.80737001514386675</v>
      </c>
      <c r="G38" s="77">
        <f t="shared" si="0"/>
        <v>0</v>
      </c>
      <c r="H38" s="77">
        <v>1.4359297973620292E-4</v>
      </c>
      <c r="I38" s="77">
        <f t="shared" si="1"/>
        <v>1.4359297973620292E-4</v>
      </c>
      <c r="J38" s="76">
        <f>分析係数表!G41</f>
        <v>0.46438676343953744</v>
      </c>
      <c r="K38" s="78">
        <f t="shared" si="2"/>
        <v>6.6682679112334357E-5</v>
      </c>
      <c r="L38" s="79"/>
      <c r="M38" s="80"/>
      <c r="N38" s="81">
        <f>分析係数表!H41</f>
        <v>5.5247420444334276E-2</v>
      </c>
      <c r="O38" s="82">
        <f t="shared" si="3"/>
        <v>2.0243324847835322</v>
      </c>
      <c r="P38" s="76">
        <f>分析係数表!C41</f>
        <v>0.80737001514386675</v>
      </c>
      <c r="Q38" s="82">
        <f t="shared" si="4"/>
        <v>1.6343853488959019</v>
      </c>
      <c r="R38" s="83">
        <v>1.6611308070329616</v>
      </c>
      <c r="S38" s="84">
        <f t="shared" si="5"/>
        <v>1.6612744000126978</v>
      </c>
      <c r="T38" s="85">
        <f>分析係数表!F41</f>
        <v>0.56759749046623198</v>
      </c>
      <c r="U38" s="86">
        <f t="shared" si="6"/>
        <v>0.94293518042300251</v>
      </c>
      <c r="V38" s="87">
        <f>分析係数表!D41</f>
        <v>0.17788165826054866</v>
      </c>
      <c r="W38" s="88">
        <f t="shared" si="7"/>
        <v>0</v>
      </c>
      <c r="X38" s="76">
        <f>分析係数表!E41</f>
        <v>0.18021896912289334</v>
      </c>
      <c r="Y38" s="89">
        <f t="shared" si="8"/>
        <v>0</v>
      </c>
    </row>
    <row r="39" spans="1:25" x14ac:dyDescent="0.2">
      <c r="A39" s="6" t="s">
        <v>51</v>
      </c>
      <c r="B39" s="5" t="s">
        <v>367</v>
      </c>
      <c r="C39" s="90"/>
      <c r="D39" s="76">
        <f>投入係数表!AI39</f>
        <v>1.2462851116863197E-3</v>
      </c>
      <c r="E39" s="77">
        <f t="shared" si="9"/>
        <v>0.12462851116863197</v>
      </c>
      <c r="F39" s="76">
        <f>分析係数表!C42</f>
        <v>0.96683250414593702</v>
      </c>
      <c r="G39" s="77">
        <f>E39*F39</f>
        <v>0.12049489554114833</v>
      </c>
      <c r="H39" s="77">
        <v>0.13686156958766921</v>
      </c>
      <c r="I39" s="77">
        <f>C39+H39</f>
        <v>0.13686156958766921</v>
      </c>
      <c r="J39" s="76">
        <f>分析係数表!G42</f>
        <v>0.48211243611584326</v>
      </c>
      <c r="K39" s="78">
        <f>I39*J39</f>
        <v>6.5982664724549209E-2</v>
      </c>
      <c r="L39" s="79"/>
      <c r="M39" s="80"/>
      <c r="N39" s="81">
        <f>分析係数表!H42</f>
        <v>1.6732252966876335E-2</v>
      </c>
      <c r="O39" s="82">
        <f t="shared" si="3"/>
        <v>0.6130900402597349</v>
      </c>
      <c r="P39" s="76">
        <f>分析係数表!C42</f>
        <v>0.96683250414593702</v>
      </c>
      <c r="Q39" s="82">
        <f>O39*P39</f>
        <v>0.59275537889125285</v>
      </c>
      <c r="R39" s="83">
        <v>0.60710242320961805</v>
      </c>
      <c r="S39" s="84">
        <f>I39+R39</f>
        <v>0.7439639927972872</v>
      </c>
      <c r="T39" s="85">
        <f>分析係数表!F42</f>
        <v>0.55877342419080067</v>
      </c>
      <c r="U39" s="86">
        <f>S39*T39</f>
        <v>0.41570730773000031</v>
      </c>
      <c r="V39" s="87">
        <f>分析係数表!D42</f>
        <v>0.25383304940374785</v>
      </c>
      <c r="W39" s="88">
        <f>ROUND(S39*V39,0)</f>
        <v>0</v>
      </c>
      <c r="X39" s="76">
        <f>分析係数表!E42</f>
        <v>0.17717206132879046</v>
      </c>
      <c r="Y39" s="89">
        <f>ROUND(S39*X39,0)</f>
        <v>0</v>
      </c>
    </row>
    <row r="40" spans="1:25" x14ac:dyDescent="0.2">
      <c r="A40" s="6" t="s">
        <v>194</v>
      </c>
      <c r="B40" s="5" t="s">
        <v>41</v>
      </c>
      <c r="C40" s="90"/>
      <c r="D40" s="76">
        <f>投入係数表!AI40</f>
        <v>5.6082830025884385E-2</v>
      </c>
      <c r="E40" s="77">
        <f t="shared" si="9"/>
        <v>5.6082830025884389</v>
      </c>
      <c r="F40" s="76">
        <f>分析係数表!C43</f>
        <v>0.23747353563867324</v>
      </c>
      <c r="G40" s="77">
        <f>E40*F40</f>
        <v>1.331818793486951</v>
      </c>
      <c r="H40" s="77">
        <v>1.4691818782731878</v>
      </c>
      <c r="I40" s="77">
        <f>C40+H40</f>
        <v>1.4691818782731878</v>
      </c>
      <c r="J40" s="76">
        <f>分析係数表!G43</f>
        <v>0.3947923997185081</v>
      </c>
      <c r="K40" s="78">
        <f>I40*J40</f>
        <v>0.58002183934641682</v>
      </c>
      <c r="L40" s="79"/>
      <c r="M40" s="80"/>
      <c r="N40" s="81">
        <f>分析係数表!H43</f>
        <v>4.4340470362222294E-2</v>
      </c>
      <c r="O40" s="82">
        <f t="shared" si="3"/>
        <v>1.6246886066882977</v>
      </c>
      <c r="P40" s="76">
        <f>分析係数表!C43</f>
        <v>0.23747353563867324</v>
      </c>
      <c r="Q40" s="82">
        <f>O40*P40</f>
        <v>0.38582054774213986</v>
      </c>
      <c r="R40" s="83">
        <v>0.54360872488158907</v>
      </c>
      <c r="S40" s="84">
        <f>I40+R40</f>
        <v>2.0127906031547766</v>
      </c>
      <c r="T40" s="85">
        <f>分析係数表!F43</f>
        <v>0.64109781843771996</v>
      </c>
      <c r="U40" s="86">
        <f>S40*T40</f>
        <v>1.2903956646544699</v>
      </c>
      <c r="V40" s="87">
        <f>分析係数表!D43</f>
        <v>1.4700914848698099</v>
      </c>
      <c r="W40" s="88">
        <f>ROUND(S40*V40,0)</f>
        <v>3</v>
      </c>
      <c r="X40" s="76">
        <f>分析係数表!E43</f>
        <v>1.0415200562983815</v>
      </c>
      <c r="Y40" s="89">
        <f>ROUND(S40*X40,0)</f>
        <v>2</v>
      </c>
    </row>
    <row r="41" spans="1:25" x14ac:dyDescent="0.2">
      <c r="A41" s="6" t="s">
        <v>340</v>
      </c>
      <c r="B41" s="5" t="s">
        <v>42</v>
      </c>
      <c r="C41" s="90"/>
      <c r="D41" s="76">
        <f>投入係数表!AI41</f>
        <v>3.2595149074872974E-3</v>
      </c>
      <c r="E41" s="77">
        <f t="shared" si="9"/>
        <v>0.32595149074872976</v>
      </c>
      <c r="F41" s="76">
        <f>分析係数表!C44</f>
        <v>0.41273100616016423</v>
      </c>
      <c r="G41" s="77">
        <f>E41*F41</f>
        <v>0.13453028673612868</v>
      </c>
      <c r="H41" s="77">
        <v>0.13628446916545078</v>
      </c>
      <c r="I41" s="77">
        <f>C41+H41</f>
        <v>0.13628446916545078</v>
      </c>
      <c r="J41" s="76">
        <f>分析係数表!G44</f>
        <v>0.27032077234506385</v>
      </c>
      <c r="K41" s="78">
        <f>I41*J41</f>
        <v>3.6840522963441695E-2</v>
      </c>
      <c r="L41" s="79"/>
      <c r="M41" s="80"/>
      <c r="N41" s="81">
        <f>分析係数表!H44</f>
        <v>0.12437641372044743</v>
      </c>
      <c r="O41" s="82">
        <f t="shared" si="3"/>
        <v>4.5573026325973629</v>
      </c>
      <c r="P41" s="76">
        <f>分析係数表!C44</f>
        <v>0.41273100616016423</v>
      </c>
      <c r="Q41" s="82">
        <f>O41*P41</f>
        <v>1.8809401009282749</v>
      </c>
      <c r="R41" s="83">
        <v>1.9062931601422635</v>
      </c>
      <c r="S41" s="84">
        <f>I41+R41</f>
        <v>2.042577629307714</v>
      </c>
      <c r="T41" s="85">
        <f>分析係数表!F44</f>
        <v>0.52382435378386794</v>
      </c>
      <c r="U41" s="86">
        <f>S41*T41</f>
        <v>1.0699519067254983</v>
      </c>
      <c r="V41" s="87">
        <f>分析係数表!D44</f>
        <v>0.30302086577390219</v>
      </c>
      <c r="W41" s="88">
        <f>ROUND(S41*V41,0)</f>
        <v>1</v>
      </c>
      <c r="X41" s="76">
        <f>分析係数表!E44</f>
        <v>0.1999377141077546</v>
      </c>
      <c r="Y41" s="89">
        <f>ROUND(S41*X41,0)</f>
        <v>0</v>
      </c>
    </row>
    <row r="42" spans="1:25" x14ac:dyDescent="0.2">
      <c r="A42" s="6" t="s">
        <v>341</v>
      </c>
      <c r="B42" s="5" t="s">
        <v>278</v>
      </c>
      <c r="C42" s="90"/>
      <c r="D42" s="76">
        <f>投入係数表!AI42</f>
        <v>1.5338893682293165E-3</v>
      </c>
      <c r="E42" s="77">
        <f t="shared" si="9"/>
        <v>0.15338893682293164</v>
      </c>
      <c r="F42" s="76">
        <f>分析係数表!C45</f>
        <v>1</v>
      </c>
      <c r="G42" s="77">
        <f>E42*F42</f>
        <v>0.15338893682293164</v>
      </c>
      <c r="H42" s="77">
        <v>0.15651313362680899</v>
      </c>
      <c r="I42" s="77">
        <f>C42+H42</f>
        <v>0.15651313362680899</v>
      </c>
      <c r="J42" s="76">
        <f>分析係数表!G45</f>
        <v>0</v>
      </c>
      <c r="K42" s="78">
        <f>I42*J42</f>
        <v>0</v>
      </c>
      <c r="L42" s="79"/>
      <c r="M42" s="80"/>
      <c r="N42" s="81">
        <f>分析係数表!H45</f>
        <v>0</v>
      </c>
      <c r="O42" s="82">
        <f t="shared" si="3"/>
        <v>0</v>
      </c>
      <c r="P42" s="76">
        <f>分析係数表!C45</f>
        <v>1</v>
      </c>
      <c r="Q42" s="82">
        <f>O42*P42</f>
        <v>0</v>
      </c>
      <c r="R42" s="83">
        <v>7.9623047151092842E-3</v>
      </c>
      <c r="S42" s="84">
        <f>I42+R42</f>
        <v>0.16447543834191827</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投入係数表!AI43</f>
        <v>1.4284344741635509E-2</v>
      </c>
      <c r="E43" s="77">
        <f t="shared" si="9"/>
        <v>1.4284344741635508</v>
      </c>
      <c r="F43" s="76">
        <f>分析係数表!C46</f>
        <v>7.03125E-2</v>
      </c>
      <c r="G43" s="77">
        <f>E43*F43</f>
        <v>0.10043679896462467</v>
      </c>
      <c r="H43" s="77">
        <v>0.10444539735742668</v>
      </c>
      <c r="I43" s="77">
        <f>C43+H43</f>
        <v>0.10444539735742668</v>
      </c>
      <c r="J43" s="76">
        <f>分析係数表!G46</f>
        <v>1.0101010101010102E-2</v>
      </c>
      <c r="K43" s="78">
        <f>I43*J43</f>
        <v>1.0550040137113808E-3</v>
      </c>
      <c r="L43" s="79"/>
      <c r="M43" s="80"/>
      <c r="N43" s="81">
        <f>分析係数表!H46</f>
        <v>2.5315279025811051E-2</v>
      </c>
      <c r="O43" s="82">
        <f t="shared" si="3"/>
        <v>0.92758252387445095</v>
      </c>
      <c r="P43" s="76">
        <f>分析係数表!C46</f>
        <v>7.03125E-2</v>
      </c>
      <c r="Q43" s="82">
        <f>O43*P43</f>
        <v>6.5220646209922337E-2</v>
      </c>
      <c r="R43" s="83">
        <v>7.0664696017716175E-2</v>
      </c>
      <c r="S43" s="84">
        <f>I43+R43</f>
        <v>0.17511009337514286</v>
      </c>
      <c r="T43" s="85">
        <f>分析係数表!F46</f>
        <v>0.30303030303030304</v>
      </c>
      <c r="U43" s="86">
        <f>S43*T43</f>
        <v>5.3063664659134202E-2</v>
      </c>
      <c r="V43" s="87">
        <f>分析係数表!D46</f>
        <v>1.0101010101010102E-2</v>
      </c>
      <c r="W43" s="88">
        <f>ROUND(S43*V43,0)</f>
        <v>0</v>
      </c>
      <c r="X43" s="76">
        <f>分析係数表!E46</f>
        <v>3.0303030303030304E-2</v>
      </c>
      <c r="Y43" s="89">
        <f>ROUND(S43*X43,0)</f>
        <v>0</v>
      </c>
    </row>
    <row r="44" spans="1:25" x14ac:dyDescent="0.2">
      <c r="A44" s="192">
        <v>40</v>
      </c>
      <c r="B44" s="14" t="s">
        <v>150</v>
      </c>
      <c r="C44" s="197">
        <f>SUM(C5:C43)</f>
        <v>100</v>
      </c>
      <c r="D44" s="92">
        <f>投入係数表!AI44</f>
        <v>0.22797430735308216</v>
      </c>
      <c r="E44" s="91">
        <f>SUM(E5:E43)</f>
        <v>22.797430735308218</v>
      </c>
      <c r="F44" s="92">
        <f>分析係数表!C47</f>
        <v>0.45593014645384233</v>
      </c>
      <c r="G44" s="91">
        <f>SUM(G5:G43)</f>
        <v>5.5397312474097378</v>
      </c>
      <c r="H44" s="91">
        <f>SUM(H5:H43)</f>
        <v>6.2127201593586259</v>
      </c>
      <c r="I44" s="91">
        <f>SUM(I5:I43)</f>
        <v>106.21272015935861</v>
      </c>
      <c r="J44" s="92">
        <f>分析係数表!G47</f>
        <v>0.32612291818538663</v>
      </c>
      <c r="K44" s="93">
        <f>SUM(K5:K43)</f>
        <v>58.438935759059682</v>
      </c>
      <c r="L44" s="94">
        <f>最終需要_まとめ!$L$33</f>
        <v>0.627</v>
      </c>
      <c r="M44" s="91">
        <f>K44*L44</f>
        <v>36.641212720930419</v>
      </c>
      <c r="N44" s="95">
        <f>分析係数表!H47</f>
        <v>1</v>
      </c>
      <c r="O44" s="109">
        <f>SUM(O5:O43)</f>
        <v>36.641212720930419</v>
      </c>
      <c r="P44" s="92">
        <f>分析係数表!C47</f>
        <v>0.45593014645384233</v>
      </c>
      <c r="Q44" s="96">
        <f>SUM(Q5:Q43)</f>
        <v>10.654809959617509</v>
      </c>
      <c r="R44" s="91">
        <f>SUM(R5:R43)</f>
        <v>11.683865668327213</v>
      </c>
      <c r="S44" s="97">
        <f>SUM(S5:S43)</f>
        <v>117.89658582768584</v>
      </c>
      <c r="T44" s="98">
        <f>分析係数表!F47</f>
        <v>0.53227163124544385</v>
      </c>
      <c r="U44" s="99">
        <f>SUM(U5:U43)</f>
        <v>87.074785351488188</v>
      </c>
      <c r="V44" s="100">
        <f>分析係数表!D47</f>
        <v>0.14068019962989961</v>
      </c>
      <c r="W44" s="101">
        <f>SUM(W5:W43)</f>
        <v>9</v>
      </c>
      <c r="X44" s="92">
        <f>分析係数表!E47</f>
        <v>0.11066561991812932</v>
      </c>
      <c r="Y44" s="102">
        <f>SUM(Y5:Y43)</f>
        <v>4</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5" right="0.75" top="1" bottom="1" header="0.51200000000000001" footer="0.5120000000000000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Y46"/>
  <sheetViews>
    <sheetView workbookViewId="0">
      <pane xSplit="2" ySplit="4" topLeftCell="C5" activePane="bottomRight" state="frozen"/>
      <selection pane="topRight" activeCell="C1" sqref="C1"/>
      <selection pane="bottomLeft" activeCell="A5" sqref="A5"/>
      <selection pane="bottomRight" activeCell="I34" sqref="I34"/>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2015年佐用町産業連関表</v>
      </c>
      <c r="H1" s="401"/>
      <c r="I1" s="401"/>
    </row>
    <row r="2" spans="1:25" x14ac:dyDescent="0.2">
      <c r="B2" s="3" t="s">
        <v>276</v>
      </c>
      <c r="S2" s="3" t="s">
        <v>152</v>
      </c>
      <c r="U2" s="64" t="s">
        <v>209</v>
      </c>
      <c r="W2" s="3" t="s">
        <v>130</v>
      </c>
      <c r="Y2" s="3" t="s">
        <v>153</v>
      </c>
    </row>
    <row r="3" spans="1:25" ht="44" x14ac:dyDescent="0.2">
      <c r="B3" s="65"/>
      <c r="C3" s="66" t="s">
        <v>227</v>
      </c>
      <c r="D3" s="66" t="s">
        <v>317</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投入係数表!AJ5</f>
        <v>2.0912781399926189E-3</v>
      </c>
      <c r="E5" s="110">
        <f>$C$38*D5</f>
        <v>0.20912781399926189</v>
      </c>
      <c r="F5" s="85">
        <f>分析係数表!C8</f>
        <v>1</v>
      </c>
      <c r="G5" s="110">
        <f t="shared" ref="G5:G38" si="0">E5*F5</f>
        <v>0.20912781399926189</v>
      </c>
      <c r="H5" s="110">
        <f t="array" ref="H5:H43">MMULT(逆行列係数!C5:AO43,'34'!G5:G43)</f>
        <v>0.2751323386789708</v>
      </c>
      <c r="I5" s="110">
        <f t="shared" ref="I5:I38" si="1">C5+H5</f>
        <v>0.2751323386789708</v>
      </c>
      <c r="J5" s="85">
        <f>分析係数表!G8</f>
        <v>0.11979935084095604</v>
      </c>
      <c r="K5" s="111">
        <f t="shared" ref="K5:K38" si="2">I5*J5</f>
        <v>3.2960675569094759E-2</v>
      </c>
      <c r="L5" s="79" t="s">
        <v>187</v>
      </c>
      <c r="M5" s="80" t="s">
        <v>187</v>
      </c>
      <c r="N5" s="81">
        <f>分析係数表!H8</f>
        <v>1.4191429368202522E-2</v>
      </c>
      <c r="O5" s="82">
        <f t="shared" ref="O5:O43" si="3">$M$44*N5</f>
        <v>0.4394730223557578</v>
      </c>
      <c r="P5" s="76">
        <f>分析係数表!C8</f>
        <v>1</v>
      </c>
      <c r="Q5" s="82">
        <f t="shared" ref="Q5:Q38" si="4">O5*P5</f>
        <v>0.4394730223557578</v>
      </c>
      <c r="R5" s="83">
        <f t="array" ref="R5:R43">MMULT(逆行列係数!C5:AO43,'34'!Q5:Q43)</f>
        <v>0.61758526899663524</v>
      </c>
      <c r="S5" s="84">
        <f t="shared" ref="S5:S38" si="5">I5+R5</f>
        <v>0.89271760767560604</v>
      </c>
      <c r="T5" s="85">
        <f>分析係数表!F8</f>
        <v>0.45234582472705814</v>
      </c>
      <c r="U5" s="86">
        <f t="shared" ref="U5:U43" si="6">S5*T5</f>
        <v>0.40381708249238835</v>
      </c>
      <c r="V5" s="87">
        <f>分析係数表!D8</f>
        <v>0.25140159339038065</v>
      </c>
      <c r="W5" s="167">
        <f t="shared" ref="W5:W43" si="7">ROUND(S5*V5,0)</f>
        <v>0</v>
      </c>
      <c r="X5" s="76">
        <f>分析係数表!E8</f>
        <v>0.19799350840956034</v>
      </c>
      <c r="Y5" s="166">
        <f t="shared" ref="Y5:Y43" si="8">ROUND(S5*X5,0)</f>
        <v>0</v>
      </c>
    </row>
    <row r="6" spans="1:25" x14ac:dyDescent="0.2">
      <c r="A6" s="6" t="s">
        <v>219</v>
      </c>
      <c r="B6" s="5" t="s">
        <v>265</v>
      </c>
      <c r="C6" s="90"/>
      <c r="D6" s="107">
        <f>投入係数表!AJ6</f>
        <v>0</v>
      </c>
      <c r="E6" s="110">
        <f t="shared" ref="E6:E43" si="9">$C$38*D6</f>
        <v>0</v>
      </c>
      <c r="F6" s="85">
        <f>分析係数表!C9</f>
        <v>1</v>
      </c>
      <c r="G6" s="110">
        <f t="shared" si="0"/>
        <v>0</v>
      </c>
      <c r="H6" s="110">
        <v>1.098454205263355E-2</v>
      </c>
      <c r="I6" s="110">
        <f t="shared" si="1"/>
        <v>1.098454205263355E-2</v>
      </c>
      <c r="J6" s="85">
        <f>分析係数表!G9</f>
        <v>0.2441860465116279</v>
      </c>
      <c r="K6" s="111">
        <f t="shared" si="2"/>
        <v>2.6822718965733086E-3</v>
      </c>
      <c r="L6" s="79"/>
      <c r="M6" s="80"/>
      <c r="N6" s="81">
        <f>分析係数表!H9</f>
        <v>7.4365568741672605E-4</v>
      </c>
      <c r="O6" s="82">
        <f t="shared" si="3"/>
        <v>2.3029154009908705E-2</v>
      </c>
      <c r="P6" s="76">
        <f>分析係数表!C9</f>
        <v>1</v>
      </c>
      <c r="Q6" s="82">
        <f t="shared" si="4"/>
        <v>2.3029154009908705E-2</v>
      </c>
      <c r="R6" s="83">
        <v>3.0747666016677853E-2</v>
      </c>
      <c r="S6" s="84">
        <f t="shared" si="5"/>
        <v>4.1732208069311404E-2</v>
      </c>
      <c r="T6" s="85">
        <f>分析係数表!F9</f>
        <v>0.66860465116279066</v>
      </c>
      <c r="U6" s="86">
        <f t="shared" si="6"/>
        <v>2.790234841843495E-2</v>
      </c>
      <c r="V6" s="87">
        <f>分析係数表!D9</f>
        <v>0.14534883720930233</v>
      </c>
      <c r="W6" s="167">
        <f t="shared" si="7"/>
        <v>0</v>
      </c>
      <c r="X6" s="76">
        <f>分析係数表!E9</f>
        <v>4.0697674418604654E-2</v>
      </c>
      <c r="Y6" s="166">
        <f t="shared" si="8"/>
        <v>0</v>
      </c>
    </row>
    <row r="7" spans="1:25" x14ac:dyDescent="0.2">
      <c r="A7" s="6" t="s">
        <v>220</v>
      </c>
      <c r="B7" s="5" t="s">
        <v>266</v>
      </c>
      <c r="C7" s="90"/>
      <c r="D7" s="107">
        <f>投入係数表!AJ7</f>
        <v>4.9206544470414566E-4</v>
      </c>
      <c r="E7" s="110">
        <f t="shared" si="9"/>
        <v>4.9206544470414566E-2</v>
      </c>
      <c r="F7" s="85">
        <f>分析係数表!C10</f>
        <v>0</v>
      </c>
      <c r="G7" s="110">
        <f t="shared" si="0"/>
        <v>0</v>
      </c>
      <c r="H7" s="110">
        <v>0</v>
      </c>
      <c r="I7" s="110">
        <f t="shared" si="1"/>
        <v>0</v>
      </c>
      <c r="J7" s="85">
        <f>分析係数表!G10</f>
        <v>0</v>
      </c>
      <c r="K7" s="111">
        <f t="shared" si="2"/>
        <v>0</v>
      </c>
      <c r="L7" s="79"/>
      <c r="M7" s="80"/>
      <c r="N7" s="81">
        <f>分析係数表!H10</f>
        <v>1.4563257211910885E-3</v>
      </c>
      <c r="O7" s="82">
        <f t="shared" si="3"/>
        <v>4.5098759936071216E-2</v>
      </c>
      <c r="P7" s="76">
        <f>分析係数表!C10</f>
        <v>0</v>
      </c>
      <c r="Q7" s="82">
        <f t="shared" si="4"/>
        <v>0</v>
      </c>
      <c r="R7" s="83">
        <v>0</v>
      </c>
      <c r="S7" s="84">
        <f t="shared" si="5"/>
        <v>0</v>
      </c>
      <c r="T7" s="85">
        <f>分析係数表!F10</f>
        <v>0</v>
      </c>
      <c r="U7" s="86">
        <f t="shared" si="6"/>
        <v>0</v>
      </c>
      <c r="V7" s="87">
        <f>分析係数表!D10</f>
        <v>0</v>
      </c>
      <c r="W7" s="167">
        <f t="shared" si="7"/>
        <v>0</v>
      </c>
      <c r="X7" s="76">
        <f>分析係数表!E10</f>
        <v>0</v>
      </c>
      <c r="Y7" s="166">
        <f t="shared" si="8"/>
        <v>0</v>
      </c>
    </row>
    <row r="8" spans="1:25" x14ac:dyDescent="0.2">
      <c r="A8" s="6" t="s">
        <v>221</v>
      </c>
      <c r="B8" s="5" t="s">
        <v>27</v>
      </c>
      <c r="C8" s="90"/>
      <c r="D8" s="107">
        <f>投入係数表!AJ8</f>
        <v>0</v>
      </c>
      <c r="E8" s="110">
        <f t="shared" si="9"/>
        <v>0</v>
      </c>
      <c r="F8" s="85">
        <f>分析係数表!C11</f>
        <v>1.4950166112956853E-2</v>
      </c>
      <c r="G8" s="110">
        <f t="shared" si="0"/>
        <v>0</v>
      </c>
      <c r="H8" s="110">
        <v>4.2234236732841923E-4</v>
      </c>
      <c r="I8" s="110">
        <f t="shared" si="1"/>
        <v>4.2234236732841923E-4</v>
      </c>
      <c r="J8" s="85">
        <f>分析係数表!G11</f>
        <v>0.5</v>
      </c>
      <c r="K8" s="111">
        <f t="shared" si="2"/>
        <v>2.1117118366420962E-4</v>
      </c>
      <c r="L8" s="79"/>
      <c r="M8" s="80"/>
      <c r="N8" s="81">
        <f>分析係数表!H11</f>
        <v>-3.0985653642363585E-5</v>
      </c>
      <c r="O8" s="82">
        <f t="shared" si="3"/>
        <v>-9.5954808374619602E-4</v>
      </c>
      <c r="P8" s="76">
        <f>分析係数表!C11</f>
        <v>1.4950166112956853E-2</v>
      </c>
      <c r="Q8" s="82">
        <f t="shared" si="4"/>
        <v>-1.4345403245375065E-5</v>
      </c>
      <c r="R8" s="83">
        <v>2.6535583208036142E-4</v>
      </c>
      <c r="S8" s="84">
        <f t="shared" si="5"/>
        <v>6.8769819940878065E-4</v>
      </c>
      <c r="T8" s="85">
        <f>分析係数表!F11</f>
        <v>0.8125</v>
      </c>
      <c r="U8" s="86">
        <f t="shared" si="6"/>
        <v>5.5875478701963432E-4</v>
      </c>
      <c r="V8" s="87">
        <f>分析係数表!D11</f>
        <v>0.3125</v>
      </c>
      <c r="W8" s="167">
        <f t="shared" si="7"/>
        <v>0</v>
      </c>
      <c r="X8" s="76">
        <f>分析係数表!E11</f>
        <v>0</v>
      </c>
      <c r="Y8" s="166">
        <f t="shared" si="8"/>
        <v>0</v>
      </c>
    </row>
    <row r="9" spans="1:25" x14ac:dyDescent="0.2">
      <c r="A9" s="6" t="s">
        <v>222</v>
      </c>
      <c r="B9" s="5" t="s">
        <v>190</v>
      </c>
      <c r="C9" s="90"/>
      <c r="D9" s="107">
        <f>投入係数表!AJ9</f>
        <v>7.503998031738221E-3</v>
      </c>
      <c r="E9" s="110">
        <f t="shared" si="9"/>
        <v>0.75039980317382216</v>
      </c>
      <c r="F9" s="85">
        <f>分析係数表!C12</f>
        <v>7.6050169221580699E-2</v>
      </c>
      <c r="G9" s="110">
        <f t="shared" si="0"/>
        <v>5.7068032015210025E-2</v>
      </c>
      <c r="H9" s="110">
        <v>6.7461914125950068E-2</v>
      </c>
      <c r="I9" s="110">
        <f t="shared" si="1"/>
        <v>6.7461914125950068E-2</v>
      </c>
      <c r="J9" s="85">
        <f>分析係数表!G12</f>
        <v>0.1430260047281324</v>
      </c>
      <c r="K9" s="111">
        <f t="shared" si="2"/>
        <v>9.6488080487469961E-3</v>
      </c>
      <c r="L9" s="79"/>
      <c r="M9" s="80"/>
      <c r="N9" s="81">
        <f>分析係数表!H12</f>
        <v>0.10532023673039383</v>
      </c>
      <c r="O9" s="82">
        <f t="shared" si="3"/>
        <v>3.2615039366533205</v>
      </c>
      <c r="P9" s="76">
        <f>分析係数表!C12</f>
        <v>7.6050169221580699E-2</v>
      </c>
      <c r="Q9" s="82">
        <f t="shared" si="4"/>
        <v>0.24803792629933663</v>
      </c>
      <c r="R9" s="83">
        <v>0.27667845856611945</v>
      </c>
      <c r="S9" s="84">
        <f t="shared" si="5"/>
        <v>0.34414037269206954</v>
      </c>
      <c r="T9" s="85">
        <f>分析係数表!F12</f>
        <v>0.29432624113475175</v>
      </c>
      <c r="U9" s="86">
        <f t="shared" si="6"/>
        <v>0.1012895423171694</v>
      </c>
      <c r="V9" s="87">
        <f>分析係数表!D12</f>
        <v>7.407407407407407E-2</v>
      </c>
      <c r="W9" s="167">
        <f t="shared" si="7"/>
        <v>0</v>
      </c>
      <c r="X9" s="76">
        <f>分析係数表!E12</f>
        <v>6.6587864460204885E-2</v>
      </c>
      <c r="Y9" s="166">
        <f t="shared" si="8"/>
        <v>0</v>
      </c>
    </row>
    <row r="10" spans="1:25" x14ac:dyDescent="0.2">
      <c r="A10" s="6" t="s">
        <v>223</v>
      </c>
      <c r="B10" s="5" t="s">
        <v>28</v>
      </c>
      <c r="C10" s="90"/>
      <c r="D10" s="107">
        <f>投入係数表!AJ10</f>
        <v>2.9523926682248737E-3</v>
      </c>
      <c r="E10" s="110">
        <f t="shared" si="9"/>
        <v>0.29523926682248736</v>
      </c>
      <c r="F10" s="85">
        <f>分析係数表!C13</f>
        <v>0</v>
      </c>
      <c r="G10" s="110">
        <f t="shared" si="0"/>
        <v>0</v>
      </c>
      <c r="H10" s="110">
        <v>0</v>
      </c>
      <c r="I10" s="110">
        <f t="shared" si="1"/>
        <v>0</v>
      </c>
      <c r="J10" s="85">
        <f>分析係数表!G13</f>
        <v>0.24390243902439024</v>
      </c>
      <c r="K10" s="111">
        <f t="shared" si="2"/>
        <v>0</v>
      </c>
      <c r="L10" s="79"/>
      <c r="M10" s="80"/>
      <c r="N10" s="81">
        <f>分析係数表!H13</f>
        <v>1.555479812846652E-2</v>
      </c>
      <c r="O10" s="82">
        <f t="shared" si="3"/>
        <v>0.48169313804059044</v>
      </c>
      <c r="P10" s="76">
        <f>分析係数表!C13</f>
        <v>0</v>
      </c>
      <c r="Q10" s="82">
        <f t="shared" si="4"/>
        <v>0</v>
      </c>
      <c r="R10" s="83">
        <v>0</v>
      </c>
      <c r="S10" s="84">
        <f t="shared" si="5"/>
        <v>0</v>
      </c>
      <c r="T10" s="85">
        <f>分析係数表!F13</f>
        <v>0.37804878048780488</v>
      </c>
      <c r="U10" s="86">
        <f t="shared" si="6"/>
        <v>0</v>
      </c>
      <c r="V10" s="87">
        <f>分析係数表!D13</f>
        <v>0.4451219512195122</v>
      </c>
      <c r="W10" s="167">
        <f t="shared" si="7"/>
        <v>0</v>
      </c>
      <c r="X10" s="76">
        <f>分析係数表!E13</f>
        <v>0.39634146341463417</v>
      </c>
      <c r="Y10" s="166">
        <f t="shared" si="8"/>
        <v>0</v>
      </c>
    </row>
    <row r="11" spans="1:25" x14ac:dyDescent="0.2">
      <c r="A11" s="6" t="s">
        <v>224</v>
      </c>
      <c r="B11" s="5" t="s">
        <v>267</v>
      </c>
      <c r="C11" s="90"/>
      <c r="D11" s="107">
        <f>投入係数表!AJ11</f>
        <v>4.7976380858654197E-3</v>
      </c>
      <c r="E11" s="110">
        <f t="shared" si="9"/>
        <v>0.479763808586542</v>
      </c>
      <c r="F11" s="85">
        <f>分析係数表!C14</f>
        <v>0.12118408880666054</v>
      </c>
      <c r="G11" s="110">
        <f t="shared" si="0"/>
        <v>5.8139739985973195E-2</v>
      </c>
      <c r="H11" s="110">
        <v>6.8865968126855109E-2</v>
      </c>
      <c r="I11" s="110">
        <f t="shared" si="1"/>
        <v>6.8865968126855109E-2</v>
      </c>
      <c r="J11" s="85">
        <f>分析係数表!G14</f>
        <v>0.17455621301775148</v>
      </c>
      <c r="K11" s="111">
        <f t="shared" si="2"/>
        <v>1.2020982602025004E-2</v>
      </c>
      <c r="L11" s="79"/>
      <c r="M11" s="80"/>
      <c r="N11" s="81">
        <f>分析係数表!H14</f>
        <v>1.3013974529792706E-3</v>
      </c>
      <c r="O11" s="82">
        <f t="shared" si="3"/>
        <v>4.0301019517340234E-2</v>
      </c>
      <c r="P11" s="76">
        <f>分析係数表!C14</f>
        <v>0.12118408880666054</v>
      </c>
      <c r="Q11" s="82">
        <f t="shared" si="4"/>
        <v>4.8838423281883188E-3</v>
      </c>
      <c r="R11" s="83">
        <v>1.4620961964464158E-2</v>
      </c>
      <c r="S11" s="84">
        <f t="shared" si="5"/>
        <v>8.3486930091319272E-2</v>
      </c>
      <c r="T11" s="85">
        <f>分析係数表!F14</f>
        <v>0.39349112426035504</v>
      </c>
      <c r="U11" s="86">
        <f t="shared" si="6"/>
        <v>3.2851365982678883E-2</v>
      </c>
      <c r="V11" s="87">
        <f>分析係数表!D14</f>
        <v>0.13905325443786981</v>
      </c>
      <c r="W11" s="167">
        <f t="shared" si="7"/>
        <v>0</v>
      </c>
      <c r="X11" s="76">
        <f>分析係数表!E14</f>
        <v>0.10650887573964497</v>
      </c>
      <c r="Y11" s="166">
        <f t="shared" si="8"/>
        <v>0</v>
      </c>
    </row>
    <row r="12" spans="1:25" x14ac:dyDescent="0.2">
      <c r="A12" s="6" t="s">
        <v>225</v>
      </c>
      <c r="B12" s="5" t="s">
        <v>29</v>
      </c>
      <c r="C12" s="90"/>
      <c r="D12" s="107">
        <f>投入係数表!AJ12</f>
        <v>0.162135564030016</v>
      </c>
      <c r="E12" s="110">
        <f t="shared" si="9"/>
        <v>16.213556403001601</v>
      </c>
      <c r="F12" s="85">
        <f>分析係数表!C15</f>
        <v>0</v>
      </c>
      <c r="G12" s="110">
        <f t="shared" si="0"/>
        <v>0</v>
      </c>
      <c r="H12" s="110">
        <v>0</v>
      </c>
      <c r="I12" s="110">
        <f t="shared" si="1"/>
        <v>0</v>
      </c>
      <c r="J12" s="85">
        <f>分析係数表!G15</f>
        <v>0.1</v>
      </c>
      <c r="K12" s="111">
        <f t="shared" si="2"/>
        <v>0</v>
      </c>
      <c r="L12" s="79"/>
      <c r="M12" s="80"/>
      <c r="N12" s="81">
        <f>分析係数表!H15</f>
        <v>9.7914665509868937E-3</v>
      </c>
      <c r="O12" s="82">
        <f t="shared" si="3"/>
        <v>0.30321719446379797</v>
      </c>
      <c r="P12" s="76">
        <f>分析係数表!C15</f>
        <v>0</v>
      </c>
      <c r="Q12" s="82">
        <f t="shared" si="4"/>
        <v>0</v>
      </c>
      <c r="R12" s="83">
        <v>0</v>
      </c>
      <c r="S12" s="84">
        <f t="shared" si="5"/>
        <v>0</v>
      </c>
      <c r="T12" s="85">
        <f>分析係数表!F15</f>
        <v>0.30833333333333335</v>
      </c>
      <c r="U12" s="86">
        <f t="shared" si="6"/>
        <v>0</v>
      </c>
      <c r="V12" s="87">
        <f>分析係数表!D15</f>
        <v>8.3333333333333332E-3</v>
      </c>
      <c r="W12" s="167">
        <f t="shared" si="7"/>
        <v>0</v>
      </c>
      <c r="X12" s="76">
        <f>分析係数表!E15</f>
        <v>0</v>
      </c>
      <c r="Y12" s="166">
        <f t="shared" si="8"/>
        <v>0</v>
      </c>
    </row>
    <row r="13" spans="1:25" x14ac:dyDescent="0.2">
      <c r="A13" s="6" t="s">
        <v>226</v>
      </c>
      <c r="B13" s="5" t="s">
        <v>30</v>
      </c>
      <c r="C13" s="90"/>
      <c r="D13" s="107">
        <f>投入係数表!AJ13</f>
        <v>2.4603272235207284E-3</v>
      </c>
      <c r="E13" s="110">
        <f t="shared" si="9"/>
        <v>0.24603272235207285</v>
      </c>
      <c r="F13" s="85">
        <f>分析係数表!C16</f>
        <v>1.8867924528301883E-2</v>
      </c>
      <c r="G13" s="110">
        <f t="shared" si="0"/>
        <v>4.6421268368315623E-3</v>
      </c>
      <c r="H13" s="110">
        <v>5.5148280198033008E-3</v>
      </c>
      <c r="I13" s="110">
        <f t="shared" si="1"/>
        <v>5.5148280198033008E-3</v>
      </c>
      <c r="J13" s="85">
        <f>分析係数表!G16</f>
        <v>4.4444444444444446E-2</v>
      </c>
      <c r="K13" s="111">
        <f t="shared" si="2"/>
        <v>2.4510346754681337E-4</v>
      </c>
      <c r="L13" s="79"/>
      <c r="M13" s="80"/>
      <c r="N13" s="81">
        <f>分析係数表!H16</f>
        <v>1.8622377839060514E-2</v>
      </c>
      <c r="O13" s="82">
        <f t="shared" si="3"/>
        <v>0.57668839833146379</v>
      </c>
      <c r="P13" s="76">
        <f>分析係数表!C16</f>
        <v>1.8867924528301883E-2</v>
      </c>
      <c r="Q13" s="82">
        <f t="shared" si="4"/>
        <v>1.0880913176065352E-2</v>
      </c>
      <c r="R13" s="83">
        <v>1.1786215846791171E-2</v>
      </c>
      <c r="S13" s="84">
        <f t="shared" si="5"/>
        <v>1.7301043866594472E-2</v>
      </c>
      <c r="T13" s="85">
        <f>分析係数表!F16</f>
        <v>0.28888888888888886</v>
      </c>
      <c r="U13" s="86">
        <f t="shared" si="6"/>
        <v>4.9980793392384029E-3</v>
      </c>
      <c r="V13" s="87">
        <f>分析係数表!D16</f>
        <v>0</v>
      </c>
      <c r="W13" s="167">
        <f t="shared" si="7"/>
        <v>0</v>
      </c>
      <c r="X13" s="76">
        <f>分析係数表!E16</f>
        <v>0</v>
      </c>
      <c r="Y13" s="166">
        <f t="shared" si="8"/>
        <v>0</v>
      </c>
    </row>
    <row r="14" spans="1:25" x14ac:dyDescent="0.2">
      <c r="A14" s="6" t="s">
        <v>2</v>
      </c>
      <c r="B14" s="5" t="s">
        <v>364</v>
      </c>
      <c r="C14" s="90"/>
      <c r="D14" s="107">
        <f>投入係数表!AJ14</f>
        <v>2.2142945011686555E-3</v>
      </c>
      <c r="E14" s="110">
        <f t="shared" si="9"/>
        <v>0.22142945011686554</v>
      </c>
      <c r="F14" s="85">
        <f>分析係数表!C17</f>
        <v>0.10356731875719216</v>
      </c>
      <c r="G14" s="110">
        <f t="shared" si="0"/>
        <v>2.2932854442483195E-2</v>
      </c>
      <c r="H14" s="110">
        <v>3.7722291462344543E-2</v>
      </c>
      <c r="I14" s="110">
        <f t="shared" si="1"/>
        <v>3.7722291462344543E-2</v>
      </c>
      <c r="J14" s="85">
        <f>分析係数表!G17</f>
        <v>0.21292775665399238</v>
      </c>
      <c r="K14" s="111">
        <f t="shared" si="2"/>
        <v>8.0321228969250733E-3</v>
      </c>
      <c r="L14" s="79"/>
      <c r="M14" s="80"/>
      <c r="N14" s="81">
        <f>分析係数表!H17</f>
        <v>3.0056084033092678E-3</v>
      </c>
      <c r="O14" s="82">
        <f t="shared" si="3"/>
        <v>9.3076164123381017E-2</v>
      </c>
      <c r="P14" s="76">
        <f>分析係数表!C17</f>
        <v>0.10356731875719216</v>
      </c>
      <c r="Q14" s="82">
        <f t="shared" si="4"/>
        <v>9.6396487584629355E-3</v>
      </c>
      <c r="R14" s="83">
        <v>1.6654015352856166E-2</v>
      </c>
      <c r="S14" s="84">
        <f t="shared" si="5"/>
        <v>5.4376306815200712E-2</v>
      </c>
      <c r="T14" s="85">
        <f>分析係数表!F17</f>
        <v>0.32509505703422054</v>
      </c>
      <c r="U14" s="86">
        <f t="shared" si="6"/>
        <v>1.7677468565397949E-2</v>
      </c>
      <c r="V14" s="87">
        <f>分析係数表!D17</f>
        <v>7.2243346007604556E-2</v>
      </c>
      <c r="W14" s="167">
        <f t="shared" si="7"/>
        <v>0</v>
      </c>
      <c r="X14" s="76">
        <f>分析係数表!E17</f>
        <v>6.8441064638783272E-2</v>
      </c>
      <c r="Y14" s="166">
        <f t="shared" si="8"/>
        <v>0</v>
      </c>
    </row>
    <row r="15" spans="1:25" x14ac:dyDescent="0.2">
      <c r="A15" s="6" t="s">
        <v>3</v>
      </c>
      <c r="B15" s="5" t="s">
        <v>31</v>
      </c>
      <c r="C15" s="90"/>
      <c r="D15" s="107">
        <f>投入係数表!AJ15</f>
        <v>9.8413088940829132E-4</v>
      </c>
      <c r="E15" s="110">
        <f t="shared" si="9"/>
        <v>9.8413088940829133E-2</v>
      </c>
      <c r="F15" s="85">
        <f>分析係数表!C18</f>
        <v>0.44289970208540219</v>
      </c>
      <c r="G15" s="110">
        <f t="shared" si="0"/>
        <v>4.3587127773197412E-2</v>
      </c>
      <c r="H15" s="110">
        <v>7.3682752010425775E-2</v>
      </c>
      <c r="I15" s="110">
        <f t="shared" si="1"/>
        <v>7.3682752010425775E-2</v>
      </c>
      <c r="J15" s="85">
        <f>分析係数表!G18</f>
        <v>0.21558441558441557</v>
      </c>
      <c r="K15" s="111">
        <f t="shared" si="2"/>
        <v>1.5884853030819063E-2</v>
      </c>
      <c r="L15" s="79"/>
      <c r="M15" s="80"/>
      <c r="N15" s="81">
        <f>分析係数表!H18</f>
        <v>4.9577045827781737E-4</v>
      </c>
      <c r="O15" s="82">
        <f t="shared" si="3"/>
        <v>1.5352769339939136E-2</v>
      </c>
      <c r="P15" s="76">
        <f>分析係数表!C18</f>
        <v>0.44289970208540219</v>
      </c>
      <c r="Q15" s="82">
        <f t="shared" si="4"/>
        <v>6.7997369668449407E-3</v>
      </c>
      <c r="R15" s="83">
        <v>1.4333659902878552E-2</v>
      </c>
      <c r="S15" s="84">
        <f t="shared" si="5"/>
        <v>8.8016411913304324E-2</v>
      </c>
      <c r="T15" s="85">
        <f>分析係数表!F18</f>
        <v>0.45974025974025973</v>
      </c>
      <c r="U15" s="86">
        <f t="shared" si="6"/>
        <v>4.0464688074428219E-2</v>
      </c>
      <c r="V15" s="87">
        <f>分析係数表!D18</f>
        <v>4.0445269016697587E-2</v>
      </c>
      <c r="W15" s="167">
        <f t="shared" si="7"/>
        <v>0</v>
      </c>
      <c r="X15" s="76">
        <f>分析係数表!E18</f>
        <v>3.896103896103896E-2</v>
      </c>
      <c r="Y15" s="166">
        <f t="shared" si="8"/>
        <v>0</v>
      </c>
    </row>
    <row r="16" spans="1:25" x14ac:dyDescent="0.2">
      <c r="A16" s="6" t="s">
        <v>4</v>
      </c>
      <c r="B16" s="5" t="s">
        <v>32</v>
      </c>
      <c r="C16" s="90"/>
      <c r="D16" s="107">
        <f>投入係数表!AJ16</f>
        <v>0</v>
      </c>
      <c r="E16" s="110">
        <f t="shared" si="9"/>
        <v>0</v>
      </c>
      <c r="F16" s="85">
        <f>分析係数表!C19</f>
        <v>0.30545876887340306</v>
      </c>
      <c r="G16" s="110">
        <f t="shared" si="0"/>
        <v>0</v>
      </c>
      <c r="H16" s="110">
        <v>1.8219100038792967E-2</v>
      </c>
      <c r="I16" s="110">
        <f t="shared" si="1"/>
        <v>1.8219100038792967E-2</v>
      </c>
      <c r="J16" s="85">
        <f>分析係数表!G19</f>
        <v>5.7468790357296601E-2</v>
      </c>
      <c r="K16" s="111">
        <f t="shared" si="2"/>
        <v>1.0470296406280073E-3</v>
      </c>
      <c r="L16" s="79"/>
      <c r="M16" s="80"/>
      <c r="N16" s="81">
        <f>分析係数表!H19</f>
        <v>-1.2394261456945434E-4</v>
      </c>
      <c r="O16" s="82">
        <f t="shared" si="3"/>
        <v>-3.8381923349847841E-3</v>
      </c>
      <c r="P16" s="76">
        <f>分析係数表!C19</f>
        <v>0.30545876887340306</v>
      </c>
      <c r="Q16" s="82">
        <f t="shared" si="4"/>
        <v>-1.1724095053437843E-3</v>
      </c>
      <c r="R16" s="83">
        <v>2.7646833519635906E-3</v>
      </c>
      <c r="S16" s="84">
        <f t="shared" si="5"/>
        <v>2.0983783390756558E-2</v>
      </c>
      <c r="T16" s="85">
        <f>分析係数表!F19</f>
        <v>0.23999139044339216</v>
      </c>
      <c r="U16" s="86">
        <f t="shared" si="6"/>
        <v>5.0359273527106245E-3</v>
      </c>
      <c r="V16" s="87">
        <f>分析係数表!D19</f>
        <v>1.8941024537236333E-2</v>
      </c>
      <c r="W16" s="167">
        <f t="shared" si="7"/>
        <v>0</v>
      </c>
      <c r="X16" s="76">
        <f>分析係数表!E19</f>
        <v>1.9156263452432199E-2</v>
      </c>
      <c r="Y16" s="166">
        <f t="shared" si="8"/>
        <v>0</v>
      </c>
    </row>
    <row r="17" spans="1:25" x14ac:dyDescent="0.2">
      <c r="A17" s="6" t="s">
        <v>5</v>
      </c>
      <c r="B17" s="5" t="s">
        <v>33</v>
      </c>
      <c r="C17" s="90"/>
      <c r="D17" s="107">
        <f>投入係数表!AJ17</f>
        <v>1.4761963341124369E-3</v>
      </c>
      <c r="E17" s="110">
        <f t="shared" si="9"/>
        <v>0.14761963341124368</v>
      </c>
      <c r="F17" s="85">
        <f>分析係数表!C20</f>
        <v>9.5808383233532912E-2</v>
      </c>
      <c r="G17" s="110">
        <f t="shared" si="0"/>
        <v>1.4143198410658074E-2</v>
      </c>
      <c r="H17" s="110">
        <v>2.1432709688457313E-2</v>
      </c>
      <c r="I17" s="110">
        <f t="shared" si="1"/>
        <v>2.1432709688457313E-2</v>
      </c>
      <c r="J17" s="85">
        <f>分析係数表!G20</f>
        <v>0.10049019607843138</v>
      </c>
      <c r="K17" s="111">
        <f t="shared" si="2"/>
        <v>2.1537771990851715E-3</v>
      </c>
      <c r="L17" s="79"/>
      <c r="M17" s="80"/>
      <c r="N17" s="81">
        <f>分析係数表!H20</f>
        <v>6.1971307284727176E-4</v>
      </c>
      <c r="O17" s="82">
        <f t="shared" si="3"/>
        <v>1.9190961674923922E-2</v>
      </c>
      <c r="P17" s="76">
        <f>分析係数表!C20</f>
        <v>9.5808383233532912E-2</v>
      </c>
      <c r="Q17" s="82">
        <f t="shared" si="4"/>
        <v>1.8386550107711537E-3</v>
      </c>
      <c r="R17" s="83">
        <v>3.4761654835781457E-3</v>
      </c>
      <c r="S17" s="84">
        <f t="shared" si="5"/>
        <v>2.4908875172035459E-2</v>
      </c>
      <c r="T17" s="85">
        <f>分析係数表!F20</f>
        <v>0.22303921568627452</v>
      </c>
      <c r="U17" s="86">
        <f t="shared" si="6"/>
        <v>5.5556559819981048E-3</v>
      </c>
      <c r="V17" s="87">
        <f>分析係数表!D20</f>
        <v>8.5784313725490197E-2</v>
      </c>
      <c r="W17" s="167">
        <f t="shared" si="7"/>
        <v>0</v>
      </c>
      <c r="X17" s="76">
        <f>分析係数表!E20</f>
        <v>9.3137254901960786E-2</v>
      </c>
      <c r="Y17" s="166">
        <f t="shared" si="8"/>
        <v>0</v>
      </c>
    </row>
    <row r="18" spans="1:25" x14ac:dyDescent="0.2">
      <c r="A18" s="6" t="s">
        <v>6</v>
      </c>
      <c r="B18" s="5" t="s">
        <v>34</v>
      </c>
      <c r="C18" s="90"/>
      <c r="D18" s="107">
        <f>投入係数表!AJ18</f>
        <v>3.6904908352810922E-4</v>
      </c>
      <c r="E18" s="110">
        <f t="shared" si="9"/>
        <v>3.690490835281092E-2</v>
      </c>
      <c r="F18" s="85">
        <f>分析係数表!C21</f>
        <v>0.17321313586606568</v>
      </c>
      <c r="G18" s="110">
        <f t="shared" si="0"/>
        <v>6.3924149046401396E-3</v>
      </c>
      <c r="H18" s="110">
        <v>2.4423824628787272E-2</v>
      </c>
      <c r="I18" s="110">
        <f t="shared" si="1"/>
        <v>2.4423824628787272E-2</v>
      </c>
      <c r="J18" s="85">
        <f>分析係数表!G21</f>
        <v>0.28424304840370751</v>
      </c>
      <c r="K18" s="111">
        <f t="shared" si="2"/>
        <v>6.9423023661640444E-3</v>
      </c>
      <c r="L18" s="79"/>
      <c r="M18" s="80"/>
      <c r="N18" s="81">
        <f>分析係数表!H21</f>
        <v>1.0225265701979984E-3</v>
      </c>
      <c r="O18" s="82">
        <f t="shared" si="3"/>
        <v>3.1665086763624471E-2</v>
      </c>
      <c r="P18" s="76">
        <f>分析係数表!C21</f>
        <v>0.17321313586606568</v>
      </c>
      <c r="Q18" s="82">
        <f t="shared" si="4"/>
        <v>5.4848089757984437E-3</v>
      </c>
      <c r="R18" s="83">
        <v>1.0128045076342814E-2</v>
      </c>
      <c r="S18" s="84">
        <f t="shared" si="5"/>
        <v>3.4551869705130085E-2</v>
      </c>
      <c r="T18" s="85">
        <f>分析係数表!F21</f>
        <v>0.42481977342945415</v>
      </c>
      <c r="U18" s="86">
        <f t="shared" si="6"/>
        <v>1.4678317459697384E-2</v>
      </c>
      <c r="V18" s="87">
        <f>分析係数表!D21</f>
        <v>8.2389289392378995E-2</v>
      </c>
      <c r="W18" s="167">
        <f t="shared" si="7"/>
        <v>0</v>
      </c>
      <c r="X18" s="76">
        <f>分析係数表!E21</f>
        <v>7.7239958805355308E-2</v>
      </c>
      <c r="Y18" s="166">
        <f t="shared" si="8"/>
        <v>0</v>
      </c>
    </row>
    <row r="19" spans="1:25" x14ac:dyDescent="0.2">
      <c r="A19" s="6" t="s">
        <v>7</v>
      </c>
      <c r="B19" s="5" t="s">
        <v>268</v>
      </c>
      <c r="C19" s="90"/>
      <c r="D19" s="107">
        <f>投入係数表!AJ19</f>
        <v>0</v>
      </c>
      <c r="E19" s="110">
        <f t="shared" si="9"/>
        <v>0</v>
      </c>
      <c r="F19" s="85">
        <f>分析係数表!C22</f>
        <v>5.7692307692307709E-2</v>
      </c>
      <c r="G19" s="110">
        <f t="shared" si="0"/>
        <v>0</v>
      </c>
      <c r="H19" s="110">
        <v>2.5595036945238194E-3</v>
      </c>
      <c r="I19" s="110">
        <f t="shared" si="1"/>
        <v>2.5595036945238194E-3</v>
      </c>
      <c r="J19" s="85">
        <f>分析係数表!G22</f>
        <v>0.19427890345649582</v>
      </c>
      <c r="K19" s="111">
        <f t="shared" si="2"/>
        <v>4.9725757116493748E-4</v>
      </c>
      <c r="L19" s="79"/>
      <c r="M19" s="80"/>
      <c r="N19" s="81">
        <f>分析係数表!H22</f>
        <v>6.1971307284727171E-5</v>
      </c>
      <c r="O19" s="82">
        <f t="shared" si="3"/>
        <v>1.919096167492392E-3</v>
      </c>
      <c r="P19" s="76">
        <f>分析係数表!C22</f>
        <v>5.7692307692307709E-2</v>
      </c>
      <c r="Q19" s="82">
        <f t="shared" si="4"/>
        <v>1.1071708658609957E-4</v>
      </c>
      <c r="R19" s="83">
        <v>7.372303793502956E-4</v>
      </c>
      <c r="S19" s="84">
        <f t="shared" si="5"/>
        <v>3.2967340738741151E-3</v>
      </c>
      <c r="T19" s="85">
        <f>分析係数表!F22</f>
        <v>0.41239570917759238</v>
      </c>
      <c r="U19" s="86">
        <f t="shared" si="6"/>
        <v>1.3595589863652489E-3</v>
      </c>
      <c r="V19" s="87">
        <f>分析係数表!D22</f>
        <v>9.5351609058402856E-3</v>
      </c>
      <c r="W19" s="167">
        <f t="shared" si="7"/>
        <v>0</v>
      </c>
      <c r="X19" s="76">
        <f>分析係数表!E22</f>
        <v>8.3432657926102508E-3</v>
      </c>
      <c r="Y19" s="166">
        <f t="shared" si="8"/>
        <v>0</v>
      </c>
    </row>
    <row r="20" spans="1:25" x14ac:dyDescent="0.2">
      <c r="A20" s="6" t="s">
        <v>8</v>
      </c>
      <c r="B20" s="5" t="s">
        <v>269</v>
      </c>
      <c r="C20" s="90"/>
      <c r="D20" s="107">
        <f>投入係数表!AJ20</f>
        <v>0</v>
      </c>
      <c r="E20" s="110">
        <f t="shared" si="9"/>
        <v>0</v>
      </c>
      <c r="F20" s="85">
        <f>分析係数表!C23</f>
        <v>0</v>
      </c>
      <c r="G20" s="110">
        <f t="shared" si="0"/>
        <v>0</v>
      </c>
      <c r="H20" s="110">
        <v>0</v>
      </c>
      <c r="I20" s="110">
        <f t="shared" si="1"/>
        <v>0</v>
      </c>
      <c r="J20" s="85">
        <f>分析係数表!G23</f>
        <v>0.21608040201005024</v>
      </c>
      <c r="K20" s="111">
        <f t="shared" si="2"/>
        <v>0</v>
      </c>
      <c r="L20" s="79"/>
      <c r="M20" s="80"/>
      <c r="N20" s="81">
        <f>分析係数表!H23</f>
        <v>3.0985653642363585E-5</v>
      </c>
      <c r="O20" s="82">
        <f t="shared" si="3"/>
        <v>9.5954808374619602E-4</v>
      </c>
      <c r="P20" s="76">
        <f>分析係数表!C23</f>
        <v>0</v>
      </c>
      <c r="Q20" s="82">
        <f t="shared" si="4"/>
        <v>0</v>
      </c>
      <c r="R20" s="83">
        <v>0</v>
      </c>
      <c r="S20" s="84">
        <f t="shared" si="5"/>
        <v>0</v>
      </c>
      <c r="T20" s="85">
        <f>分析係数表!F23</f>
        <v>0.44723618090452261</v>
      </c>
      <c r="U20" s="86">
        <f t="shared" si="6"/>
        <v>0</v>
      </c>
      <c r="V20" s="87">
        <f>分析係数表!D23</f>
        <v>5.0251256281407038E-2</v>
      </c>
      <c r="W20" s="167">
        <f t="shared" si="7"/>
        <v>0</v>
      </c>
      <c r="X20" s="76">
        <f>分析係数表!E23</f>
        <v>3.5175879396984924E-2</v>
      </c>
      <c r="Y20" s="166">
        <f t="shared" si="8"/>
        <v>0</v>
      </c>
    </row>
    <row r="21" spans="1:25" x14ac:dyDescent="0.2">
      <c r="A21" s="6" t="s">
        <v>9</v>
      </c>
      <c r="B21" s="5" t="s">
        <v>270</v>
      </c>
      <c r="C21" s="90"/>
      <c r="D21" s="107">
        <f>投入係数表!AJ21</f>
        <v>1.2670685201131751E-2</v>
      </c>
      <c r="E21" s="110">
        <f t="shared" si="9"/>
        <v>1.2670685201131751</v>
      </c>
      <c r="F21" s="85">
        <f>分析係数表!C24</f>
        <v>1</v>
      </c>
      <c r="G21" s="110">
        <f t="shared" si="0"/>
        <v>1.2670685201131751</v>
      </c>
      <c r="H21" s="110">
        <v>1.4410980807989588</v>
      </c>
      <c r="I21" s="110">
        <f t="shared" si="1"/>
        <v>1.4410980807989588</v>
      </c>
      <c r="J21" s="85">
        <f>分析係数表!G24</f>
        <v>0.20751761942051683</v>
      </c>
      <c r="K21" s="111">
        <f t="shared" si="2"/>
        <v>0.29905324307887554</v>
      </c>
      <c r="L21" s="79"/>
      <c r="M21" s="80"/>
      <c r="N21" s="81">
        <f>分析係数表!H24</f>
        <v>4.3379915099309022E-4</v>
      </c>
      <c r="O21" s="82">
        <f t="shared" si="3"/>
        <v>1.3433673172446746E-2</v>
      </c>
      <c r="P21" s="76">
        <f>分析係数表!C24</f>
        <v>1</v>
      </c>
      <c r="Q21" s="82">
        <f t="shared" si="4"/>
        <v>1.3433673172446746E-2</v>
      </c>
      <c r="R21" s="83">
        <v>4.1972640508805975E-2</v>
      </c>
      <c r="S21" s="84">
        <f t="shared" si="5"/>
        <v>1.4830707213077647</v>
      </c>
      <c r="T21" s="85">
        <f>分析係数表!F24</f>
        <v>0.3923257635082224</v>
      </c>
      <c r="U21" s="86">
        <f t="shared" si="6"/>
        <v>0.58184685307375894</v>
      </c>
      <c r="V21" s="87">
        <f>分析係数表!D24</f>
        <v>7.9874706342991389E-2</v>
      </c>
      <c r="W21" s="167">
        <f t="shared" si="7"/>
        <v>0</v>
      </c>
      <c r="X21" s="76">
        <f>分析係数表!E24</f>
        <v>8.1440877055599062E-2</v>
      </c>
      <c r="Y21" s="166">
        <f t="shared" si="8"/>
        <v>0</v>
      </c>
    </row>
    <row r="22" spans="1:25" x14ac:dyDescent="0.2">
      <c r="A22" s="6" t="s">
        <v>10</v>
      </c>
      <c r="B22" s="5" t="s">
        <v>271</v>
      </c>
      <c r="C22" s="90"/>
      <c r="D22" s="107">
        <f>投入係数表!AJ22</f>
        <v>0</v>
      </c>
      <c r="E22" s="110">
        <f t="shared" si="9"/>
        <v>0</v>
      </c>
      <c r="F22" s="85">
        <f>分析係数表!C25</f>
        <v>0.15636042402826855</v>
      </c>
      <c r="G22" s="110">
        <f t="shared" si="0"/>
        <v>0</v>
      </c>
      <c r="H22" s="110">
        <v>4.2578470585644734E-2</v>
      </c>
      <c r="I22" s="110">
        <f t="shared" si="1"/>
        <v>4.2578470585644734E-2</v>
      </c>
      <c r="J22" s="85">
        <f>分析係数表!G25</f>
        <v>0.19674295774647887</v>
      </c>
      <c r="K22" s="111">
        <f t="shared" si="2"/>
        <v>8.3770142393411948E-3</v>
      </c>
      <c r="L22" s="79"/>
      <c r="M22" s="80"/>
      <c r="N22" s="81">
        <f>分析係数表!H25</f>
        <v>5.8872741920490813E-4</v>
      </c>
      <c r="O22" s="82">
        <f t="shared" si="3"/>
        <v>1.8231413591177727E-2</v>
      </c>
      <c r="P22" s="76">
        <f>分析係数表!C25</f>
        <v>0.15636042402826855</v>
      </c>
      <c r="Q22" s="82">
        <f t="shared" si="4"/>
        <v>2.8506715597512878E-3</v>
      </c>
      <c r="R22" s="83">
        <v>9.2832261597506054E-3</v>
      </c>
      <c r="S22" s="84">
        <f t="shared" si="5"/>
        <v>5.1861696745395341E-2</v>
      </c>
      <c r="T22" s="85">
        <f>分析係数表!F25</f>
        <v>0.35079225352112675</v>
      </c>
      <c r="U22" s="86">
        <f t="shared" si="6"/>
        <v>1.8192681472746518E-2</v>
      </c>
      <c r="V22" s="87">
        <f>分析係数表!D25</f>
        <v>7.2183098591549297E-2</v>
      </c>
      <c r="W22" s="167">
        <f t="shared" si="7"/>
        <v>0</v>
      </c>
      <c r="X22" s="76">
        <f>分析係数表!E25</f>
        <v>6.8661971830985921E-2</v>
      </c>
      <c r="Y22" s="166">
        <f t="shared" si="8"/>
        <v>0</v>
      </c>
    </row>
    <row r="23" spans="1:25" x14ac:dyDescent="0.2">
      <c r="A23" s="6" t="s">
        <v>11</v>
      </c>
      <c r="B23" s="5" t="s">
        <v>35</v>
      </c>
      <c r="C23" s="90"/>
      <c r="D23" s="107">
        <f>投入係数表!AJ23</f>
        <v>1.2301636117603641E-4</v>
      </c>
      <c r="E23" s="110">
        <f t="shared" si="9"/>
        <v>1.2301636117603642E-2</v>
      </c>
      <c r="F23" s="85">
        <f>分析係数表!C26</f>
        <v>0.2968369829683698</v>
      </c>
      <c r="G23" s="110">
        <f t="shared" si="0"/>
        <v>3.6515805507241947E-3</v>
      </c>
      <c r="H23" s="110">
        <v>1.7087007743161943E-2</v>
      </c>
      <c r="I23" s="110">
        <f t="shared" si="1"/>
        <v>1.7087007743161943E-2</v>
      </c>
      <c r="J23" s="85">
        <f>分析係数表!G26</f>
        <v>0.19691119691119691</v>
      </c>
      <c r="K23" s="111">
        <f t="shared" si="2"/>
        <v>3.3646231463369076E-3</v>
      </c>
      <c r="L23" s="79"/>
      <c r="M23" s="80"/>
      <c r="N23" s="81">
        <f>分析係数表!H26</f>
        <v>1.2859046261580888E-2</v>
      </c>
      <c r="O23" s="82">
        <f t="shared" si="3"/>
        <v>0.39821245475467137</v>
      </c>
      <c r="P23" s="76">
        <f>分析係数表!C26</f>
        <v>0.2968369829683698</v>
      </c>
      <c r="Q23" s="82">
        <f t="shared" si="4"/>
        <v>0.11820418364980512</v>
      </c>
      <c r="R23" s="83">
        <v>0.12461163956101558</v>
      </c>
      <c r="S23" s="84">
        <f t="shared" si="5"/>
        <v>0.14169864730417753</v>
      </c>
      <c r="T23" s="85">
        <f>分析係数表!F26</f>
        <v>0.33687258687258687</v>
      </c>
      <c r="U23" s="86">
        <f t="shared" si="6"/>
        <v>4.773438987370459E-2</v>
      </c>
      <c r="V23" s="87">
        <f>分析係数表!D26</f>
        <v>8.7355212355212361E-2</v>
      </c>
      <c r="W23" s="167">
        <f t="shared" si="7"/>
        <v>0</v>
      </c>
      <c r="X23" s="76">
        <f>分析係数表!E26</f>
        <v>9.2664092664092659E-2</v>
      </c>
      <c r="Y23" s="166">
        <f t="shared" si="8"/>
        <v>0</v>
      </c>
    </row>
    <row r="24" spans="1:25" x14ac:dyDescent="0.2">
      <c r="A24" s="6" t="s">
        <v>12</v>
      </c>
      <c r="B24" s="5" t="s">
        <v>365</v>
      </c>
      <c r="C24" s="90"/>
      <c r="D24" s="107">
        <f>投入係数表!AJ24</f>
        <v>0</v>
      </c>
      <c r="E24" s="110">
        <f t="shared" si="9"/>
        <v>0</v>
      </c>
      <c r="F24" s="85">
        <f>分析係数表!C27</f>
        <v>2.7090694935217874E-2</v>
      </c>
      <c r="G24" s="110">
        <f t="shared" si="0"/>
        <v>0</v>
      </c>
      <c r="H24" s="110">
        <v>9.7887733874161208E-5</v>
      </c>
      <c r="I24" s="110">
        <f t="shared" si="1"/>
        <v>9.7887733874161208E-5</v>
      </c>
      <c r="J24" s="85">
        <f>分析係数表!G27</f>
        <v>0.18333333333333332</v>
      </c>
      <c r="K24" s="111">
        <f t="shared" si="2"/>
        <v>1.7946084543596222E-5</v>
      </c>
      <c r="L24" s="79"/>
      <c r="M24" s="80"/>
      <c r="N24" s="81">
        <f>分析係数表!H27</f>
        <v>1.2053419266879434E-2</v>
      </c>
      <c r="O24" s="82">
        <f t="shared" si="3"/>
        <v>0.37326420457727028</v>
      </c>
      <c r="P24" s="76">
        <f>分析係数表!C27</f>
        <v>2.7090694935217874E-2</v>
      </c>
      <c r="Q24" s="82">
        <f t="shared" si="4"/>
        <v>1.0111986696439585E-2</v>
      </c>
      <c r="R24" s="83">
        <v>1.0170144603137428E-2</v>
      </c>
      <c r="S24" s="84">
        <f t="shared" si="5"/>
        <v>1.0268032337011589E-2</v>
      </c>
      <c r="T24" s="85">
        <f>分析係数表!F27</f>
        <v>0.33333333333333331</v>
      </c>
      <c r="U24" s="86">
        <f t="shared" si="6"/>
        <v>3.4226774456705294E-3</v>
      </c>
      <c r="V24" s="87">
        <f>分析係数表!D27</f>
        <v>0</v>
      </c>
      <c r="W24" s="167">
        <f t="shared" si="7"/>
        <v>0</v>
      </c>
      <c r="X24" s="76">
        <f>分析係数表!E27</f>
        <v>0</v>
      </c>
      <c r="Y24" s="166">
        <f t="shared" si="8"/>
        <v>0</v>
      </c>
    </row>
    <row r="25" spans="1:25" x14ac:dyDescent="0.2">
      <c r="A25" s="6" t="s">
        <v>13</v>
      </c>
      <c r="B25" s="5" t="s">
        <v>191</v>
      </c>
      <c r="C25" s="90"/>
      <c r="D25" s="107">
        <f>投入係数表!AJ25</f>
        <v>0</v>
      </c>
      <c r="E25" s="110">
        <f t="shared" si="9"/>
        <v>0</v>
      </c>
      <c r="F25" s="85">
        <f>分析係数表!C28</f>
        <v>5.9347181008901906E-3</v>
      </c>
      <c r="G25" s="110">
        <f t="shared" si="0"/>
        <v>0</v>
      </c>
      <c r="H25" s="110">
        <v>2.6692894809620754E-4</v>
      </c>
      <c r="I25" s="110">
        <f t="shared" si="1"/>
        <v>2.6692894809620754E-4</v>
      </c>
      <c r="J25" s="85">
        <f>分析係数表!G28</f>
        <v>0.12222222222222222</v>
      </c>
      <c r="K25" s="111">
        <f t="shared" si="2"/>
        <v>3.2624649211758698E-5</v>
      </c>
      <c r="L25" s="79"/>
      <c r="M25" s="80"/>
      <c r="N25" s="81">
        <f>分析係数表!H28</f>
        <v>2.299135500263378E-2</v>
      </c>
      <c r="O25" s="82">
        <f t="shared" si="3"/>
        <v>0.71198467813967747</v>
      </c>
      <c r="P25" s="76">
        <f>分析係数表!C28</f>
        <v>5.9347181008901906E-3</v>
      </c>
      <c r="Q25" s="82">
        <f t="shared" si="4"/>
        <v>4.2254283569120206E-3</v>
      </c>
      <c r="R25" s="83">
        <v>4.3392148543625756E-3</v>
      </c>
      <c r="S25" s="84">
        <f t="shared" si="5"/>
        <v>4.6061438024587835E-3</v>
      </c>
      <c r="T25" s="85">
        <f>分析係数表!F28</f>
        <v>0.21111111111111111</v>
      </c>
      <c r="U25" s="86">
        <f t="shared" si="6"/>
        <v>9.7240813607463205E-4</v>
      </c>
      <c r="V25" s="87">
        <f>分析係数表!D28</f>
        <v>0.82222222222222219</v>
      </c>
      <c r="W25" s="167">
        <f t="shared" si="7"/>
        <v>0</v>
      </c>
      <c r="X25" s="76">
        <f>分析係数表!E28</f>
        <v>0.82222222222222219</v>
      </c>
      <c r="Y25" s="166">
        <f t="shared" si="8"/>
        <v>0</v>
      </c>
    </row>
    <row r="26" spans="1:25" x14ac:dyDescent="0.2">
      <c r="A26" s="6" t="s">
        <v>14</v>
      </c>
      <c r="B26" s="5" t="s">
        <v>50</v>
      </c>
      <c r="C26" s="90"/>
      <c r="D26" s="107">
        <f>投入係数表!AJ26</f>
        <v>3.6904908352810924E-3</v>
      </c>
      <c r="E26" s="110">
        <f t="shared" si="9"/>
        <v>0.36904908352810922</v>
      </c>
      <c r="F26" s="85">
        <f>分析係数表!C29</f>
        <v>2.9045643153526979E-2</v>
      </c>
      <c r="G26" s="110">
        <f t="shared" si="0"/>
        <v>1.0719267986293631E-2</v>
      </c>
      <c r="H26" s="110">
        <v>1.2376903696218087E-2</v>
      </c>
      <c r="I26" s="110">
        <f t="shared" si="1"/>
        <v>1.2376903696218087E-2</v>
      </c>
      <c r="J26" s="85">
        <f>分析係数表!G29</f>
        <v>0.27966101694915252</v>
      </c>
      <c r="K26" s="111">
        <f t="shared" si="2"/>
        <v>3.4613374743660747E-3</v>
      </c>
      <c r="L26" s="79"/>
      <c r="M26" s="80"/>
      <c r="N26" s="81">
        <f>分析係数表!H29</f>
        <v>1.0659064852973073E-2</v>
      </c>
      <c r="O26" s="82">
        <f t="shared" si="3"/>
        <v>0.33008454080869143</v>
      </c>
      <c r="P26" s="76">
        <f>分析係数表!C29</f>
        <v>2.9045643153526979E-2</v>
      </c>
      <c r="Q26" s="82">
        <f t="shared" si="4"/>
        <v>9.5875177828250654E-3</v>
      </c>
      <c r="R26" s="83">
        <v>1.2039607001243064E-2</v>
      </c>
      <c r="S26" s="84">
        <f t="shared" si="5"/>
        <v>2.441651069746115E-2</v>
      </c>
      <c r="T26" s="85">
        <f>分析係数表!F29</f>
        <v>0.4576271186440678</v>
      </c>
      <c r="U26" s="86">
        <f t="shared" si="6"/>
        <v>1.1173657437821205E-2</v>
      </c>
      <c r="V26" s="87">
        <f>分析係数表!D29</f>
        <v>0.38983050847457629</v>
      </c>
      <c r="W26" s="167">
        <f t="shared" si="7"/>
        <v>0</v>
      </c>
      <c r="X26" s="76">
        <f>分析係数表!E29</f>
        <v>0.16101694915254236</v>
      </c>
      <c r="Y26" s="166">
        <f t="shared" si="8"/>
        <v>0</v>
      </c>
    </row>
    <row r="27" spans="1:25" x14ac:dyDescent="0.2">
      <c r="A27" s="6" t="s">
        <v>15</v>
      </c>
      <c r="B27" s="5" t="s">
        <v>36</v>
      </c>
      <c r="C27" s="90"/>
      <c r="D27" s="107">
        <f>投入係数表!AJ27</f>
        <v>2.4603272235207284E-3</v>
      </c>
      <c r="E27" s="110">
        <f t="shared" si="9"/>
        <v>0.24603272235207285</v>
      </c>
      <c r="F27" s="85">
        <f>分析係数表!C30</f>
        <v>1</v>
      </c>
      <c r="G27" s="110">
        <f t="shared" si="0"/>
        <v>0.24603272235207285</v>
      </c>
      <c r="H27" s="110">
        <v>0.2877128738029775</v>
      </c>
      <c r="I27" s="110">
        <f t="shared" si="1"/>
        <v>0.2877128738029775</v>
      </c>
      <c r="J27" s="85">
        <f>分析係数表!G30</f>
        <v>0.3445689235265465</v>
      </c>
      <c r="K27" s="111">
        <f t="shared" si="2"/>
        <v>9.9136915211021082E-2</v>
      </c>
      <c r="L27" s="79"/>
      <c r="M27" s="80"/>
      <c r="N27" s="81">
        <f>分析係数表!H30</f>
        <v>0</v>
      </c>
      <c r="O27" s="82">
        <f t="shared" si="3"/>
        <v>0</v>
      </c>
      <c r="P27" s="76">
        <f>分析係数表!C30</f>
        <v>1</v>
      </c>
      <c r="Q27" s="82">
        <f t="shared" si="4"/>
        <v>0</v>
      </c>
      <c r="R27" s="83">
        <v>4.2229902665621079E-2</v>
      </c>
      <c r="S27" s="84">
        <f t="shared" si="5"/>
        <v>0.3299427764685986</v>
      </c>
      <c r="T27" s="85">
        <f>分析係数表!F30</f>
        <v>0.44101315148563081</v>
      </c>
      <c r="U27" s="86">
        <f t="shared" si="6"/>
        <v>0.1455091036603357</v>
      </c>
      <c r="V27" s="87">
        <f>分析係数表!D30</f>
        <v>8.7579152459814902E-2</v>
      </c>
      <c r="W27" s="167">
        <f t="shared" si="7"/>
        <v>0</v>
      </c>
      <c r="X27" s="76">
        <f>分析係数表!E30</f>
        <v>6.0009741841207991E-2</v>
      </c>
      <c r="Y27" s="166">
        <f t="shared" si="8"/>
        <v>0</v>
      </c>
    </row>
    <row r="28" spans="1:25" x14ac:dyDescent="0.2">
      <c r="A28" s="6" t="s">
        <v>16</v>
      </c>
      <c r="B28" s="5" t="s">
        <v>192</v>
      </c>
      <c r="C28" s="90"/>
      <c r="D28" s="107">
        <f>投入係数表!AJ28</f>
        <v>1.2055603395251569E-2</v>
      </c>
      <c r="E28" s="110">
        <f t="shared" si="9"/>
        <v>1.2055603395251568</v>
      </c>
      <c r="F28" s="85">
        <f>分析係数表!C31</f>
        <v>3.5033259423503327E-2</v>
      </c>
      <c r="G28" s="110">
        <f t="shared" si="0"/>
        <v>4.2234708125271574E-2</v>
      </c>
      <c r="H28" s="110">
        <v>4.8229473066870455E-2</v>
      </c>
      <c r="I28" s="110">
        <f t="shared" si="1"/>
        <v>4.8229473066870455E-2</v>
      </c>
      <c r="J28" s="85">
        <f>分析係数表!G31</f>
        <v>6.3291139240506333E-2</v>
      </c>
      <c r="K28" s="111">
        <f t="shared" si="2"/>
        <v>3.0524982953715478E-3</v>
      </c>
      <c r="L28" s="79"/>
      <c r="M28" s="80"/>
      <c r="N28" s="81">
        <f>分析係数表!H31</f>
        <v>2.636879124965141E-2</v>
      </c>
      <c r="O28" s="82">
        <f t="shared" si="3"/>
        <v>0.8165754192680128</v>
      </c>
      <c r="P28" s="76">
        <f>分析係数表!C31</f>
        <v>3.5033259423503327E-2</v>
      </c>
      <c r="Q28" s="82">
        <f t="shared" si="4"/>
        <v>2.860729850207229E-2</v>
      </c>
      <c r="R28" s="83">
        <v>3.4763923781514168E-2</v>
      </c>
      <c r="S28" s="84">
        <f t="shared" si="5"/>
        <v>8.2993396848384623E-2</v>
      </c>
      <c r="T28" s="85">
        <f>分析係数表!F31</f>
        <v>0.34177215189873417</v>
      </c>
      <c r="U28" s="86">
        <f t="shared" si="6"/>
        <v>2.8364831834258034E-2</v>
      </c>
      <c r="V28" s="87">
        <f>分析係数表!D31</f>
        <v>0</v>
      </c>
      <c r="W28" s="167">
        <f t="shared" si="7"/>
        <v>0</v>
      </c>
      <c r="X28" s="76">
        <f>分析係数表!E31</f>
        <v>0</v>
      </c>
      <c r="Y28" s="166">
        <f t="shared" si="8"/>
        <v>0</v>
      </c>
    </row>
    <row r="29" spans="1:25" x14ac:dyDescent="0.2">
      <c r="A29" s="6" t="s">
        <v>17</v>
      </c>
      <c r="B29" s="5" t="s">
        <v>272</v>
      </c>
      <c r="C29" s="90"/>
      <c r="D29" s="107">
        <f>投入係数表!AJ29</f>
        <v>4.7976380858654197E-3</v>
      </c>
      <c r="E29" s="110">
        <f t="shared" si="9"/>
        <v>0.479763808586542</v>
      </c>
      <c r="F29" s="85">
        <f>分析係数表!C32</f>
        <v>1</v>
      </c>
      <c r="G29" s="110">
        <f t="shared" si="0"/>
        <v>0.479763808586542</v>
      </c>
      <c r="H29" s="110">
        <v>0.55430005458583176</v>
      </c>
      <c r="I29" s="110">
        <f t="shared" si="1"/>
        <v>0.55430005458583176</v>
      </c>
      <c r="J29" s="85">
        <f>分析係数表!G32</f>
        <v>0.13994910941475827</v>
      </c>
      <c r="K29" s="111">
        <f t="shared" si="2"/>
        <v>7.7573798987839046E-2</v>
      </c>
      <c r="L29" s="79"/>
      <c r="M29" s="80"/>
      <c r="N29" s="81">
        <f>分析係数表!H32</f>
        <v>7.5295138350943511E-3</v>
      </c>
      <c r="O29" s="82">
        <f t="shared" si="3"/>
        <v>0.23317018435032563</v>
      </c>
      <c r="P29" s="76">
        <f>分析係数表!C32</f>
        <v>1</v>
      </c>
      <c r="Q29" s="82">
        <f t="shared" si="4"/>
        <v>0.23317018435032563</v>
      </c>
      <c r="R29" s="83">
        <v>0.29855360114007612</v>
      </c>
      <c r="S29" s="84">
        <f t="shared" si="5"/>
        <v>0.85285365572590788</v>
      </c>
      <c r="T29" s="85">
        <f>分析係数表!F32</f>
        <v>0.48346055979643765</v>
      </c>
      <c r="U29" s="86">
        <f t="shared" si="6"/>
        <v>0.41232110582168574</v>
      </c>
      <c r="V29" s="87">
        <f>分析係数表!D32</f>
        <v>1.0178117048346057E-2</v>
      </c>
      <c r="W29" s="167">
        <f t="shared" si="7"/>
        <v>0</v>
      </c>
      <c r="X29" s="76">
        <f>分析係数表!E32</f>
        <v>1.5267175572519083E-2</v>
      </c>
      <c r="Y29" s="166">
        <f t="shared" si="8"/>
        <v>0</v>
      </c>
    </row>
    <row r="30" spans="1:25" x14ac:dyDescent="0.2">
      <c r="A30" s="6" t="s">
        <v>18</v>
      </c>
      <c r="B30" s="5" t="s">
        <v>273</v>
      </c>
      <c r="C30" s="90"/>
      <c r="D30" s="107">
        <f>投入係数表!AJ30</f>
        <v>3.8135071964571286E-3</v>
      </c>
      <c r="E30" s="110">
        <f t="shared" si="9"/>
        <v>0.38135071964571288</v>
      </c>
      <c r="F30" s="85">
        <f>分析係数表!C33</f>
        <v>1</v>
      </c>
      <c r="G30" s="110">
        <f t="shared" si="0"/>
        <v>0.38135071964571288</v>
      </c>
      <c r="H30" s="110">
        <v>0.40497933207009462</v>
      </c>
      <c r="I30" s="110">
        <f t="shared" si="1"/>
        <v>0.40497933207009462</v>
      </c>
      <c r="J30" s="85">
        <f>分析係数表!G33</f>
        <v>0.50525087514585765</v>
      </c>
      <c r="K30" s="111">
        <f t="shared" si="2"/>
        <v>0.20461616194440022</v>
      </c>
      <c r="L30" s="79"/>
      <c r="M30" s="80"/>
      <c r="N30" s="81">
        <f>分析係数表!H33</f>
        <v>1.0844978774827254E-3</v>
      </c>
      <c r="O30" s="82">
        <f t="shared" si="3"/>
        <v>3.3584182931116861E-2</v>
      </c>
      <c r="P30" s="76">
        <f>分析係数表!C33</f>
        <v>1</v>
      </c>
      <c r="Q30" s="82">
        <f t="shared" si="4"/>
        <v>3.3584182931116861E-2</v>
      </c>
      <c r="R30" s="83">
        <v>8.3167806092139626E-2</v>
      </c>
      <c r="S30" s="84">
        <f t="shared" si="5"/>
        <v>0.48814713816223426</v>
      </c>
      <c r="T30" s="85">
        <f>分析係数表!F33</f>
        <v>0.64410735122520424</v>
      </c>
      <c r="U30" s="86">
        <f t="shared" si="6"/>
        <v>0.31441916016984051</v>
      </c>
      <c r="V30" s="87">
        <f>分析係数表!D33</f>
        <v>4.7841306884480746E-2</v>
      </c>
      <c r="W30" s="167">
        <f t="shared" si="7"/>
        <v>0</v>
      </c>
      <c r="X30" s="76">
        <f>分析係数表!E33</f>
        <v>4.3173862310385065E-2</v>
      </c>
      <c r="Y30" s="166">
        <f t="shared" si="8"/>
        <v>0</v>
      </c>
    </row>
    <row r="31" spans="1:25" x14ac:dyDescent="0.2">
      <c r="A31" s="6" t="s">
        <v>19</v>
      </c>
      <c r="B31" s="5" t="s">
        <v>274</v>
      </c>
      <c r="C31" s="90"/>
      <c r="D31" s="107">
        <f>投入係数表!AJ31</f>
        <v>5.855578791979333E-2</v>
      </c>
      <c r="E31" s="110">
        <f t="shared" si="9"/>
        <v>5.8555787919793332</v>
      </c>
      <c r="F31" s="85">
        <f>分析係数表!C34</f>
        <v>0.19949759263135858</v>
      </c>
      <c r="G31" s="110">
        <f t="shared" si="0"/>
        <v>1.1681738724631159</v>
      </c>
      <c r="H31" s="110">
        <v>1.241855570289593</v>
      </c>
      <c r="I31" s="110">
        <f t="shared" si="1"/>
        <v>1.241855570289593</v>
      </c>
      <c r="J31" s="85">
        <f>分析係数表!G34</f>
        <v>0.4244650271478761</v>
      </c>
      <c r="K31" s="111">
        <f t="shared" si="2"/>
        <v>0.52712425835671328</v>
      </c>
      <c r="L31" s="79"/>
      <c r="M31" s="80"/>
      <c r="N31" s="81">
        <f>分析係数表!H34</f>
        <v>0.18489139528398352</v>
      </c>
      <c r="O31" s="82">
        <f t="shared" si="3"/>
        <v>5.7256234157135522</v>
      </c>
      <c r="P31" s="76">
        <f>分析係数表!C34</f>
        <v>0.19949759263135858</v>
      </c>
      <c r="Q31" s="82">
        <f t="shared" si="4"/>
        <v>1.1422480877485901</v>
      </c>
      <c r="R31" s="83">
        <v>1.2174893769810311</v>
      </c>
      <c r="S31" s="84">
        <f t="shared" si="5"/>
        <v>2.4593449472706244</v>
      </c>
      <c r="T31" s="85">
        <f>分析係数表!F34</f>
        <v>0.70105397636537847</v>
      </c>
      <c r="U31" s="86">
        <f t="shared" si="6"/>
        <v>1.7241335545381733</v>
      </c>
      <c r="V31" s="87">
        <f>分析係数表!D34</f>
        <v>0.39061002874480999</v>
      </c>
      <c r="W31" s="167">
        <f t="shared" si="7"/>
        <v>1</v>
      </c>
      <c r="X31" s="76">
        <f>分析係数表!E34</f>
        <v>0.23634621526668795</v>
      </c>
      <c r="Y31" s="166">
        <f t="shared" si="8"/>
        <v>1</v>
      </c>
    </row>
    <row r="32" spans="1:25" x14ac:dyDescent="0.2">
      <c r="A32" s="6" t="s">
        <v>20</v>
      </c>
      <c r="B32" s="5" t="s">
        <v>37</v>
      </c>
      <c r="C32" s="90"/>
      <c r="D32" s="107">
        <f>投入係数表!AJ32</f>
        <v>8.3651125599704754E-3</v>
      </c>
      <c r="E32" s="110">
        <f t="shared" si="9"/>
        <v>0.83651125599704756</v>
      </c>
      <c r="F32" s="85">
        <f>分析係数表!C35</f>
        <v>0.22275795564127288</v>
      </c>
      <c r="G32" s="110">
        <f t="shared" si="0"/>
        <v>0.18633953725681579</v>
      </c>
      <c r="H32" s="110">
        <v>0.22448219992108484</v>
      </c>
      <c r="I32" s="110">
        <f t="shared" si="1"/>
        <v>0.22448219992108484</v>
      </c>
      <c r="J32" s="85">
        <f>分析係数表!G35</f>
        <v>0.31756756756756754</v>
      </c>
      <c r="K32" s="111">
        <f t="shared" si="2"/>
        <v>7.1288266191155317E-2</v>
      </c>
      <c r="L32" s="79"/>
      <c r="M32" s="80"/>
      <c r="N32" s="81">
        <f>分析係数表!H35</f>
        <v>6.990363461717225E-2</v>
      </c>
      <c r="O32" s="82">
        <f t="shared" si="3"/>
        <v>2.1647404769314185</v>
      </c>
      <c r="P32" s="76">
        <f>分析係数表!C35</f>
        <v>0.22275795564127288</v>
      </c>
      <c r="Q32" s="82">
        <f t="shared" si="4"/>
        <v>0.48221316313515683</v>
      </c>
      <c r="R32" s="83">
        <v>0.52652930146874655</v>
      </c>
      <c r="S32" s="84">
        <f t="shared" si="5"/>
        <v>0.75101150138983142</v>
      </c>
      <c r="T32" s="85">
        <f>分析係数表!F35</f>
        <v>0.6527027027027027</v>
      </c>
      <c r="U32" s="86">
        <f t="shared" si="6"/>
        <v>0.49018723671795755</v>
      </c>
      <c r="V32" s="87">
        <f>分析係数表!D35</f>
        <v>0.11351351351351352</v>
      </c>
      <c r="W32" s="167">
        <f t="shared" si="7"/>
        <v>0</v>
      </c>
      <c r="X32" s="76">
        <f>分析係数表!E35</f>
        <v>8.9189189189189194E-2</v>
      </c>
      <c r="Y32" s="166">
        <f t="shared" si="8"/>
        <v>0</v>
      </c>
    </row>
    <row r="33" spans="1:25" x14ac:dyDescent="0.2">
      <c r="A33" s="6" t="s">
        <v>21</v>
      </c>
      <c r="B33" s="5" t="s">
        <v>38</v>
      </c>
      <c r="C33" s="90"/>
      <c r="D33" s="107">
        <f>投入係数表!AJ33</f>
        <v>1.7960388731701315E-2</v>
      </c>
      <c r="E33" s="110">
        <f t="shared" si="9"/>
        <v>1.7960388731701316</v>
      </c>
      <c r="F33" s="85">
        <f>分析係数表!C36</f>
        <v>0.43622860833064259</v>
      </c>
      <c r="G33" s="110">
        <f t="shared" si="0"/>
        <v>0.78348353815074201</v>
      </c>
      <c r="H33" s="110">
        <v>0.82609933667714464</v>
      </c>
      <c r="I33" s="110">
        <f t="shared" si="1"/>
        <v>0.82609933667714464</v>
      </c>
      <c r="J33" s="85">
        <f>分析係数表!G36</f>
        <v>3.6982248520710057E-3</v>
      </c>
      <c r="K33" s="111">
        <f t="shared" si="2"/>
        <v>3.0551010971787891E-3</v>
      </c>
      <c r="L33" s="79"/>
      <c r="M33" s="80"/>
      <c r="N33" s="81">
        <f>分析係数表!H36</f>
        <v>7.7743004988690231E-2</v>
      </c>
      <c r="O33" s="82">
        <f t="shared" si="3"/>
        <v>2.4075061421192059</v>
      </c>
      <c r="P33" s="76">
        <f>分析係数表!C36</f>
        <v>0.43622860833064259</v>
      </c>
      <c r="Q33" s="82">
        <f t="shared" si="4"/>
        <v>1.0502230539241355</v>
      </c>
      <c r="R33" s="83">
        <v>1.1003042059936425</v>
      </c>
      <c r="S33" s="84">
        <f t="shared" si="5"/>
        <v>1.9264035426707871</v>
      </c>
      <c r="T33" s="85">
        <f>分析係数表!F36</f>
        <v>0.90162721893491127</v>
      </c>
      <c r="U33" s="86">
        <f t="shared" si="6"/>
        <v>1.7368978687246224</v>
      </c>
      <c r="V33" s="87">
        <f>分析係数表!D36</f>
        <v>2.1449704142011833E-2</v>
      </c>
      <c r="W33" s="167">
        <f t="shared" si="7"/>
        <v>0</v>
      </c>
      <c r="X33" s="76">
        <f>分析係数表!E36</f>
        <v>1.4792899408284023E-3</v>
      </c>
      <c r="Y33" s="166">
        <f t="shared" si="8"/>
        <v>0</v>
      </c>
    </row>
    <row r="34" spans="1:25" x14ac:dyDescent="0.2">
      <c r="A34" s="6" t="s">
        <v>22</v>
      </c>
      <c r="B34" s="5" t="s">
        <v>377</v>
      </c>
      <c r="C34" s="90"/>
      <c r="D34" s="107">
        <f>投入係数表!AJ34</f>
        <v>1.168655431172346E-2</v>
      </c>
      <c r="E34" s="110">
        <f t="shared" si="9"/>
        <v>1.168655431172346</v>
      </c>
      <c r="F34" s="85">
        <f>分析係数表!C37</f>
        <v>0.12537048014226437</v>
      </c>
      <c r="G34" s="110">
        <f t="shared" si="0"/>
        <v>0.14651489252694203</v>
      </c>
      <c r="H34" s="110">
        <v>0.1683844861600205</v>
      </c>
      <c r="I34" s="110">
        <f t="shared" si="1"/>
        <v>0.1683844861600205</v>
      </c>
      <c r="J34" s="85">
        <f>分析係数表!G37</f>
        <v>0.54441260744985676</v>
      </c>
      <c r="K34" s="111">
        <f t="shared" si="2"/>
        <v>9.1670637164481081E-2</v>
      </c>
      <c r="L34" s="79"/>
      <c r="M34" s="80"/>
      <c r="N34" s="81">
        <f>分析係数表!H37</f>
        <v>5.4441793449632819E-2</v>
      </c>
      <c r="O34" s="82">
        <f t="shared" si="3"/>
        <v>1.6859259831420665</v>
      </c>
      <c r="P34" s="76">
        <f>分析係数表!C37</f>
        <v>0.12537048014226437</v>
      </c>
      <c r="Q34" s="82">
        <f t="shared" si="4"/>
        <v>0.21136534999084</v>
      </c>
      <c r="R34" s="83">
        <v>0.23552200250104138</v>
      </c>
      <c r="S34" s="84">
        <f t="shared" si="5"/>
        <v>0.40390648866106188</v>
      </c>
      <c r="T34" s="85">
        <f>分析係数表!F37</f>
        <v>0.7435530085959885</v>
      </c>
      <c r="U34" s="86">
        <f t="shared" si="6"/>
        <v>0.30032588483537409</v>
      </c>
      <c r="V34" s="87">
        <f>分析係数表!D37</f>
        <v>0.23782234957020057</v>
      </c>
      <c r="W34" s="167">
        <f t="shared" si="7"/>
        <v>0</v>
      </c>
      <c r="X34" s="76">
        <f>分析係数表!E37</f>
        <v>0.19484240687679083</v>
      </c>
      <c r="Y34" s="166">
        <f t="shared" si="8"/>
        <v>0</v>
      </c>
    </row>
    <row r="35" spans="1:25" x14ac:dyDescent="0.2">
      <c r="A35" s="6" t="s">
        <v>23</v>
      </c>
      <c r="B35" s="5" t="s">
        <v>193</v>
      </c>
      <c r="C35" s="90"/>
      <c r="D35" s="107">
        <f>投入係数表!AJ35</f>
        <v>1.1809570672899495E-2</v>
      </c>
      <c r="E35" s="110">
        <f t="shared" si="9"/>
        <v>1.1809570672899494</v>
      </c>
      <c r="F35" s="85">
        <f>分析係数表!C38</f>
        <v>2.2876841115637703E-2</v>
      </c>
      <c r="G35" s="110">
        <f t="shared" si="0"/>
        <v>2.7016567192781636E-2</v>
      </c>
      <c r="H35" s="110">
        <v>3.1107208917980623E-2</v>
      </c>
      <c r="I35" s="110">
        <f t="shared" si="1"/>
        <v>3.1107208917980623E-2</v>
      </c>
      <c r="J35" s="85">
        <f>分析係数表!G38</f>
        <v>0.33663366336633666</v>
      </c>
      <c r="K35" s="111">
        <f t="shared" si="2"/>
        <v>1.0471733695161795E-2</v>
      </c>
      <c r="L35" s="79"/>
      <c r="M35" s="80"/>
      <c r="N35" s="81">
        <f>分析係数表!H38</f>
        <v>4.7129179190035016E-2</v>
      </c>
      <c r="O35" s="82">
        <f t="shared" si="3"/>
        <v>1.4594726353779643</v>
      </c>
      <c r="P35" s="76">
        <f>分析係数表!C38</f>
        <v>2.2876841115637703E-2</v>
      </c>
      <c r="Q35" s="82">
        <f t="shared" si="4"/>
        <v>3.3388123592162727E-2</v>
      </c>
      <c r="R35" s="83">
        <v>3.8510431753625569E-2</v>
      </c>
      <c r="S35" s="84">
        <f t="shared" si="5"/>
        <v>6.9617640671606196E-2</v>
      </c>
      <c r="T35" s="85">
        <f>分析係数表!F38</f>
        <v>0.54455445544554459</v>
      </c>
      <c r="U35" s="86">
        <f t="shared" si="6"/>
        <v>3.7910596405330108E-2</v>
      </c>
      <c r="V35" s="87">
        <f>分析係数表!D38</f>
        <v>0.17821782178217821</v>
      </c>
      <c r="W35" s="167">
        <f t="shared" si="7"/>
        <v>0</v>
      </c>
      <c r="X35" s="76">
        <f>分析係数表!E38</f>
        <v>0.21782178217821782</v>
      </c>
      <c r="Y35" s="166">
        <f t="shared" si="8"/>
        <v>0</v>
      </c>
    </row>
    <row r="36" spans="1:25" x14ac:dyDescent="0.2">
      <c r="A36" s="6" t="s">
        <v>24</v>
      </c>
      <c r="B36" s="5" t="s">
        <v>39</v>
      </c>
      <c r="C36" s="90"/>
      <c r="D36" s="107">
        <f>投入係数表!AJ36</f>
        <v>0</v>
      </c>
      <c r="E36" s="110">
        <f t="shared" si="9"/>
        <v>0</v>
      </c>
      <c r="F36" s="85">
        <f>分析係数表!C39</f>
        <v>1</v>
      </c>
      <c r="G36" s="110">
        <f t="shared" si="0"/>
        <v>0</v>
      </c>
      <c r="H36" s="110">
        <v>8.3136588023157952E-3</v>
      </c>
      <c r="I36" s="110">
        <f t="shared" si="1"/>
        <v>8.3136588023157952E-3</v>
      </c>
      <c r="J36" s="85">
        <f>分析係数表!G39</f>
        <v>0.3546086320409656</v>
      </c>
      <c r="K36" s="111">
        <f t="shared" si="2"/>
        <v>2.9480951751445364E-3</v>
      </c>
      <c r="L36" s="79"/>
      <c r="M36" s="80"/>
      <c r="N36" s="81">
        <f>分析係数表!H39</f>
        <v>4.3379915099309016E-3</v>
      </c>
      <c r="O36" s="82">
        <f t="shared" si="3"/>
        <v>0.13433673172446745</v>
      </c>
      <c r="P36" s="76">
        <f>分析係数表!C39</f>
        <v>1</v>
      </c>
      <c r="Q36" s="82">
        <f t="shared" si="4"/>
        <v>0.13433673172446745</v>
      </c>
      <c r="R36" s="83">
        <v>0.14579864564896022</v>
      </c>
      <c r="S36" s="84">
        <f t="shared" si="5"/>
        <v>0.15411230445127602</v>
      </c>
      <c r="T36" s="85">
        <f>分析係数表!F39</f>
        <v>0.70537673738112661</v>
      </c>
      <c r="U36" s="86">
        <f t="shared" si="6"/>
        <v>0.10870723450412796</v>
      </c>
      <c r="V36" s="87">
        <f>分析係数表!D39</f>
        <v>5.5779078273591805E-2</v>
      </c>
      <c r="W36" s="167">
        <f t="shared" si="7"/>
        <v>0</v>
      </c>
      <c r="X36" s="76">
        <f>分析係数表!E39</f>
        <v>7.0592538405267011E-2</v>
      </c>
      <c r="Y36" s="166">
        <f t="shared" si="8"/>
        <v>0</v>
      </c>
    </row>
    <row r="37" spans="1:25" x14ac:dyDescent="0.2">
      <c r="A37" s="6" t="s">
        <v>25</v>
      </c>
      <c r="B37" s="5" t="s">
        <v>40</v>
      </c>
      <c r="C37" s="90"/>
      <c r="D37" s="107">
        <f>投入係数表!AJ37</f>
        <v>1.2301636117603641E-4</v>
      </c>
      <c r="E37" s="110">
        <f t="shared" si="9"/>
        <v>1.2301636117603642E-2</v>
      </c>
      <c r="F37" s="85">
        <f>分析係数表!C40</f>
        <v>1</v>
      </c>
      <c r="G37" s="110">
        <f t="shared" si="0"/>
        <v>1.2301636117603642E-2</v>
      </c>
      <c r="H37" s="110">
        <v>1.2651765352073548E-2</v>
      </c>
      <c r="I37" s="110">
        <f t="shared" si="1"/>
        <v>1.2651765352073548E-2</v>
      </c>
      <c r="J37" s="85">
        <f>分析係数表!G40</f>
        <v>0.56581344070558914</v>
      </c>
      <c r="K37" s="111">
        <f t="shared" si="2"/>
        <v>7.1585388848564935E-3</v>
      </c>
      <c r="L37" s="79"/>
      <c r="M37" s="80"/>
      <c r="N37" s="81">
        <f>分析係数表!H40</f>
        <v>2.8909614848325226E-2</v>
      </c>
      <c r="O37" s="82">
        <f t="shared" si="3"/>
        <v>0.89525836213520094</v>
      </c>
      <c r="P37" s="76">
        <f>分析係数表!C40</f>
        <v>1</v>
      </c>
      <c r="Q37" s="82">
        <f t="shared" si="4"/>
        <v>0.89525836213520094</v>
      </c>
      <c r="R37" s="83">
        <v>0.89560494551300096</v>
      </c>
      <c r="S37" s="84">
        <f t="shared" si="5"/>
        <v>0.90825671086507453</v>
      </c>
      <c r="T37" s="85">
        <f>分析係数表!F40</f>
        <v>0.76416450963474258</v>
      </c>
      <c r="U37" s="86">
        <f t="shared" si="6"/>
        <v>0.69405754408067388</v>
      </c>
      <c r="V37" s="87">
        <f>分析係数表!D40</f>
        <v>3.8155498034704249E-2</v>
      </c>
      <c r="W37" s="167">
        <f t="shared" si="7"/>
        <v>0</v>
      </c>
      <c r="X37" s="76">
        <f>分析係数表!E40</f>
        <v>2.4733966062697729E-2</v>
      </c>
      <c r="Y37" s="166">
        <f t="shared" si="8"/>
        <v>0</v>
      </c>
    </row>
    <row r="38" spans="1:25" x14ac:dyDescent="0.2">
      <c r="A38" s="6" t="s">
        <v>26</v>
      </c>
      <c r="B38" s="5" t="s">
        <v>276</v>
      </c>
      <c r="C38" s="75">
        <f>最終需要_まとめ!C39</f>
        <v>100</v>
      </c>
      <c r="D38" s="107">
        <f>投入係数表!AJ38</f>
        <v>1.9682617788165827E-2</v>
      </c>
      <c r="E38" s="110">
        <f t="shared" si="9"/>
        <v>1.9682617788165828</v>
      </c>
      <c r="F38" s="85">
        <f>分析係数表!C41</f>
        <v>0.80737001514386675</v>
      </c>
      <c r="G38" s="110">
        <f t="shared" si="0"/>
        <v>1.5891155421702385</v>
      </c>
      <c r="H38" s="110">
        <v>1.6149094095306029</v>
      </c>
      <c r="I38" s="110">
        <f t="shared" si="1"/>
        <v>101.6149094095306</v>
      </c>
      <c r="J38" s="85">
        <f>分析係数表!G41</f>
        <v>0.46438676343953744</v>
      </c>
      <c r="K38" s="111">
        <f t="shared" si="2"/>
        <v>47.188618897893711</v>
      </c>
      <c r="L38" s="79"/>
      <c r="M38" s="80"/>
      <c r="N38" s="81">
        <f>分析係数表!H41</f>
        <v>5.5247420444334276E-2</v>
      </c>
      <c r="O38" s="82">
        <f t="shared" si="3"/>
        <v>1.7108742333194678</v>
      </c>
      <c r="P38" s="76">
        <f>分析係数表!C41</f>
        <v>0.80737001514386675</v>
      </c>
      <c r="Q38" s="82">
        <f t="shared" si="4"/>
        <v>1.38130855566439</v>
      </c>
      <c r="R38" s="83">
        <v>1.4039126068906456</v>
      </c>
      <c r="S38" s="84">
        <f t="shared" si="5"/>
        <v>103.01882201642124</v>
      </c>
      <c r="T38" s="85">
        <f>分析係数表!F41</f>
        <v>0.56759749046623198</v>
      </c>
      <c r="U38" s="86">
        <f t="shared" si="6"/>
        <v>58.473224847308103</v>
      </c>
      <c r="V38" s="87">
        <f>分析係数表!D41</f>
        <v>0.17788165826054866</v>
      </c>
      <c r="W38" s="167">
        <f t="shared" si="7"/>
        <v>18</v>
      </c>
      <c r="X38" s="76">
        <f>分析係数表!E41</f>
        <v>0.18021896912289334</v>
      </c>
      <c r="Y38" s="166">
        <f t="shared" si="8"/>
        <v>19</v>
      </c>
    </row>
    <row r="39" spans="1:25" x14ac:dyDescent="0.2">
      <c r="A39" s="6" t="s">
        <v>51</v>
      </c>
      <c r="B39" s="5" t="s">
        <v>367</v>
      </c>
      <c r="C39" s="90"/>
      <c r="D39" s="107">
        <f>投入係数表!AJ39</f>
        <v>8.6111452823225488E-4</v>
      </c>
      <c r="E39" s="110">
        <f t="shared" si="9"/>
        <v>8.6111452823225493E-2</v>
      </c>
      <c r="F39" s="85">
        <f>分析係数表!C42</f>
        <v>0.96683250414593702</v>
      </c>
      <c r="G39" s="110">
        <f>E39*F39</f>
        <v>8.3255351568723823E-2</v>
      </c>
      <c r="H39" s="110">
        <v>9.7832560775692648E-2</v>
      </c>
      <c r="I39" s="110">
        <f>C39+H39</f>
        <v>9.7832560775692648E-2</v>
      </c>
      <c r="J39" s="85">
        <f>分析係数表!G42</f>
        <v>0.48211243611584326</v>
      </c>
      <c r="K39" s="111">
        <f>I39*J39</f>
        <v>4.7166294207020475E-2</v>
      </c>
      <c r="L39" s="79"/>
      <c r="M39" s="80"/>
      <c r="N39" s="81">
        <f>分析係数表!H42</f>
        <v>1.6732252966876335E-2</v>
      </c>
      <c r="O39" s="82">
        <f t="shared" si="3"/>
        <v>0.51815596522294582</v>
      </c>
      <c r="P39" s="76">
        <f>分析係数表!C42</f>
        <v>0.96683250414593702</v>
      </c>
      <c r="Q39" s="82">
        <f>O39*P39</f>
        <v>0.50097002939465574</v>
      </c>
      <c r="R39" s="83">
        <v>0.5130955021779513</v>
      </c>
      <c r="S39" s="84">
        <f>I39+R39</f>
        <v>0.61092806295364399</v>
      </c>
      <c r="T39" s="85">
        <f>分析係数表!F42</f>
        <v>0.55877342419080067</v>
      </c>
      <c r="U39" s="86">
        <f t="shared" si="6"/>
        <v>0.34137036567086071</v>
      </c>
      <c r="V39" s="87">
        <f>分析係数表!D42</f>
        <v>0.25383304940374785</v>
      </c>
      <c r="W39" s="167">
        <f t="shared" si="7"/>
        <v>0</v>
      </c>
      <c r="X39" s="76">
        <f>分析係数表!E42</f>
        <v>0.17717206132879046</v>
      </c>
      <c r="Y39" s="166">
        <f t="shared" si="8"/>
        <v>0</v>
      </c>
    </row>
    <row r="40" spans="1:25" x14ac:dyDescent="0.2">
      <c r="A40" s="6" t="s">
        <v>194</v>
      </c>
      <c r="B40" s="5" t="s">
        <v>41</v>
      </c>
      <c r="C40" s="90"/>
      <c r="D40" s="107">
        <f>投入係数表!AJ40</f>
        <v>4.7361299052774017E-2</v>
      </c>
      <c r="E40" s="110">
        <f t="shared" si="9"/>
        <v>4.7361299052774015</v>
      </c>
      <c r="F40" s="85">
        <f>分析係数表!C43</f>
        <v>0.23747353563867324</v>
      </c>
      <c r="G40" s="110">
        <f>E40*F40</f>
        <v>1.1247055138502791</v>
      </c>
      <c r="H40" s="110">
        <v>1.2732217875777982</v>
      </c>
      <c r="I40" s="110">
        <f>C40+H40</f>
        <v>1.2732217875777982</v>
      </c>
      <c r="J40" s="85">
        <f>分析係数表!G43</f>
        <v>0.3947923997185081</v>
      </c>
      <c r="K40" s="111">
        <f>I40*J40</f>
        <v>0.50265828489172759</v>
      </c>
      <c r="L40" s="79"/>
      <c r="M40" s="80"/>
      <c r="N40" s="81">
        <f>分析係数表!H43</f>
        <v>4.4340470362222294E-2</v>
      </c>
      <c r="O40" s="82">
        <f t="shared" si="3"/>
        <v>1.3731133078408067</v>
      </c>
      <c r="P40" s="76">
        <f>分析係数表!C43</f>
        <v>0.23747353563867324</v>
      </c>
      <c r="Q40" s="82">
        <f>O40*P40</f>
        <v>0.32607807204547029</v>
      </c>
      <c r="R40" s="83">
        <v>0.45943350086930734</v>
      </c>
      <c r="S40" s="84">
        <f>I40+R40</f>
        <v>1.7326552884471056</v>
      </c>
      <c r="T40" s="85">
        <f>分析係数表!F43</f>
        <v>0.64109781843771996</v>
      </c>
      <c r="U40" s="86">
        <f t="shared" si="6"/>
        <v>1.1108015255280177</v>
      </c>
      <c r="V40" s="87">
        <f>分析係数表!D43</f>
        <v>1.4700914848698099</v>
      </c>
      <c r="W40" s="167">
        <f t="shared" si="7"/>
        <v>3</v>
      </c>
      <c r="X40" s="76">
        <f>分析係数表!E43</f>
        <v>1.0415200562983815</v>
      </c>
      <c r="Y40" s="166">
        <f t="shared" si="8"/>
        <v>2</v>
      </c>
    </row>
    <row r="41" spans="1:25" x14ac:dyDescent="0.2">
      <c r="A41" s="6" t="s">
        <v>340</v>
      </c>
      <c r="B41" s="5" t="s">
        <v>42</v>
      </c>
      <c r="C41" s="90"/>
      <c r="D41" s="107">
        <f>投入係数表!AJ41</f>
        <v>1.2793701562307786E-2</v>
      </c>
      <c r="E41" s="110">
        <f t="shared" si="9"/>
        <v>1.2793701562307787</v>
      </c>
      <c r="F41" s="85">
        <f>分析係数表!C44</f>
        <v>0.41273100616016423</v>
      </c>
      <c r="G41" s="110">
        <f>E41*F41</f>
        <v>0.52803573183241581</v>
      </c>
      <c r="H41" s="110">
        <v>0.5413364257896075</v>
      </c>
      <c r="I41" s="110">
        <f>C41+H41</f>
        <v>0.5413364257896075</v>
      </c>
      <c r="J41" s="85">
        <f>分析係数表!G44</f>
        <v>0.27032077234506385</v>
      </c>
      <c r="K41" s="111">
        <f>I41*J41</f>
        <v>0.14633448071796304</v>
      </c>
      <c r="L41" s="79"/>
      <c r="M41" s="80"/>
      <c r="N41" s="81">
        <f>分析係数表!H44</f>
        <v>0.12437641372044743</v>
      </c>
      <c r="O41" s="82">
        <f t="shared" si="3"/>
        <v>3.8516260081572309</v>
      </c>
      <c r="P41" s="76">
        <f>分析係数表!C44</f>
        <v>0.41273100616016423</v>
      </c>
      <c r="Q41" s="82">
        <f>O41*P41</f>
        <v>1.5896854776993907</v>
      </c>
      <c r="R41" s="83">
        <v>1.611112736349382</v>
      </c>
      <c r="S41" s="84">
        <f>I41+R41</f>
        <v>2.1524491621389896</v>
      </c>
      <c r="T41" s="85">
        <f>分析係数表!F44</f>
        <v>0.52382435378386794</v>
      </c>
      <c r="U41" s="86">
        <f t="shared" si="6"/>
        <v>1.1275052914100843</v>
      </c>
      <c r="V41" s="87">
        <f>分析係数表!D44</f>
        <v>0.30302086577390219</v>
      </c>
      <c r="W41" s="167">
        <f t="shared" si="7"/>
        <v>1</v>
      </c>
      <c r="X41" s="76">
        <f>分析係数表!E44</f>
        <v>0.1999377141077546</v>
      </c>
      <c r="Y41" s="166">
        <f t="shared" si="8"/>
        <v>0</v>
      </c>
    </row>
    <row r="42" spans="1:25" x14ac:dyDescent="0.2">
      <c r="A42" s="6" t="s">
        <v>341</v>
      </c>
      <c r="B42" s="5" t="s">
        <v>278</v>
      </c>
      <c r="C42" s="90"/>
      <c r="D42" s="107">
        <f>投入係数表!AJ42</f>
        <v>1.1071472505843278E-3</v>
      </c>
      <c r="E42" s="110">
        <f t="shared" si="9"/>
        <v>0.11071472505843277</v>
      </c>
      <c r="F42" s="85">
        <f>分析係数表!C45</f>
        <v>1</v>
      </c>
      <c r="G42" s="110">
        <f>E42*F42</f>
        <v>0.11071472505843277</v>
      </c>
      <c r="H42" s="110">
        <v>0.11699276230731001</v>
      </c>
      <c r="I42" s="110">
        <f>C42+H42</f>
        <v>0.11699276230731001</v>
      </c>
      <c r="J42" s="85">
        <f>分析係数表!G45</f>
        <v>0</v>
      </c>
      <c r="K42" s="111">
        <f>I42*J42</f>
        <v>0</v>
      </c>
      <c r="L42" s="79"/>
      <c r="M42" s="80"/>
      <c r="N42" s="81">
        <f>分析係数表!H45</f>
        <v>0</v>
      </c>
      <c r="O42" s="82">
        <f t="shared" si="3"/>
        <v>0</v>
      </c>
      <c r="P42" s="76">
        <f>分析係数表!C45</f>
        <v>1</v>
      </c>
      <c r="Q42" s="82">
        <f>O42*P42</f>
        <v>0</v>
      </c>
      <c r="R42" s="83">
        <v>6.7293797226078058E-3</v>
      </c>
      <c r="S42" s="84">
        <f>I42+R42</f>
        <v>0.12372214202991781</v>
      </c>
      <c r="T42" s="85">
        <f>分析係数表!F45</f>
        <v>0</v>
      </c>
      <c r="U42" s="86">
        <f t="shared" si="6"/>
        <v>0</v>
      </c>
      <c r="V42" s="87">
        <f>分析係数表!D45</f>
        <v>0</v>
      </c>
      <c r="W42" s="167">
        <f t="shared" si="7"/>
        <v>0</v>
      </c>
      <c r="X42" s="76">
        <f>分析係数表!E45</f>
        <v>0</v>
      </c>
      <c r="Y42" s="166">
        <f t="shared" si="8"/>
        <v>0</v>
      </c>
    </row>
    <row r="43" spans="1:25" x14ac:dyDescent="0.2">
      <c r="A43" s="6" t="s">
        <v>342</v>
      </c>
      <c r="B43" s="5" t="s">
        <v>279</v>
      </c>
      <c r="C43" s="90"/>
      <c r="D43" s="107">
        <f>投入係数表!AJ43</f>
        <v>5.5357362529216388E-3</v>
      </c>
      <c r="E43" s="110">
        <f t="shared" si="9"/>
        <v>0.55357362529216392</v>
      </c>
      <c r="F43" s="85">
        <f>分析係数表!C46</f>
        <v>7.03125E-2</v>
      </c>
      <c r="G43" s="110">
        <f>E43*F43</f>
        <v>3.8923145528355275E-2</v>
      </c>
      <c r="H43" s="110">
        <v>4.3318537969961247E-2</v>
      </c>
      <c r="I43" s="110">
        <f>C43+H43</f>
        <v>4.3318537969961247E-2</v>
      </c>
      <c r="J43" s="85">
        <f>分析係数表!G46</f>
        <v>1.0101010101010102E-2</v>
      </c>
      <c r="K43" s="111">
        <f>I43*J43</f>
        <v>4.3756098959556817E-4</v>
      </c>
      <c r="L43" s="79"/>
      <c r="M43" s="80"/>
      <c r="N43" s="81">
        <f>分析係数表!H46</f>
        <v>2.5315279025811051E-2</v>
      </c>
      <c r="O43" s="82">
        <f t="shared" si="3"/>
        <v>0.78395078442064225</v>
      </c>
      <c r="P43" s="76">
        <f>分析係数表!C46</f>
        <v>7.03125E-2</v>
      </c>
      <c r="Q43" s="82">
        <f>O43*P43</f>
        <v>5.5121539529576408E-2</v>
      </c>
      <c r="R43" s="83">
        <v>5.9722604132883536E-2</v>
      </c>
      <c r="S43" s="84">
        <f>I43+R43</f>
        <v>0.10304114210284479</v>
      </c>
      <c r="T43" s="85">
        <f>分析係数表!F46</f>
        <v>0.30303030303030304</v>
      </c>
      <c r="U43" s="86">
        <f t="shared" si="6"/>
        <v>3.1224588516013573E-2</v>
      </c>
      <c r="V43" s="87">
        <f>分析係数表!D46</f>
        <v>1.0101010101010102E-2</v>
      </c>
      <c r="W43" s="167">
        <f t="shared" si="7"/>
        <v>0</v>
      </c>
      <c r="X43" s="76">
        <f>分析係数表!E46</f>
        <v>3.0303030303030304E-2</v>
      </c>
      <c r="Y43" s="166">
        <f t="shared" si="8"/>
        <v>0</v>
      </c>
    </row>
    <row r="44" spans="1:25" x14ac:dyDescent="0.2">
      <c r="A44" s="192">
        <v>40</v>
      </c>
      <c r="B44" s="14" t="s">
        <v>150</v>
      </c>
      <c r="C44" s="197">
        <f>SUM(C5:C43)</f>
        <v>100</v>
      </c>
      <c r="D44" s="108">
        <f>投入係数表!AJ44</f>
        <v>0.42293024972321319</v>
      </c>
      <c r="E44" s="96">
        <f>SUM(E5:E43)</f>
        <v>42.293024972321327</v>
      </c>
      <c r="F44" s="98">
        <f>分析係数表!C47</f>
        <v>0.45593014645384233</v>
      </c>
      <c r="G44" s="96">
        <f>SUM(G5:G43)</f>
        <v>8.6454346894444942</v>
      </c>
      <c r="H44" s="96">
        <f>SUM(H5:H43)</f>
        <v>9.6156548379977878</v>
      </c>
      <c r="I44" s="96">
        <f>SUM(I5:I43)</f>
        <v>109.61565483799778</v>
      </c>
      <c r="J44" s="98">
        <f>分析係数表!G47</f>
        <v>0.32612291818538663</v>
      </c>
      <c r="K44" s="112">
        <f>SUM(K5:K43)</f>
        <v>49.389944667848461</v>
      </c>
      <c r="L44" s="94">
        <f>最終需要_まとめ!$L$33</f>
        <v>0.627</v>
      </c>
      <c r="M44" s="91">
        <f>K44*L44</f>
        <v>30.967495306740986</v>
      </c>
      <c r="N44" s="95">
        <f>分析係数表!H47</f>
        <v>1</v>
      </c>
      <c r="O44" s="96">
        <f>SUM(O5:O43)</f>
        <v>30.967495306740989</v>
      </c>
      <c r="P44" s="92">
        <f>分析係数表!C47</f>
        <v>0.45593014645384233</v>
      </c>
      <c r="Q44" s="96">
        <f>SUM(Q5:Q43)</f>
        <v>9.004963343644862</v>
      </c>
      <c r="R44" s="91">
        <f>SUM(R5:R43)</f>
        <v>9.8746746731402286</v>
      </c>
      <c r="S44" s="97">
        <f>SUM(S5:S43)</f>
        <v>119.49032951113801</v>
      </c>
      <c r="T44" s="98">
        <f>分析係数表!F47</f>
        <v>0.53227163124544385</v>
      </c>
      <c r="U44" s="99">
        <f>SUM(U5:U43)</f>
        <v>68.39649219692275</v>
      </c>
      <c r="V44" s="100">
        <f>分析係数表!D47</f>
        <v>0.14068019962989961</v>
      </c>
      <c r="W44" s="164">
        <f>SUM(W5:W43)</f>
        <v>23</v>
      </c>
      <c r="X44" s="92">
        <f>分析係数表!E47</f>
        <v>0.11066561991812932</v>
      </c>
      <c r="Y44" s="165">
        <f>SUM(Y5:Y43)</f>
        <v>22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5" right="0.75" top="1" bottom="1" header="0.51200000000000001" footer="0.5120000000000000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2015年佐用町産業連関表</v>
      </c>
      <c r="H1" s="401"/>
      <c r="I1" s="401"/>
    </row>
    <row r="2" spans="1:25" x14ac:dyDescent="0.2">
      <c r="B2" s="3" t="s">
        <v>367</v>
      </c>
      <c r="S2" s="3" t="s">
        <v>152</v>
      </c>
      <c r="U2" s="64" t="s">
        <v>209</v>
      </c>
      <c r="W2" s="3" t="s">
        <v>130</v>
      </c>
      <c r="Y2" s="3" t="s">
        <v>153</v>
      </c>
    </row>
    <row r="3" spans="1:25" ht="44" x14ac:dyDescent="0.2">
      <c r="B3" s="65"/>
      <c r="C3" s="66" t="s">
        <v>227</v>
      </c>
      <c r="D3" s="66" t="s">
        <v>382</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投入係数表!AK5</f>
        <v>1.7035775127768314E-3</v>
      </c>
      <c r="E5" s="110">
        <f>$C$39*D5</f>
        <v>0.17035775127768313</v>
      </c>
      <c r="F5" s="85">
        <f>分析係数表!C8</f>
        <v>1</v>
      </c>
      <c r="G5" s="110">
        <f t="shared" ref="G5:G38" si="0">E5*F5</f>
        <v>0.17035775127768313</v>
      </c>
      <c r="H5" s="110">
        <f t="array" ref="H5:H43">MMULT(逆行列係数!C5:AO43,'35'!G5:G43)</f>
        <v>0.20554437383691604</v>
      </c>
      <c r="I5" s="110">
        <f t="shared" ref="I5:I38" si="1">C5+H5</f>
        <v>0.20554437383691604</v>
      </c>
      <c r="J5" s="85">
        <f>分析係数表!G8</f>
        <v>0.11979935084095604</v>
      </c>
      <c r="K5" s="111">
        <f t="shared" ref="K5:K38" si="2">I5*J5</f>
        <v>2.462408255467333E-2</v>
      </c>
      <c r="L5" s="79" t="s">
        <v>177</v>
      </c>
      <c r="M5" s="80" t="s">
        <v>177</v>
      </c>
      <c r="N5" s="81">
        <f>分析係数表!H8</f>
        <v>1.4191429368202522E-2</v>
      </c>
      <c r="O5" s="82">
        <f t="shared" ref="O5:O43" si="3">$M$44*N5</f>
        <v>0.44647608057320048</v>
      </c>
      <c r="P5" s="76">
        <f>分析係数表!C8</f>
        <v>1</v>
      </c>
      <c r="Q5" s="82">
        <f t="shared" ref="Q5:Q38" si="4">O5*P5</f>
        <v>0.44647608057320048</v>
      </c>
      <c r="R5" s="83">
        <f t="array" ref="R5:R43">MMULT(逆行列係数!C5:AO43,'35'!Q5:Q43)</f>
        <v>0.62742656840071409</v>
      </c>
      <c r="S5" s="84">
        <f t="shared" ref="S5:S38" si="5">I5+R5</f>
        <v>0.83297094223763013</v>
      </c>
      <c r="T5" s="85">
        <f>分析係数表!F8</f>
        <v>0.45234582472705814</v>
      </c>
      <c r="U5" s="86">
        <f t="shared" ref="U5:U38" si="6">S5*T5</f>
        <v>0.3767909278401555</v>
      </c>
      <c r="V5" s="87">
        <f>分析係数表!D8</f>
        <v>0.25140159339038065</v>
      </c>
      <c r="W5" s="167">
        <f t="shared" ref="W5:W38" si="7">ROUND(S5*V5,0)</f>
        <v>0</v>
      </c>
      <c r="X5" s="76">
        <f>分析係数表!E8</f>
        <v>0.19799350840956034</v>
      </c>
      <c r="Y5" s="166">
        <f t="shared" ref="Y5:Y38" si="8">ROUND(S5*X5,0)</f>
        <v>0</v>
      </c>
    </row>
    <row r="6" spans="1:25" x14ac:dyDescent="0.2">
      <c r="A6" s="6" t="s">
        <v>219</v>
      </c>
      <c r="B6" s="5" t="s">
        <v>265</v>
      </c>
      <c r="C6" s="90"/>
      <c r="D6" s="107">
        <f>投入係数表!AK6</f>
        <v>0</v>
      </c>
      <c r="E6" s="110">
        <f t="shared" ref="E6:E43" si="9">$C$39*D6</f>
        <v>0</v>
      </c>
      <c r="F6" s="85">
        <f>分析係数表!C9</f>
        <v>1</v>
      </c>
      <c r="G6" s="110">
        <f t="shared" si="0"/>
        <v>0</v>
      </c>
      <c r="H6" s="110">
        <v>3.9314907720908794E-2</v>
      </c>
      <c r="I6" s="110">
        <f t="shared" si="1"/>
        <v>3.9314907720908794E-2</v>
      </c>
      <c r="J6" s="85">
        <f>分析係数表!G9</f>
        <v>0.2441860465116279</v>
      </c>
      <c r="K6" s="111">
        <f t="shared" si="2"/>
        <v>9.6001518853381929E-3</v>
      </c>
      <c r="L6" s="79"/>
      <c r="M6" s="80"/>
      <c r="N6" s="81">
        <f>分析係数表!H9</f>
        <v>7.4365568741672605E-4</v>
      </c>
      <c r="O6" s="82">
        <f t="shared" si="3"/>
        <v>2.3396126492918803E-2</v>
      </c>
      <c r="P6" s="76">
        <f>分析係数表!C9</f>
        <v>1</v>
      </c>
      <c r="Q6" s="82">
        <f t="shared" si="4"/>
        <v>2.3396126492918803E-2</v>
      </c>
      <c r="R6" s="83">
        <v>3.1237633965133568E-2</v>
      </c>
      <c r="S6" s="84">
        <f t="shared" si="5"/>
        <v>7.0552541686042358E-2</v>
      </c>
      <c r="T6" s="85">
        <f>分析係数表!F9</f>
        <v>0.66860465116279066</v>
      </c>
      <c r="U6" s="86">
        <f t="shared" si="6"/>
        <v>4.7171757522644596E-2</v>
      </c>
      <c r="V6" s="87">
        <f>分析係数表!D9</f>
        <v>0.14534883720930233</v>
      </c>
      <c r="W6" s="167">
        <f t="shared" si="7"/>
        <v>0</v>
      </c>
      <c r="X6" s="76">
        <f>分析係数表!E9</f>
        <v>4.0697674418604654E-2</v>
      </c>
      <c r="Y6" s="166">
        <f t="shared" si="8"/>
        <v>0</v>
      </c>
    </row>
    <row r="7" spans="1:25" x14ac:dyDescent="0.2">
      <c r="A7" s="6" t="s">
        <v>220</v>
      </c>
      <c r="B7" s="5" t="s">
        <v>266</v>
      </c>
      <c r="C7" s="90"/>
      <c r="D7" s="107">
        <f>投入係数表!AK7</f>
        <v>0</v>
      </c>
      <c r="E7" s="110">
        <f t="shared" si="9"/>
        <v>0</v>
      </c>
      <c r="F7" s="85">
        <f>分析係数表!C10</f>
        <v>0</v>
      </c>
      <c r="G7" s="110">
        <f t="shared" si="0"/>
        <v>0</v>
      </c>
      <c r="H7" s="110">
        <v>0</v>
      </c>
      <c r="I7" s="110">
        <f t="shared" si="1"/>
        <v>0</v>
      </c>
      <c r="J7" s="85">
        <f>分析係数表!G10</f>
        <v>0</v>
      </c>
      <c r="K7" s="111">
        <f t="shared" si="2"/>
        <v>0</v>
      </c>
      <c r="L7" s="79"/>
      <c r="M7" s="80"/>
      <c r="N7" s="81">
        <f>分析係数表!H10</f>
        <v>1.4563257211910885E-3</v>
      </c>
      <c r="O7" s="82">
        <f t="shared" si="3"/>
        <v>4.5817414381965987E-2</v>
      </c>
      <c r="P7" s="76">
        <f>分析係数表!C10</f>
        <v>0</v>
      </c>
      <c r="Q7" s="82">
        <f t="shared" si="4"/>
        <v>0</v>
      </c>
      <c r="R7" s="83">
        <v>0</v>
      </c>
      <c r="S7" s="84">
        <f t="shared" si="5"/>
        <v>0</v>
      </c>
      <c r="T7" s="85">
        <f>分析係数表!F10</f>
        <v>0</v>
      </c>
      <c r="U7" s="86">
        <f t="shared" si="6"/>
        <v>0</v>
      </c>
      <c r="V7" s="87">
        <f>分析係数表!D10</f>
        <v>0</v>
      </c>
      <c r="W7" s="167">
        <f t="shared" si="7"/>
        <v>0</v>
      </c>
      <c r="X7" s="76">
        <f>分析係数表!E10</f>
        <v>0</v>
      </c>
      <c r="Y7" s="166">
        <f t="shared" si="8"/>
        <v>0</v>
      </c>
    </row>
    <row r="8" spans="1:25" x14ac:dyDescent="0.2">
      <c r="A8" s="6" t="s">
        <v>221</v>
      </c>
      <c r="B8" s="5" t="s">
        <v>27</v>
      </c>
      <c r="C8" s="90"/>
      <c r="D8" s="107">
        <f>投入係数表!AK8</f>
        <v>0</v>
      </c>
      <c r="E8" s="110">
        <f t="shared" si="9"/>
        <v>0</v>
      </c>
      <c r="F8" s="85">
        <f>分析係数表!C11</f>
        <v>1.4950166112956853E-2</v>
      </c>
      <c r="G8" s="110">
        <f t="shared" si="0"/>
        <v>0</v>
      </c>
      <c r="H8" s="110">
        <v>1.9496937391045446E-4</v>
      </c>
      <c r="I8" s="110">
        <f t="shared" si="1"/>
        <v>1.9496937391045446E-4</v>
      </c>
      <c r="J8" s="85">
        <f>分析係数表!G11</f>
        <v>0.5</v>
      </c>
      <c r="K8" s="111">
        <f t="shared" si="2"/>
        <v>9.7484686955227231E-5</v>
      </c>
      <c r="L8" s="79"/>
      <c r="M8" s="80"/>
      <c r="N8" s="81">
        <f>分析係数表!H11</f>
        <v>-3.0985653642363585E-5</v>
      </c>
      <c r="O8" s="82">
        <f t="shared" si="3"/>
        <v>-9.7483860387161678E-4</v>
      </c>
      <c r="P8" s="76">
        <f>分析係数表!C11</f>
        <v>1.4950166112956853E-2</v>
      </c>
      <c r="Q8" s="82">
        <f t="shared" si="4"/>
        <v>-1.4573999061203614E-5</v>
      </c>
      <c r="R8" s="83">
        <v>2.6958431083984352E-4</v>
      </c>
      <c r="S8" s="84">
        <f t="shared" si="5"/>
        <v>4.6455368475029795E-4</v>
      </c>
      <c r="T8" s="85">
        <f>分析係数表!F11</f>
        <v>0.8125</v>
      </c>
      <c r="U8" s="86">
        <f t="shared" si="6"/>
        <v>3.7744986885961709E-4</v>
      </c>
      <c r="V8" s="87">
        <f>分析係数表!D11</f>
        <v>0.3125</v>
      </c>
      <c r="W8" s="167">
        <f t="shared" si="7"/>
        <v>0</v>
      </c>
      <c r="X8" s="76">
        <f>分析係数表!E11</f>
        <v>0</v>
      </c>
      <c r="Y8" s="166">
        <f t="shared" si="8"/>
        <v>0</v>
      </c>
    </row>
    <row r="9" spans="1:25" x14ac:dyDescent="0.2">
      <c r="A9" s="6" t="s">
        <v>222</v>
      </c>
      <c r="B9" s="5" t="s">
        <v>190</v>
      </c>
      <c r="C9" s="90"/>
      <c r="D9" s="107">
        <f>投入係数表!AK9</f>
        <v>1.7035775127768314E-3</v>
      </c>
      <c r="E9" s="110">
        <f t="shared" si="9"/>
        <v>0.17035775127768313</v>
      </c>
      <c r="F9" s="85">
        <f>分析係数表!C12</f>
        <v>7.6050169221580699E-2</v>
      </c>
      <c r="G9" s="110">
        <f t="shared" si="0"/>
        <v>1.2955735812875757E-2</v>
      </c>
      <c r="H9" s="110">
        <v>1.693966032397979E-2</v>
      </c>
      <c r="I9" s="110">
        <f t="shared" si="1"/>
        <v>1.693966032397979E-2</v>
      </c>
      <c r="J9" s="85">
        <f>分析係数表!G12</f>
        <v>0.1430260047281324</v>
      </c>
      <c r="K9" s="111">
        <f t="shared" si="2"/>
        <v>2.42281193759049E-3</v>
      </c>
      <c r="L9" s="79"/>
      <c r="M9" s="80"/>
      <c r="N9" s="81">
        <f>分析係数表!H12</f>
        <v>0.10532023673039383</v>
      </c>
      <c r="O9" s="82">
        <f t="shared" si="3"/>
        <v>3.3134764145596254</v>
      </c>
      <c r="P9" s="76">
        <f>分析係数表!C12</f>
        <v>7.6050169221580699E-2</v>
      </c>
      <c r="Q9" s="82">
        <f t="shared" si="4"/>
        <v>0.25199044203897597</v>
      </c>
      <c r="R9" s="83">
        <v>0.28108736481129576</v>
      </c>
      <c r="S9" s="84">
        <f t="shared" si="5"/>
        <v>0.29802702513527557</v>
      </c>
      <c r="T9" s="85">
        <f>分析係数表!F12</f>
        <v>0.29432624113475175</v>
      </c>
      <c r="U9" s="86">
        <f t="shared" si="6"/>
        <v>8.7717174064637846E-2</v>
      </c>
      <c r="V9" s="87">
        <f>分析係数表!D12</f>
        <v>7.407407407407407E-2</v>
      </c>
      <c r="W9" s="167">
        <f t="shared" si="7"/>
        <v>0</v>
      </c>
      <c r="X9" s="76">
        <f>分析係数表!E12</f>
        <v>6.6587864460204885E-2</v>
      </c>
      <c r="Y9" s="166">
        <f t="shared" si="8"/>
        <v>0</v>
      </c>
    </row>
    <row r="10" spans="1:25" x14ac:dyDescent="0.2">
      <c r="A10" s="6" t="s">
        <v>223</v>
      </c>
      <c r="B10" s="5" t="s">
        <v>28</v>
      </c>
      <c r="C10" s="90"/>
      <c r="D10" s="107">
        <f>投入係数表!AK10</f>
        <v>2.7257240204429302E-2</v>
      </c>
      <c r="E10" s="110">
        <f t="shared" si="9"/>
        <v>2.7257240204429301</v>
      </c>
      <c r="F10" s="85">
        <f>分析係数表!C13</f>
        <v>0</v>
      </c>
      <c r="G10" s="110">
        <f t="shared" si="0"/>
        <v>0</v>
      </c>
      <c r="H10" s="110">
        <v>0</v>
      </c>
      <c r="I10" s="110">
        <f t="shared" si="1"/>
        <v>0</v>
      </c>
      <c r="J10" s="85">
        <f>分析係数表!G13</f>
        <v>0.24390243902439024</v>
      </c>
      <c r="K10" s="111">
        <f t="shared" si="2"/>
        <v>0</v>
      </c>
      <c r="L10" s="79"/>
      <c r="M10" s="80"/>
      <c r="N10" s="81">
        <f>分析係数表!H13</f>
        <v>1.555479812846652E-2</v>
      </c>
      <c r="O10" s="82">
        <f t="shared" si="3"/>
        <v>0.4893689791435516</v>
      </c>
      <c r="P10" s="76">
        <f>分析係数表!C13</f>
        <v>0</v>
      </c>
      <c r="Q10" s="82">
        <f t="shared" si="4"/>
        <v>0</v>
      </c>
      <c r="R10" s="83">
        <v>0</v>
      </c>
      <c r="S10" s="84">
        <f t="shared" si="5"/>
        <v>0</v>
      </c>
      <c r="T10" s="85">
        <f>分析係数表!F13</f>
        <v>0.37804878048780488</v>
      </c>
      <c r="U10" s="86">
        <f t="shared" si="6"/>
        <v>0</v>
      </c>
      <c r="V10" s="87">
        <f>分析係数表!D13</f>
        <v>0.4451219512195122</v>
      </c>
      <c r="W10" s="167">
        <f t="shared" si="7"/>
        <v>0</v>
      </c>
      <c r="X10" s="76">
        <f>分析係数表!E13</f>
        <v>0.39634146341463417</v>
      </c>
      <c r="Y10" s="166">
        <f t="shared" si="8"/>
        <v>0</v>
      </c>
    </row>
    <row r="11" spans="1:25" x14ac:dyDescent="0.2">
      <c r="A11" s="6" t="s">
        <v>224</v>
      </c>
      <c r="B11" s="5" t="s">
        <v>267</v>
      </c>
      <c r="C11" s="90"/>
      <c r="D11" s="107">
        <f>投入係数表!AK11</f>
        <v>2.0442930153321975E-2</v>
      </c>
      <c r="E11" s="110">
        <f t="shared" si="9"/>
        <v>2.0442930153321974</v>
      </c>
      <c r="F11" s="85">
        <f>分析係数表!C14</f>
        <v>0.12118408880666054</v>
      </c>
      <c r="G11" s="110">
        <f t="shared" si="0"/>
        <v>0.24773578631685286</v>
      </c>
      <c r="H11" s="110">
        <v>0.26184088600023064</v>
      </c>
      <c r="I11" s="110">
        <f t="shared" si="1"/>
        <v>0.26184088600023064</v>
      </c>
      <c r="J11" s="85">
        <f>分析係数表!G14</f>
        <v>0.17455621301775148</v>
      </c>
      <c r="K11" s="111">
        <f t="shared" si="2"/>
        <v>4.5705953473413045E-2</v>
      </c>
      <c r="L11" s="79"/>
      <c r="M11" s="80"/>
      <c r="N11" s="81">
        <f>分析係数表!H14</f>
        <v>1.3013974529792706E-3</v>
      </c>
      <c r="O11" s="82">
        <f t="shared" si="3"/>
        <v>4.0943221362607904E-2</v>
      </c>
      <c r="P11" s="76">
        <f>分析係数表!C14</f>
        <v>0.12118408880666054</v>
      </c>
      <c r="Q11" s="82">
        <f t="shared" si="4"/>
        <v>4.9616669736370373E-3</v>
      </c>
      <c r="R11" s="83">
        <v>1.4853948843347642E-2</v>
      </c>
      <c r="S11" s="84">
        <f t="shared" si="5"/>
        <v>0.27669483484357826</v>
      </c>
      <c r="T11" s="85">
        <f>分析係数表!F14</f>
        <v>0.39349112426035504</v>
      </c>
      <c r="U11" s="86">
        <f t="shared" si="6"/>
        <v>0.10887696163963287</v>
      </c>
      <c r="V11" s="87">
        <f>分析係数表!D14</f>
        <v>0.13905325443786981</v>
      </c>
      <c r="W11" s="167">
        <f t="shared" si="7"/>
        <v>0</v>
      </c>
      <c r="X11" s="76">
        <f>分析係数表!E14</f>
        <v>0.10650887573964497</v>
      </c>
      <c r="Y11" s="166">
        <f t="shared" si="8"/>
        <v>0</v>
      </c>
    </row>
    <row r="12" spans="1:25" x14ac:dyDescent="0.2">
      <c r="A12" s="6" t="s">
        <v>225</v>
      </c>
      <c r="B12" s="5" t="s">
        <v>29</v>
      </c>
      <c r="C12" s="90"/>
      <c r="D12" s="107">
        <f>投入係数表!AK12</f>
        <v>3.4071550255536627E-3</v>
      </c>
      <c r="E12" s="110">
        <f t="shared" si="9"/>
        <v>0.34071550255536626</v>
      </c>
      <c r="F12" s="85">
        <f>分析係数表!C15</f>
        <v>0</v>
      </c>
      <c r="G12" s="110">
        <f t="shared" si="0"/>
        <v>0</v>
      </c>
      <c r="H12" s="110">
        <v>0</v>
      </c>
      <c r="I12" s="110">
        <f t="shared" si="1"/>
        <v>0</v>
      </c>
      <c r="J12" s="85">
        <f>分析係数表!G15</f>
        <v>0.1</v>
      </c>
      <c r="K12" s="111">
        <f t="shared" si="2"/>
        <v>0</v>
      </c>
      <c r="L12" s="79"/>
      <c r="M12" s="80"/>
      <c r="N12" s="81">
        <f>分析係数表!H15</f>
        <v>9.7914665509868937E-3</v>
      </c>
      <c r="O12" s="82">
        <f t="shared" si="3"/>
        <v>0.3080489988234309</v>
      </c>
      <c r="P12" s="76">
        <f>分析係数表!C15</f>
        <v>0</v>
      </c>
      <c r="Q12" s="82">
        <f t="shared" si="4"/>
        <v>0</v>
      </c>
      <c r="R12" s="83">
        <v>0</v>
      </c>
      <c r="S12" s="84">
        <f t="shared" si="5"/>
        <v>0</v>
      </c>
      <c r="T12" s="85">
        <f>分析係数表!F15</f>
        <v>0.30833333333333335</v>
      </c>
      <c r="U12" s="86">
        <f t="shared" si="6"/>
        <v>0</v>
      </c>
      <c r="V12" s="87">
        <f>分析係数表!D15</f>
        <v>8.3333333333333332E-3</v>
      </c>
      <c r="W12" s="167">
        <f t="shared" si="7"/>
        <v>0</v>
      </c>
      <c r="X12" s="76">
        <f>分析係数表!E15</f>
        <v>0</v>
      </c>
      <c r="Y12" s="166">
        <f t="shared" si="8"/>
        <v>0</v>
      </c>
    </row>
    <row r="13" spans="1:25" x14ac:dyDescent="0.2">
      <c r="A13" s="6" t="s">
        <v>226</v>
      </c>
      <c r="B13" s="5" t="s">
        <v>30</v>
      </c>
      <c r="C13" s="90"/>
      <c r="D13" s="107">
        <f>投入係数表!AK13</f>
        <v>3.4071550255536627E-3</v>
      </c>
      <c r="E13" s="110">
        <f t="shared" si="9"/>
        <v>0.34071550255536626</v>
      </c>
      <c r="F13" s="85">
        <f>分析係数表!C16</f>
        <v>1.8867924528301883E-2</v>
      </c>
      <c r="G13" s="110">
        <f t="shared" si="0"/>
        <v>6.4285943878370977E-3</v>
      </c>
      <c r="H13" s="110">
        <v>7.1692250814038129E-3</v>
      </c>
      <c r="I13" s="110">
        <f t="shared" si="1"/>
        <v>7.1692250814038129E-3</v>
      </c>
      <c r="J13" s="85">
        <f>分析係数表!G16</f>
        <v>4.4444444444444446E-2</v>
      </c>
      <c r="K13" s="111">
        <f t="shared" si="2"/>
        <v>3.1863222584016949E-4</v>
      </c>
      <c r="L13" s="79"/>
      <c r="M13" s="80"/>
      <c r="N13" s="81">
        <f>分析係数表!H16</f>
        <v>1.8622377839060514E-2</v>
      </c>
      <c r="O13" s="82">
        <f t="shared" si="3"/>
        <v>0.58587800092684161</v>
      </c>
      <c r="P13" s="76">
        <f>分析係数表!C16</f>
        <v>1.8867924528301883E-2</v>
      </c>
      <c r="Q13" s="82">
        <f t="shared" si="4"/>
        <v>1.1054301904280028E-2</v>
      </c>
      <c r="R13" s="83">
        <v>1.1974030687611154E-2</v>
      </c>
      <c r="S13" s="84">
        <f t="shared" si="5"/>
        <v>1.9143255769014968E-2</v>
      </c>
      <c r="T13" s="85">
        <f>分析係数表!F16</f>
        <v>0.28888888888888886</v>
      </c>
      <c r="U13" s="86">
        <f t="shared" si="6"/>
        <v>5.5302738888265458E-3</v>
      </c>
      <c r="V13" s="87">
        <f>分析係数表!D16</f>
        <v>0</v>
      </c>
      <c r="W13" s="167">
        <f t="shared" si="7"/>
        <v>0</v>
      </c>
      <c r="X13" s="76">
        <f>分析係数表!E16</f>
        <v>0</v>
      </c>
      <c r="Y13" s="166">
        <f t="shared" si="8"/>
        <v>0</v>
      </c>
    </row>
    <row r="14" spans="1:25" x14ac:dyDescent="0.2">
      <c r="A14" s="6" t="s">
        <v>2</v>
      </c>
      <c r="B14" s="5" t="s">
        <v>364</v>
      </c>
      <c r="C14" s="90"/>
      <c r="D14" s="107">
        <f>投入係数表!AK14</f>
        <v>8.5178875638841564E-3</v>
      </c>
      <c r="E14" s="110">
        <f t="shared" si="9"/>
        <v>0.85178875638841567</v>
      </c>
      <c r="F14" s="85">
        <f>分析係数表!C17</f>
        <v>0.10356731875719216</v>
      </c>
      <c r="G14" s="110">
        <f t="shared" si="0"/>
        <v>8.8217477646671344E-2</v>
      </c>
      <c r="H14" s="110">
        <v>9.9073675901430389E-2</v>
      </c>
      <c r="I14" s="110">
        <f t="shared" si="1"/>
        <v>9.9073675901430389E-2</v>
      </c>
      <c r="J14" s="85">
        <f>分析係数表!G17</f>
        <v>0.21292775665399238</v>
      </c>
      <c r="K14" s="111">
        <f t="shared" si="2"/>
        <v>2.109553555315628E-2</v>
      </c>
      <c r="L14" s="79"/>
      <c r="M14" s="80"/>
      <c r="N14" s="81">
        <f>分析係数表!H17</f>
        <v>3.0056084033092678E-3</v>
      </c>
      <c r="O14" s="82">
        <f t="shared" si="3"/>
        <v>9.4559344575546822E-2</v>
      </c>
      <c r="P14" s="76">
        <f>分析係数表!C17</f>
        <v>0.10356731875719216</v>
      </c>
      <c r="Q14" s="82">
        <f t="shared" si="4"/>
        <v>9.7932577811268278E-3</v>
      </c>
      <c r="R14" s="83">
        <v>1.6919399194724447E-2</v>
      </c>
      <c r="S14" s="84">
        <f t="shared" si="5"/>
        <v>0.11599307509615484</v>
      </c>
      <c r="T14" s="85">
        <f>分析係数表!F17</f>
        <v>0.32509505703422054</v>
      </c>
      <c r="U14" s="86">
        <f t="shared" si="6"/>
        <v>3.7708775363959085E-2</v>
      </c>
      <c r="V14" s="87">
        <f>分析係数表!D17</f>
        <v>7.2243346007604556E-2</v>
      </c>
      <c r="W14" s="167">
        <f t="shared" si="7"/>
        <v>0</v>
      </c>
      <c r="X14" s="76">
        <f>分析係数表!E17</f>
        <v>6.8441064638783272E-2</v>
      </c>
      <c r="Y14" s="166">
        <f t="shared" si="8"/>
        <v>0</v>
      </c>
    </row>
    <row r="15" spans="1:25" x14ac:dyDescent="0.2">
      <c r="A15" s="6" t="s">
        <v>3</v>
      </c>
      <c r="B15" s="5" t="s">
        <v>31</v>
      </c>
      <c r="C15" s="90"/>
      <c r="D15" s="107">
        <f>投入係数表!AK15</f>
        <v>0</v>
      </c>
      <c r="E15" s="110">
        <f t="shared" si="9"/>
        <v>0</v>
      </c>
      <c r="F15" s="85">
        <f>分析係数表!C18</f>
        <v>0.44289970208540219</v>
      </c>
      <c r="G15" s="110">
        <f t="shared" si="0"/>
        <v>0</v>
      </c>
      <c r="H15" s="110">
        <v>1.4751921289041469E-2</v>
      </c>
      <c r="I15" s="110">
        <f t="shared" si="1"/>
        <v>1.4751921289041469E-2</v>
      </c>
      <c r="J15" s="85">
        <f>分析係数表!G18</f>
        <v>0.21558441558441557</v>
      </c>
      <c r="K15" s="111">
        <f t="shared" si="2"/>
        <v>3.1802843298453037E-3</v>
      </c>
      <c r="L15" s="79"/>
      <c r="M15" s="80"/>
      <c r="N15" s="81">
        <f>分析係数表!H18</f>
        <v>4.9577045827781737E-4</v>
      </c>
      <c r="O15" s="82">
        <f t="shared" si="3"/>
        <v>1.5597417661945868E-2</v>
      </c>
      <c r="P15" s="76">
        <f>分析係数表!C18</f>
        <v>0.44289970208540219</v>
      </c>
      <c r="Q15" s="82">
        <f t="shared" si="4"/>
        <v>6.9080916357774158E-3</v>
      </c>
      <c r="R15" s="83">
        <v>1.456206858705854E-2</v>
      </c>
      <c r="S15" s="84">
        <f t="shared" si="5"/>
        <v>2.9313989876100011E-2</v>
      </c>
      <c r="T15" s="85">
        <f>分析係数表!F18</f>
        <v>0.45974025974025973</v>
      </c>
      <c r="U15" s="86">
        <f t="shared" si="6"/>
        <v>1.3476821319661563E-2</v>
      </c>
      <c r="V15" s="87">
        <f>分析係数表!D18</f>
        <v>4.0445269016697587E-2</v>
      </c>
      <c r="W15" s="167">
        <f t="shared" si="7"/>
        <v>0</v>
      </c>
      <c r="X15" s="76">
        <f>分析係数表!E18</f>
        <v>3.896103896103896E-2</v>
      </c>
      <c r="Y15" s="166">
        <f t="shared" si="8"/>
        <v>0</v>
      </c>
    </row>
    <row r="16" spans="1:25" x14ac:dyDescent="0.2">
      <c r="A16" s="6" t="s">
        <v>4</v>
      </c>
      <c r="B16" s="5" t="s">
        <v>32</v>
      </c>
      <c r="C16" s="90"/>
      <c r="D16" s="107">
        <f>投入係数表!AK16</f>
        <v>0</v>
      </c>
      <c r="E16" s="110">
        <f t="shared" si="9"/>
        <v>0</v>
      </c>
      <c r="F16" s="85">
        <f>分析係数表!C19</f>
        <v>0.30545876887340306</v>
      </c>
      <c r="G16" s="110">
        <f t="shared" si="0"/>
        <v>0</v>
      </c>
      <c r="H16" s="110">
        <v>9.2763395885895258E-3</v>
      </c>
      <c r="I16" s="110">
        <f t="shared" si="1"/>
        <v>9.2763395885895258E-3</v>
      </c>
      <c r="J16" s="85">
        <f>分析係数表!G19</f>
        <v>5.7468790357296601E-2</v>
      </c>
      <c r="K16" s="111">
        <f t="shared" si="2"/>
        <v>5.3310001509974242E-4</v>
      </c>
      <c r="L16" s="79"/>
      <c r="M16" s="80"/>
      <c r="N16" s="81">
        <f>分析係数表!H19</f>
        <v>-1.2394261456945434E-4</v>
      </c>
      <c r="O16" s="82">
        <f t="shared" si="3"/>
        <v>-3.8993544154864671E-3</v>
      </c>
      <c r="P16" s="76">
        <f>分析係数表!C19</f>
        <v>0.30545876887340306</v>
      </c>
      <c r="Q16" s="82">
        <f t="shared" si="4"/>
        <v>-1.1910919991555645E-3</v>
      </c>
      <c r="R16" s="83">
        <v>2.8087389309905154E-3</v>
      </c>
      <c r="S16" s="84">
        <f t="shared" si="5"/>
        <v>1.2085078519580041E-2</v>
      </c>
      <c r="T16" s="85">
        <f>分析係数表!F19</f>
        <v>0.23999139044339216</v>
      </c>
      <c r="U16" s="86">
        <f t="shared" si="6"/>
        <v>2.9003147975315852E-3</v>
      </c>
      <c r="V16" s="87">
        <f>分析係数表!D19</f>
        <v>1.8941024537236333E-2</v>
      </c>
      <c r="W16" s="167">
        <f t="shared" si="7"/>
        <v>0</v>
      </c>
      <c r="X16" s="76">
        <f>分析係数表!E19</f>
        <v>1.9156263452432199E-2</v>
      </c>
      <c r="Y16" s="166">
        <f t="shared" si="8"/>
        <v>0</v>
      </c>
    </row>
    <row r="17" spans="1:25" x14ac:dyDescent="0.2">
      <c r="A17" s="6" t="s">
        <v>5</v>
      </c>
      <c r="B17" s="5" t="s">
        <v>33</v>
      </c>
      <c r="C17" s="90"/>
      <c r="D17" s="107">
        <f>投入係数表!AK17</f>
        <v>0</v>
      </c>
      <c r="E17" s="110">
        <f t="shared" si="9"/>
        <v>0</v>
      </c>
      <c r="F17" s="85">
        <f>分析係数表!C20</f>
        <v>9.5808383233532912E-2</v>
      </c>
      <c r="G17" s="110">
        <f t="shared" si="0"/>
        <v>0</v>
      </c>
      <c r="H17" s="110">
        <v>1.1643297536997072E-3</v>
      </c>
      <c r="I17" s="110">
        <f t="shared" si="1"/>
        <v>1.1643297536997072E-3</v>
      </c>
      <c r="J17" s="85">
        <f>分析係数表!G20</f>
        <v>0.10049019607843138</v>
      </c>
      <c r="K17" s="111">
        <f t="shared" si="2"/>
        <v>1.1700372524923529E-4</v>
      </c>
      <c r="L17" s="79"/>
      <c r="M17" s="80"/>
      <c r="N17" s="81">
        <f>分析係数表!H20</f>
        <v>6.1971307284727176E-4</v>
      </c>
      <c r="O17" s="82">
        <f t="shared" si="3"/>
        <v>1.9496772077432337E-2</v>
      </c>
      <c r="P17" s="76">
        <f>分析係数表!C20</f>
        <v>9.5808383233532912E-2</v>
      </c>
      <c r="Q17" s="82">
        <f t="shared" si="4"/>
        <v>1.8679542110114811E-3</v>
      </c>
      <c r="R17" s="83">
        <v>3.5315586203956669E-3</v>
      </c>
      <c r="S17" s="84">
        <f t="shared" si="5"/>
        <v>4.6958883740953741E-3</v>
      </c>
      <c r="T17" s="85">
        <f>分析係数表!F20</f>
        <v>0.22303921568627452</v>
      </c>
      <c r="U17" s="86">
        <f t="shared" si="6"/>
        <v>1.0473672599085272E-3</v>
      </c>
      <c r="V17" s="87">
        <f>分析係数表!D20</f>
        <v>8.5784313725490197E-2</v>
      </c>
      <c r="W17" s="167">
        <f t="shared" si="7"/>
        <v>0</v>
      </c>
      <c r="X17" s="76">
        <f>分析係数表!E20</f>
        <v>9.3137254901960786E-2</v>
      </c>
      <c r="Y17" s="166">
        <f t="shared" si="8"/>
        <v>0</v>
      </c>
    </row>
    <row r="18" spans="1:25" x14ac:dyDescent="0.2">
      <c r="A18" s="6" t="s">
        <v>6</v>
      </c>
      <c r="B18" s="5" t="s">
        <v>34</v>
      </c>
      <c r="C18" s="90"/>
      <c r="D18" s="107">
        <f>投入係数表!AK18</f>
        <v>3.4071550255536627E-3</v>
      </c>
      <c r="E18" s="110">
        <f t="shared" si="9"/>
        <v>0.34071550255536626</v>
      </c>
      <c r="F18" s="85">
        <f>分析係数表!C21</f>
        <v>0.17321313586606568</v>
      </c>
      <c r="G18" s="110">
        <f t="shared" si="0"/>
        <v>5.9016400635797502E-2</v>
      </c>
      <c r="H18" s="110">
        <v>6.6271283095006961E-2</v>
      </c>
      <c r="I18" s="110">
        <f t="shared" si="1"/>
        <v>6.6271283095006961E-2</v>
      </c>
      <c r="J18" s="85">
        <f>分析係数表!G21</f>
        <v>0.28424304840370751</v>
      </c>
      <c r="K18" s="111">
        <f t="shared" si="2"/>
        <v>1.8837151528549867E-2</v>
      </c>
      <c r="L18" s="79"/>
      <c r="M18" s="80"/>
      <c r="N18" s="81">
        <f>分析係数表!H21</f>
        <v>1.0225265701979984E-3</v>
      </c>
      <c r="O18" s="82">
        <f t="shared" si="3"/>
        <v>3.2169673927763355E-2</v>
      </c>
      <c r="P18" s="76">
        <f>分析係数表!C21</f>
        <v>0.17321313586606568</v>
      </c>
      <c r="Q18" s="82">
        <f t="shared" si="4"/>
        <v>5.572210100816705E-3</v>
      </c>
      <c r="R18" s="83">
        <v>1.0289436756128555E-2</v>
      </c>
      <c r="S18" s="84">
        <f t="shared" si="5"/>
        <v>7.6560719851135522E-2</v>
      </c>
      <c r="T18" s="85">
        <f>分析係数表!F21</f>
        <v>0.42481977342945415</v>
      </c>
      <c r="U18" s="86">
        <f t="shared" si="6"/>
        <v>3.2524507660755306E-2</v>
      </c>
      <c r="V18" s="87">
        <f>分析係数表!D21</f>
        <v>8.2389289392378995E-2</v>
      </c>
      <c r="W18" s="167">
        <f t="shared" si="7"/>
        <v>0</v>
      </c>
      <c r="X18" s="76">
        <f>分析係数表!E21</f>
        <v>7.7239958805355308E-2</v>
      </c>
      <c r="Y18" s="166">
        <f t="shared" si="8"/>
        <v>0</v>
      </c>
    </row>
    <row r="19" spans="1:25" x14ac:dyDescent="0.2">
      <c r="A19" s="6" t="s">
        <v>7</v>
      </c>
      <c r="B19" s="5" t="s">
        <v>268</v>
      </c>
      <c r="C19" s="90"/>
      <c r="D19" s="107">
        <f>投入係数表!AK19</f>
        <v>0</v>
      </c>
      <c r="E19" s="110">
        <f t="shared" si="9"/>
        <v>0</v>
      </c>
      <c r="F19" s="85">
        <f>分析係数表!C22</f>
        <v>5.7692307692307709E-2</v>
      </c>
      <c r="G19" s="110">
        <f t="shared" si="0"/>
        <v>0</v>
      </c>
      <c r="H19" s="110">
        <v>1.5324192456708957E-3</v>
      </c>
      <c r="I19" s="110">
        <f t="shared" si="1"/>
        <v>1.5324192456708957E-3</v>
      </c>
      <c r="J19" s="85">
        <f>分析係数表!G22</f>
        <v>0.19427890345649582</v>
      </c>
      <c r="K19" s="111">
        <f t="shared" si="2"/>
        <v>2.977167306845721E-4</v>
      </c>
      <c r="L19" s="79"/>
      <c r="M19" s="80"/>
      <c r="N19" s="81">
        <f>分析係数表!H22</f>
        <v>6.1971307284727171E-5</v>
      </c>
      <c r="O19" s="82">
        <f t="shared" si="3"/>
        <v>1.9496772077432336E-3</v>
      </c>
      <c r="P19" s="76">
        <f>分析係数表!C22</f>
        <v>5.7692307692307709E-2</v>
      </c>
      <c r="Q19" s="82">
        <f t="shared" si="4"/>
        <v>1.1248137736980197E-4</v>
      </c>
      <c r="R19" s="83">
        <v>7.4897823872646923E-4</v>
      </c>
      <c r="S19" s="84">
        <f t="shared" si="5"/>
        <v>2.2813974843973648E-3</v>
      </c>
      <c r="T19" s="85">
        <f>分析係数表!F22</f>
        <v>0.41239570917759238</v>
      </c>
      <c r="U19" s="86">
        <f t="shared" si="6"/>
        <v>9.4083853349402646E-4</v>
      </c>
      <c r="V19" s="87">
        <f>分析係数表!D22</f>
        <v>9.5351609058402856E-3</v>
      </c>
      <c r="W19" s="167">
        <f t="shared" si="7"/>
        <v>0</v>
      </c>
      <c r="X19" s="76">
        <f>分析係数表!E22</f>
        <v>8.3432657926102508E-3</v>
      </c>
      <c r="Y19" s="166">
        <f t="shared" si="8"/>
        <v>0</v>
      </c>
    </row>
    <row r="20" spans="1:25" x14ac:dyDescent="0.2">
      <c r="A20" s="6" t="s">
        <v>8</v>
      </c>
      <c r="B20" s="5" t="s">
        <v>269</v>
      </c>
      <c r="C20" s="90"/>
      <c r="D20" s="107">
        <f>投入係数表!AK20</f>
        <v>0</v>
      </c>
      <c r="E20" s="110">
        <f t="shared" si="9"/>
        <v>0</v>
      </c>
      <c r="F20" s="85">
        <f>分析係数表!C23</f>
        <v>0</v>
      </c>
      <c r="G20" s="110">
        <f t="shared" si="0"/>
        <v>0</v>
      </c>
      <c r="H20" s="110">
        <v>0</v>
      </c>
      <c r="I20" s="110">
        <f t="shared" si="1"/>
        <v>0</v>
      </c>
      <c r="J20" s="85">
        <f>分析係数表!G23</f>
        <v>0.21608040201005024</v>
      </c>
      <c r="K20" s="111">
        <f t="shared" si="2"/>
        <v>0</v>
      </c>
      <c r="L20" s="79"/>
      <c r="M20" s="80"/>
      <c r="N20" s="81">
        <f>分析係数表!H23</f>
        <v>3.0985653642363585E-5</v>
      </c>
      <c r="O20" s="82">
        <f t="shared" si="3"/>
        <v>9.7483860387161678E-4</v>
      </c>
      <c r="P20" s="76">
        <f>分析係数表!C23</f>
        <v>0</v>
      </c>
      <c r="Q20" s="82">
        <f t="shared" si="4"/>
        <v>0</v>
      </c>
      <c r="R20" s="83">
        <v>0</v>
      </c>
      <c r="S20" s="84">
        <f t="shared" si="5"/>
        <v>0</v>
      </c>
      <c r="T20" s="85">
        <f>分析係数表!F23</f>
        <v>0.44723618090452261</v>
      </c>
      <c r="U20" s="86">
        <f t="shared" si="6"/>
        <v>0</v>
      </c>
      <c r="V20" s="87">
        <f>分析係数表!D23</f>
        <v>5.0251256281407038E-2</v>
      </c>
      <c r="W20" s="167">
        <f t="shared" si="7"/>
        <v>0</v>
      </c>
      <c r="X20" s="76">
        <f>分析係数表!E23</f>
        <v>3.5175879396984924E-2</v>
      </c>
      <c r="Y20" s="166">
        <f t="shared" si="8"/>
        <v>0</v>
      </c>
    </row>
    <row r="21" spans="1:25" x14ac:dyDescent="0.2">
      <c r="A21" s="6" t="s">
        <v>9</v>
      </c>
      <c r="B21" s="5" t="s">
        <v>270</v>
      </c>
      <c r="C21" s="90"/>
      <c r="D21" s="107">
        <f>投入係数表!AK21</f>
        <v>0</v>
      </c>
      <c r="E21" s="110">
        <f t="shared" si="9"/>
        <v>0</v>
      </c>
      <c r="F21" s="85">
        <f>分析係数表!C24</f>
        <v>1</v>
      </c>
      <c r="G21" s="110">
        <f t="shared" si="0"/>
        <v>0</v>
      </c>
      <c r="H21" s="110">
        <v>4.1206602282543019E-2</v>
      </c>
      <c r="I21" s="110">
        <f t="shared" si="1"/>
        <v>4.1206602282543019E-2</v>
      </c>
      <c r="J21" s="85">
        <f>分析係数表!G24</f>
        <v>0.20751761942051683</v>
      </c>
      <c r="K21" s="111">
        <f t="shared" si="2"/>
        <v>8.5510960100813622E-3</v>
      </c>
      <c r="L21" s="79"/>
      <c r="M21" s="80"/>
      <c r="N21" s="81">
        <f>分析係数表!H24</f>
        <v>4.3379915099309022E-4</v>
      </c>
      <c r="O21" s="82">
        <f t="shared" si="3"/>
        <v>1.3647740454202636E-2</v>
      </c>
      <c r="P21" s="76">
        <f>分析係数表!C24</f>
        <v>1</v>
      </c>
      <c r="Q21" s="82">
        <f t="shared" si="4"/>
        <v>1.3647740454202636E-2</v>
      </c>
      <c r="R21" s="83">
        <v>4.2641479846081638E-2</v>
      </c>
      <c r="S21" s="84">
        <f t="shared" si="5"/>
        <v>8.3848082128624657E-2</v>
      </c>
      <c r="T21" s="85">
        <f>分析係数表!F24</f>
        <v>0.3923257635082224</v>
      </c>
      <c r="U21" s="86">
        <f t="shared" si="6"/>
        <v>3.2895762839812805E-2</v>
      </c>
      <c r="V21" s="87">
        <f>分析係数表!D24</f>
        <v>7.9874706342991389E-2</v>
      </c>
      <c r="W21" s="167">
        <f t="shared" si="7"/>
        <v>0</v>
      </c>
      <c r="X21" s="76">
        <f>分析係数表!E24</f>
        <v>8.1440877055599062E-2</v>
      </c>
      <c r="Y21" s="166">
        <f t="shared" si="8"/>
        <v>0</v>
      </c>
    </row>
    <row r="22" spans="1:25" x14ac:dyDescent="0.2">
      <c r="A22" s="6" t="s">
        <v>10</v>
      </c>
      <c r="B22" s="5" t="s">
        <v>271</v>
      </c>
      <c r="C22" s="90"/>
      <c r="D22" s="107">
        <f>投入係数表!AK22</f>
        <v>0</v>
      </c>
      <c r="E22" s="110">
        <f t="shared" si="9"/>
        <v>0</v>
      </c>
      <c r="F22" s="85">
        <f>分析係数表!C25</f>
        <v>0.15636042402826855</v>
      </c>
      <c r="G22" s="110">
        <f t="shared" si="0"/>
        <v>0</v>
      </c>
      <c r="H22" s="110">
        <v>1.5009469425782254E-2</v>
      </c>
      <c r="I22" s="110">
        <f t="shared" si="1"/>
        <v>1.5009469425782254E-2</v>
      </c>
      <c r="J22" s="85">
        <f>分析係数表!G25</f>
        <v>0.19674295774647887</v>
      </c>
      <c r="K22" s="111">
        <f t="shared" si="2"/>
        <v>2.9530074090337445E-3</v>
      </c>
      <c r="L22" s="79"/>
      <c r="M22" s="80"/>
      <c r="N22" s="81">
        <f>分析係数表!H25</f>
        <v>5.8872741920490813E-4</v>
      </c>
      <c r="O22" s="82">
        <f t="shared" si="3"/>
        <v>1.8521933473560719E-2</v>
      </c>
      <c r="P22" s="76">
        <f>分析係数表!C25</f>
        <v>0.15636042402826855</v>
      </c>
      <c r="Q22" s="82">
        <f t="shared" si="4"/>
        <v>2.8960973717493351E-3</v>
      </c>
      <c r="R22" s="83">
        <v>9.4311555432061225E-3</v>
      </c>
      <c r="S22" s="84">
        <f t="shared" si="5"/>
        <v>2.4440624968988377E-2</v>
      </c>
      <c r="T22" s="85">
        <f>分析係数表!F25</f>
        <v>0.35079225352112675</v>
      </c>
      <c r="U22" s="86">
        <f t="shared" si="6"/>
        <v>8.5735819103361505E-3</v>
      </c>
      <c r="V22" s="87">
        <f>分析係数表!D25</f>
        <v>7.2183098591549297E-2</v>
      </c>
      <c r="W22" s="167">
        <f t="shared" si="7"/>
        <v>0</v>
      </c>
      <c r="X22" s="76">
        <f>分析係数表!E25</f>
        <v>6.8661971830985921E-2</v>
      </c>
      <c r="Y22" s="166">
        <f t="shared" si="8"/>
        <v>0</v>
      </c>
    </row>
    <row r="23" spans="1:25" x14ac:dyDescent="0.2">
      <c r="A23" s="6" t="s">
        <v>11</v>
      </c>
      <c r="B23" s="5" t="s">
        <v>35</v>
      </c>
      <c r="C23" s="90"/>
      <c r="D23" s="107">
        <f>投入係数表!AK23</f>
        <v>0</v>
      </c>
      <c r="E23" s="110">
        <f t="shared" si="9"/>
        <v>0</v>
      </c>
      <c r="F23" s="85">
        <f>分析係数表!C26</f>
        <v>0.2968369829683698</v>
      </c>
      <c r="G23" s="110">
        <f t="shared" si="0"/>
        <v>0</v>
      </c>
      <c r="H23" s="110">
        <v>5.7606162576989807E-3</v>
      </c>
      <c r="I23" s="110">
        <f t="shared" si="1"/>
        <v>5.7606162576989807E-3</v>
      </c>
      <c r="J23" s="85">
        <f>分析係数表!G26</f>
        <v>0.19691119691119691</v>
      </c>
      <c r="K23" s="111">
        <f t="shared" si="2"/>
        <v>1.1343298422496063E-3</v>
      </c>
      <c r="L23" s="79"/>
      <c r="M23" s="80"/>
      <c r="N23" s="81">
        <f>分析係数表!H26</f>
        <v>1.2859046261580888E-2</v>
      </c>
      <c r="O23" s="82">
        <f t="shared" si="3"/>
        <v>0.40455802060672097</v>
      </c>
      <c r="P23" s="76">
        <f>分析係数表!C26</f>
        <v>0.2968369829683698</v>
      </c>
      <c r="Q23" s="82">
        <f t="shared" si="4"/>
        <v>0.12008778227255464</v>
      </c>
      <c r="R23" s="83">
        <v>0.12659734180444096</v>
      </c>
      <c r="S23" s="84">
        <f t="shared" si="5"/>
        <v>0.13235795806213993</v>
      </c>
      <c r="T23" s="85">
        <f>分析係数表!F26</f>
        <v>0.33687258687258687</v>
      </c>
      <c r="U23" s="86">
        <f t="shared" si="6"/>
        <v>4.4587767725566441E-2</v>
      </c>
      <c r="V23" s="87">
        <f>分析係数表!D26</f>
        <v>8.7355212355212361E-2</v>
      </c>
      <c r="W23" s="167">
        <f t="shared" si="7"/>
        <v>0</v>
      </c>
      <c r="X23" s="76">
        <f>分析係数表!E26</f>
        <v>9.2664092664092659E-2</v>
      </c>
      <c r="Y23" s="166">
        <f t="shared" si="8"/>
        <v>0</v>
      </c>
    </row>
    <row r="24" spans="1:25" x14ac:dyDescent="0.2">
      <c r="A24" s="6" t="s">
        <v>12</v>
      </c>
      <c r="B24" s="5" t="s">
        <v>365</v>
      </c>
      <c r="C24" s="90"/>
      <c r="D24" s="107">
        <f>投入係数表!AK24</f>
        <v>0</v>
      </c>
      <c r="E24" s="110">
        <f t="shared" si="9"/>
        <v>0</v>
      </c>
      <c r="F24" s="85">
        <f>分析係数表!C27</f>
        <v>2.7090694935217874E-2</v>
      </c>
      <c r="G24" s="110">
        <f t="shared" si="0"/>
        <v>0</v>
      </c>
      <c r="H24" s="110">
        <v>1.3215454297986682E-4</v>
      </c>
      <c r="I24" s="110">
        <f t="shared" si="1"/>
        <v>1.3215454297986682E-4</v>
      </c>
      <c r="J24" s="85">
        <f>分析係数表!G27</f>
        <v>0.18333333333333332</v>
      </c>
      <c r="K24" s="111">
        <f t="shared" si="2"/>
        <v>2.4228332879642249E-5</v>
      </c>
      <c r="L24" s="79"/>
      <c r="M24" s="80"/>
      <c r="N24" s="81">
        <f>分析係数表!H27</f>
        <v>1.2053419266879434E-2</v>
      </c>
      <c r="O24" s="82">
        <f t="shared" si="3"/>
        <v>0.37921221690605889</v>
      </c>
      <c r="P24" s="76">
        <f>分析係数表!C27</f>
        <v>2.7090694935217874E-2</v>
      </c>
      <c r="Q24" s="82">
        <f t="shared" si="4"/>
        <v>1.0273122483909712E-2</v>
      </c>
      <c r="R24" s="83">
        <v>1.0332207144209465E-2</v>
      </c>
      <c r="S24" s="84">
        <f t="shared" si="5"/>
        <v>1.0464361687189332E-2</v>
      </c>
      <c r="T24" s="85">
        <f>分析係数表!F27</f>
        <v>0.33333333333333331</v>
      </c>
      <c r="U24" s="86">
        <f t="shared" si="6"/>
        <v>3.4881205623964436E-3</v>
      </c>
      <c r="V24" s="87">
        <f>分析係数表!D27</f>
        <v>0</v>
      </c>
      <c r="W24" s="167">
        <f t="shared" si="7"/>
        <v>0</v>
      </c>
      <c r="X24" s="76">
        <f>分析係数表!E27</f>
        <v>0</v>
      </c>
      <c r="Y24" s="166">
        <f t="shared" si="8"/>
        <v>0</v>
      </c>
    </row>
    <row r="25" spans="1:25" x14ac:dyDescent="0.2">
      <c r="A25" s="6" t="s">
        <v>13</v>
      </c>
      <c r="B25" s="5" t="s">
        <v>191</v>
      </c>
      <c r="C25" s="90"/>
      <c r="D25" s="107">
        <f>投入係数表!AK25</f>
        <v>0</v>
      </c>
      <c r="E25" s="110">
        <f t="shared" si="9"/>
        <v>0</v>
      </c>
      <c r="F25" s="85">
        <f>分析係数表!C28</f>
        <v>5.9347181008901906E-3</v>
      </c>
      <c r="G25" s="110">
        <f t="shared" si="0"/>
        <v>0</v>
      </c>
      <c r="H25" s="110">
        <v>4.1970923476274114E-4</v>
      </c>
      <c r="I25" s="110">
        <f t="shared" si="1"/>
        <v>4.1970923476274114E-4</v>
      </c>
      <c r="J25" s="85">
        <f>分析係数表!G28</f>
        <v>0.12222222222222222</v>
      </c>
      <c r="K25" s="111">
        <f t="shared" si="2"/>
        <v>5.1297795359890579E-5</v>
      </c>
      <c r="L25" s="79"/>
      <c r="M25" s="80"/>
      <c r="N25" s="81">
        <f>分析係数表!H28</f>
        <v>2.299135500263378E-2</v>
      </c>
      <c r="O25" s="82">
        <f t="shared" si="3"/>
        <v>0.7233302440727396</v>
      </c>
      <c r="P25" s="76">
        <f>分析係数表!C28</f>
        <v>5.9347181008901906E-3</v>
      </c>
      <c r="Q25" s="82">
        <f t="shared" si="4"/>
        <v>4.292761092419807E-3</v>
      </c>
      <c r="R25" s="83">
        <v>4.4083607921045608E-3</v>
      </c>
      <c r="S25" s="84">
        <f t="shared" si="5"/>
        <v>4.8280700268673021E-3</v>
      </c>
      <c r="T25" s="85">
        <f>分析係数表!F28</f>
        <v>0.21111111111111111</v>
      </c>
      <c r="U25" s="86">
        <f t="shared" si="6"/>
        <v>1.0192592278942083E-3</v>
      </c>
      <c r="V25" s="87">
        <f>分析係数表!D28</f>
        <v>0.82222222222222219</v>
      </c>
      <c r="W25" s="167">
        <f t="shared" si="7"/>
        <v>0</v>
      </c>
      <c r="X25" s="76">
        <f>分析係数表!E28</f>
        <v>0.82222222222222219</v>
      </c>
      <c r="Y25" s="166">
        <f t="shared" si="8"/>
        <v>0</v>
      </c>
    </row>
    <row r="26" spans="1:25" x14ac:dyDescent="0.2">
      <c r="A26" s="6" t="s">
        <v>14</v>
      </c>
      <c r="B26" s="5" t="s">
        <v>50</v>
      </c>
      <c r="C26" s="90"/>
      <c r="D26" s="107">
        <f>投入係数表!AK26</f>
        <v>4.9403747870528106E-2</v>
      </c>
      <c r="E26" s="110">
        <f t="shared" si="9"/>
        <v>4.9403747870528107</v>
      </c>
      <c r="F26" s="85">
        <f>分析係数表!C29</f>
        <v>2.9045643153526979E-2</v>
      </c>
      <c r="G26" s="110">
        <f t="shared" si="0"/>
        <v>0.14349636310941777</v>
      </c>
      <c r="H26" s="110">
        <v>0.14507941099843522</v>
      </c>
      <c r="I26" s="110">
        <f t="shared" si="1"/>
        <v>0.14507941099843522</v>
      </c>
      <c r="J26" s="85">
        <f>分析係数表!G29</f>
        <v>0.27966101694915252</v>
      </c>
      <c r="K26" s="111">
        <f t="shared" si="2"/>
        <v>4.0573055618206455E-2</v>
      </c>
      <c r="L26" s="79"/>
      <c r="M26" s="80"/>
      <c r="N26" s="81">
        <f>分析係数表!H29</f>
        <v>1.0659064852973073E-2</v>
      </c>
      <c r="O26" s="82">
        <f t="shared" si="3"/>
        <v>0.33534447973183618</v>
      </c>
      <c r="P26" s="76">
        <f>分析係数表!C29</f>
        <v>2.9045643153526979E-2</v>
      </c>
      <c r="Q26" s="82">
        <f t="shared" si="4"/>
        <v>9.7402960917960749E-3</v>
      </c>
      <c r="R26" s="83">
        <v>1.2231459662170636E-2</v>
      </c>
      <c r="S26" s="84">
        <f t="shared" si="5"/>
        <v>0.15731087066060584</v>
      </c>
      <c r="T26" s="85">
        <f>分析係数表!F29</f>
        <v>0.4576271186440678</v>
      </c>
      <c r="U26" s="86">
        <f t="shared" si="6"/>
        <v>7.1989720471802673E-2</v>
      </c>
      <c r="V26" s="87">
        <f>分析係数表!D29</f>
        <v>0.38983050847457629</v>
      </c>
      <c r="W26" s="167">
        <f t="shared" si="7"/>
        <v>0</v>
      </c>
      <c r="X26" s="76">
        <f>分析係数表!E29</f>
        <v>0.16101694915254236</v>
      </c>
      <c r="Y26" s="166">
        <f t="shared" si="8"/>
        <v>0</v>
      </c>
    </row>
    <row r="27" spans="1:25" x14ac:dyDescent="0.2">
      <c r="A27" s="6" t="s">
        <v>15</v>
      </c>
      <c r="B27" s="5" t="s">
        <v>36</v>
      </c>
      <c r="C27" s="90"/>
      <c r="D27" s="107">
        <f>投入係数表!AK27</f>
        <v>1.7035775127768314E-3</v>
      </c>
      <c r="E27" s="110">
        <f t="shared" si="9"/>
        <v>0.17035775127768313</v>
      </c>
      <c r="F27" s="85">
        <f>分析係数表!C30</f>
        <v>1</v>
      </c>
      <c r="G27" s="110">
        <f t="shared" si="0"/>
        <v>0.17035775127768313</v>
      </c>
      <c r="H27" s="110">
        <v>0.19607907156629553</v>
      </c>
      <c r="I27" s="110">
        <f t="shared" si="1"/>
        <v>0.19607907156629553</v>
      </c>
      <c r="J27" s="85">
        <f>分析係数表!G30</f>
        <v>0.3445689235265465</v>
      </c>
      <c r="K27" s="111">
        <f t="shared" si="2"/>
        <v>6.7562754615683118E-2</v>
      </c>
      <c r="L27" s="79"/>
      <c r="M27" s="80"/>
      <c r="N27" s="81">
        <f>分析係数表!H30</f>
        <v>0</v>
      </c>
      <c r="O27" s="82">
        <f t="shared" si="3"/>
        <v>0</v>
      </c>
      <c r="P27" s="76">
        <f>分析係数表!C30</f>
        <v>1</v>
      </c>
      <c r="Q27" s="82">
        <f t="shared" si="4"/>
        <v>0</v>
      </c>
      <c r="R27" s="83">
        <v>4.2902841507916796E-2</v>
      </c>
      <c r="S27" s="84">
        <f t="shared" si="5"/>
        <v>0.23898191307421232</v>
      </c>
      <c r="T27" s="85">
        <f>分析係数表!F30</f>
        <v>0.44101315148563081</v>
      </c>
      <c r="U27" s="86">
        <f t="shared" si="6"/>
        <v>0.10539416663292345</v>
      </c>
      <c r="V27" s="87">
        <f>分析係数表!D30</f>
        <v>8.7579152459814902E-2</v>
      </c>
      <c r="W27" s="167">
        <f t="shared" si="7"/>
        <v>0</v>
      </c>
      <c r="X27" s="76">
        <f>分析係数表!E30</f>
        <v>6.0009741841207991E-2</v>
      </c>
      <c r="Y27" s="166">
        <f t="shared" si="8"/>
        <v>0</v>
      </c>
    </row>
    <row r="28" spans="1:25" x14ac:dyDescent="0.2">
      <c r="A28" s="6" t="s">
        <v>16</v>
      </c>
      <c r="B28" s="5" t="s">
        <v>192</v>
      </c>
      <c r="C28" s="90"/>
      <c r="D28" s="107">
        <f>投入係数表!AK28</f>
        <v>5.1107325383304937E-3</v>
      </c>
      <c r="E28" s="110">
        <f t="shared" si="9"/>
        <v>0.51107325383304936</v>
      </c>
      <c r="F28" s="85">
        <f>分析係数表!C31</f>
        <v>3.5033259423503327E-2</v>
      </c>
      <c r="G28" s="110">
        <f t="shared" si="0"/>
        <v>1.7904561885947183E-2</v>
      </c>
      <c r="H28" s="110">
        <v>2.0796707710091289E-2</v>
      </c>
      <c r="I28" s="110">
        <f t="shared" si="1"/>
        <v>2.0796707710091289E-2</v>
      </c>
      <c r="J28" s="85">
        <f>分析係数表!G31</f>
        <v>6.3291139240506333E-2</v>
      </c>
      <c r="K28" s="111">
        <f t="shared" si="2"/>
        <v>1.3162473234234993E-3</v>
      </c>
      <c r="L28" s="79"/>
      <c r="M28" s="80"/>
      <c r="N28" s="81">
        <f>分析係数表!H31</f>
        <v>2.636879124965141E-2</v>
      </c>
      <c r="O28" s="82">
        <f t="shared" si="3"/>
        <v>0.82958765189474581</v>
      </c>
      <c r="P28" s="76">
        <f>分析係数表!C31</f>
        <v>3.5033259423503327E-2</v>
      </c>
      <c r="Q28" s="82">
        <f t="shared" si="4"/>
        <v>2.9063159423363603E-2</v>
      </c>
      <c r="R28" s="83">
        <v>3.5317891305626729E-2</v>
      </c>
      <c r="S28" s="84">
        <f t="shared" si="5"/>
        <v>5.6114599015718018E-2</v>
      </c>
      <c r="T28" s="85">
        <f>分析係数表!F31</f>
        <v>0.34177215189873417</v>
      </c>
      <c r="U28" s="86">
        <f t="shared" si="6"/>
        <v>1.9178407258536537E-2</v>
      </c>
      <c r="V28" s="87">
        <f>分析係数表!D31</f>
        <v>0</v>
      </c>
      <c r="W28" s="167">
        <f t="shared" si="7"/>
        <v>0</v>
      </c>
      <c r="X28" s="76">
        <f>分析係数表!E31</f>
        <v>0</v>
      </c>
      <c r="Y28" s="166">
        <f t="shared" si="8"/>
        <v>0</v>
      </c>
    </row>
    <row r="29" spans="1:25" x14ac:dyDescent="0.2">
      <c r="A29" s="6" t="s">
        <v>17</v>
      </c>
      <c r="B29" s="5" t="s">
        <v>272</v>
      </c>
      <c r="C29" s="90"/>
      <c r="D29" s="107">
        <f>投入係数表!AK29</f>
        <v>3.4071550255536627E-3</v>
      </c>
      <c r="E29" s="110">
        <f t="shared" si="9"/>
        <v>0.34071550255536626</v>
      </c>
      <c r="F29" s="85">
        <f>分析係数表!C32</f>
        <v>1</v>
      </c>
      <c r="G29" s="110">
        <f t="shared" si="0"/>
        <v>0.34071550255536626</v>
      </c>
      <c r="H29" s="110">
        <v>0.38277571918183506</v>
      </c>
      <c r="I29" s="110">
        <f t="shared" si="1"/>
        <v>0.38277571918183506</v>
      </c>
      <c r="J29" s="85">
        <f>分析係数表!G32</f>
        <v>0.13994910941475827</v>
      </c>
      <c r="K29" s="111">
        <f t="shared" si="2"/>
        <v>5.3569121005091425E-2</v>
      </c>
      <c r="L29" s="79"/>
      <c r="M29" s="80"/>
      <c r="N29" s="81">
        <f>分析係数表!H32</f>
        <v>7.5295138350943511E-3</v>
      </c>
      <c r="O29" s="82">
        <f t="shared" si="3"/>
        <v>0.23688578074080285</v>
      </c>
      <c r="P29" s="76">
        <f>分析係数表!C32</f>
        <v>1</v>
      </c>
      <c r="Q29" s="82">
        <f t="shared" si="4"/>
        <v>0.23688578074080285</v>
      </c>
      <c r="R29" s="83">
        <v>0.30331109055001454</v>
      </c>
      <c r="S29" s="84">
        <f t="shared" si="5"/>
        <v>0.68608680973184955</v>
      </c>
      <c r="T29" s="85">
        <f>分析係数表!F32</f>
        <v>0.48346055979643765</v>
      </c>
      <c r="U29" s="86">
        <f t="shared" si="6"/>
        <v>0.33169591310191199</v>
      </c>
      <c r="V29" s="87">
        <f>分析係数表!D32</f>
        <v>1.0178117048346057E-2</v>
      </c>
      <c r="W29" s="167">
        <f t="shared" si="7"/>
        <v>0</v>
      </c>
      <c r="X29" s="76">
        <f>分析係数表!E32</f>
        <v>1.5267175572519083E-2</v>
      </c>
      <c r="Y29" s="166">
        <f t="shared" si="8"/>
        <v>0</v>
      </c>
    </row>
    <row r="30" spans="1:25" x14ac:dyDescent="0.2">
      <c r="A30" s="6" t="s">
        <v>18</v>
      </c>
      <c r="B30" s="5" t="s">
        <v>273</v>
      </c>
      <c r="C30" s="90"/>
      <c r="D30" s="107">
        <f>投入係数表!AK30</f>
        <v>0</v>
      </c>
      <c r="E30" s="110">
        <f t="shared" si="9"/>
        <v>0</v>
      </c>
      <c r="F30" s="85">
        <f>分析係数表!C33</f>
        <v>1</v>
      </c>
      <c r="G30" s="110">
        <f t="shared" si="0"/>
        <v>0</v>
      </c>
      <c r="H30" s="110">
        <v>9.9360824985308717E-3</v>
      </c>
      <c r="I30" s="110">
        <f t="shared" si="1"/>
        <v>9.9360824985308717E-3</v>
      </c>
      <c r="J30" s="85">
        <f>分析係数表!G33</f>
        <v>0.50525087514585765</v>
      </c>
      <c r="K30" s="111">
        <f t="shared" si="2"/>
        <v>5.0202143779041631E-3</v>
      </c>
      <c r="L30" s="79"/>
      <c r="M30" s="80"/>
      <c r="N30" s="81">
        <f>分析係数表!H33</f>
        <v>1.0844978774827254E-3</v>
      </c>
      <c r="O30" s="82">
        <f t="shared" si="3"/>
        <v>3.4119351135506584E-2</v>
      </c>
      <c r="P30" s="76">
        <f>分析係数表!C33</f>
        <v>1</v>
      </c>
      <c r="Q30" s="82">
        <f t="shared" si="4"/>
        <v>3.4119351135506584E-2</v>
      </c>
      <c r="R30" s="83">
        <v>8.4493095605380208E-2</v>
      </c>
      <c r="S30" s="84">
        <f t="shared" si="5"/>
        <v>9.4429178103911077E-2</v>
      </c>
      <c r="T30" s="85">
        <f>分析係数表!F33</f>
        <v>0.64410735122520424</v>
      </c>
      <c r="U30" s="86">
        <f t="shared" si="6"/>
        <v>6.082252778688322E-2</v>
      </c>
      <c r="V30" s="87">
        <f>分析係数表!D33</f>
        <v>4.7841306884480746E-2</v>
      </c>
      <c r="W30" s="167">
        <f t="shared" si="7"/>
        <v>0</v>
      </c>
      <c r="X30" s="76">
        <f>分析係数表!E33</f>
        <v>4.3173862310385065E-2</v>
      </c>
      <c r="Y30" s="166">
        <f t="shared" si="8"/>
        <v>0</v>
      </c>
    </row>
    <row r="31" spans="1:25" x14ac:dyDescent="0.2">
      <c r="A31" s="6" t="s">
        <v>19</v>
      </c>
      <c r="B31" s="5" t="s">
        <v>274</v>
      </c>
      <c r="C31" s="90"/>
      <c r="D31" s="107">
        <f>投入係数表!AK31</f>
        <v>4.0885860306643949E-2</v>
      </c>
      <c r="E31" s="110">
        <f t="shared" si="9"/>
        <v>4.0885860306643949</v>
      </c>
      <c r="F31" s="85">
        <f>分析係数表!C34</f>
        <v>0.19949759263135858</v>
      </c>
      <c r="G31" s="110">
        <f t="shared" si="0"/>
        <v>0.81566307038374875</v>
      </c>
      <c r="H31" s="110">
        <v>0.85689928341870214</v>
      </c>
      <c r="I31" s="110">
        <f t="shared" si="1"/>
        <v>0.85689928341870214</v>
      </c>
      <c r="J31" s="85">
        <f>分析係数表!G34</f>
        <v>0.4244650271478761</v>
      </c>
      <c r="K31" s="111">
        <f t="shared" si="2"/>
        <v>0.36372377759931496</v>
      </c>
      <c r="L31" s="79"/>
      <c r="M31" s="80"/>
      <c r="N31" s="81">
        <f>分析係数表!H34</f>
        <v>0.18489139528398352</v>
      </c>
      <c r="O31" s="82">
        <f t="shared" si="3"/>
        <v>5.8168619493019369</v>
      </c>
      <c r="P31" s="76">
        <f>分析係数表!C34</f>
        <v>0.19949759263135858</v>
      </c>
      <c r="Q31" s="82">
        <f t="shared" si="4"/>
        <v>1.1604499555546881</v>
      </c>
      <c r="R31" s="83">
        <v>1.2368902242512743</v>
      </c>
      <c r="S31" s="84">
        <f t="shared" si="5"/>
        <v>2.0937895076699764</v>
      </c>
      <c r="T31" s="85">
        <f>分析係数表!F34</f>
        <v>0.70105397636537847</v>
      </c>
      <c r="U31" s="86">
        <f t="shared" si="6"/>
        <v>1.467859460024145</v>
      </c>
      <c r="V31" s="87">
        <f>分析係数表!D34</f>
        <v>0.39061002874480999</v>
      </c>
      <c r="W31" s="167">
        <f t="shared" si="7"/>
        <v>1</v>
      </c>
      <c r="X31" s="76">
        <f>分析係数表!E34</f>
        <v>0.23634621526668795</v>
      </c>
      <c r="Y31" s="166">
        <f t="shared" si="8"/>
        <v>0</v>
      </c>
    </row>
    <row r="32" spans="1:25" x14ac:dyDescent="0.2">
      <c r="A32" s="6" t="s">
        <v>20</v>
      </c>
      <c r="B32" s="5" t="s">
        <v>37</v>
      </c>
      <c r="C32" s="90"/>
      <c r="D32" s="107">
        <f>投入係数表!AK32</f>
        <v>2.7257240204429302E-2</v>
      </c>
      <c r="E32" s="110">
        <f t="shared" si="9"/>
        <v>2.7257240204429301</v>
      </c>
      <c r="F32" s="85">
        <f>分析係数表!C35</f>
        <v>0.22275795564127288</v>
      </c>
      <c r="G32" s="110">
        <f t="shared" si="0"/>
        <v>0.60717671043617816</v>
      </c>
      <c r="H32" s="110">
        <v>0.63639875735633322</v>
      </c>
      <c r="I32" s="110">
        <f t="shared" si="1"/>
        <v>0.63639875735633322</v>
      </c>
      <c r="J32" s="85">
        <f>分析係数表!G35</f>
        <v>0.31756756756756754</v>
      </c>
      <c r="K32" s="111">
        <f t="shared" si="2"/>
        <v>0.20209960537667337</v>
      </c>
      <c r="L32" s="79"/>
      <c r="M32" s="80"/>
      <c r="N32" s="81">
        <f>分析係数表!H35</f>
        <v>6.990363461717225E-2</v>
      </c>
      <c r="O32" s="82">
        <f t="shared" si="3"/>
        <v>2.1992358903343674</v>
      </c>
      <c r="P32" s="76">
        <f>分析係数表!C35</f>
        <v>0.22275795564127288</v>
      </c>
      <c r="Q32" s="82">
        <f t="shared" si="4"/>
        <v>0.48989729090379824</v>
      </c>
      <c r="R32" s="83">
        <v>0.53491961250902276</v>
      </c>
      <c r="S32" s="84">
        <f t="shared" si="5"/>
        <v>1.171318369865356</v>
      </c>
      <c r="T32" s="85">
        <f>分析係数表!F35</f>
        <v>0.6527027027027027</v>
      </c>
      <c r="U32" s="86">
        <f t="shared" si="6"/>
        <v>0.76452266573644179</v>
      </c>
      <c r="V32" s="87">
        <f>分析係数表!D35</f>
        <v>0.11351351351351352</v>
      </c>
      <c r="W32" s="167">
        <f t="shared" si="7"/>
        <v>0</v>
      </c>
      <c r="X32" s="76">
        <f>分析係数表!E35</f>
        <v>8.9189189189189194E-2</v>
      </c>
      <c r="Y32" s="166">
        <f t="shared" si="8"/>
        <v>0</v>
      </c>
    </row>
    <row r="33" spans="1:25" x14ac:dyDescent="0.2">
      <c r="A33" s="6" t="s">
        <v>21</v>
      </c>
      <c r="B33" s="5" t="s">
        <v>38</v>
      </c>
      <c r="C33" s="90"/>
      <c r="D33" s="107">
        <f>投入係数表!AK33</f>
        <v>1.5332197614991482E-2</v>
      </c>
      <c r="E33" s="110">
        <f t="shared" si="9"/>
        <v>1.5332197614991483</v>
      </c>
      <c r="F33" s="85">
        <f>分析係数表!C36</f>
        <v>0.43622860833064259</v>
      </c>
      <c r="G33" s="110">
        <f t="shared" si="0"/>
        <v>0.66883432282381317</v>
      </c>
      <c r="H33" s="110">
        <v>0.69728694986961903</v>
      </c>
      <c r="I33" s="110">
        <f t="shared" si="1"/>
        <v>0.69728694986961903</v>
      </c>
      <c r="J33" s="85">
        <f>分析係数表!G36</f>
        <v>3.6982248520710057E-3</v>
      </c>
      <c r="K33" s="111">
        <f t="shared" si="2"/>
        <v>2.5787239270326145E-3</v>
      </c>
      <c r="L33" s="79"/>
      <c r="M33" s="80"/>
      <c r="N33" s="81">
        <f>分析係数表!H36</f>
        <v>7.7743004988690231E-2</v>
      </c>
      <c r="O33" s="82">
        <f t="shared" si="3"/>
        <v>2.4458700571138863</v>
      </c>
      <c r="P33" s="76">
        <f>分析係数表!C36</f>
        <v>0.43622860833064259</v>
      </c>
      <c r="Q33" s="82">
        <f t="shared" si="4"/>
        <v>1.06695849117238</v>
      </c>
      <c r="R33" s="83">
        <v>1.1178376927368465</v>
      </c>
      <c r="S33" s="84">
        <f t="shared" si="5"/>
        <v>1.8151246426064656</v>
      </c>
      <c r="T33" s="85">
        <f>分析係数表!F36</f>
        <v>0.90162721893491127</v>
      </c>
      <c r="U33" s="86">
        <f t="shared" si="6"/>
        <v>1.6365657835334924</v>
      </c>
      <c r="V33" s="87">
        <f>分析係数表!D36</f>
        <v>2.1449704142011833E-2</v>
      </c>
      <c r="W33" s="167">
        <f t="shared" si="7"/>
        <v>0</v>
      </c>
      <c r="X33" s="76">
        <f>分析係数表!E36</f>
        <v>1.4792899408284023E-3</v>
      </c>
      <c r="Y33" s="166">
        <f t="shared" si="8"/>
        <v>0</v>
      </c>
    </row>
    <row r="34" spans="1:25" x14ac:dyDescent="0.2">
      <c r="A34" s="6" t="s">
        <v>22</v>
      </c>
      <c r="B34" s="5" t="s">
        <v>377</v>
      </c>
      <c r="C34" s="90"/>
      <c r="D34" s="107">
        <f>投入係数表!AK34</f>
        <v>2.7257240204429302E-2</v>
      </c>
      <c r="E34" s="110">
        <f t="shared" si="9"/>
        <v>2.7257240204429301</v>
      </c>
      <c r="F34" s="85">
        <f>分析係数表!C37</f>
        <v>0.12537048014226437</v>
      </c>
      <c r="G34" s="110">
        <f t="shared" si="0"/>
        <v>0.34172532917823339</v>
      </c>
      <c r="H34" s="110">
        <v>0.35877638120577676</v>
      </c>
      <c r="I34" s="110">
        <f t="shared" si="1"/>
        <v>0.35877638120577676</v>
      </c>
      <c r="J34" s="85">
        <f>分析係数表!G37</f>
        <v>0.54441260744985676</v>
      </c>
      <c r="K34" s="111">
        <f t="shared" si="2"/>
        <v>0.19532238518366071</v>
      </c>
      <c r="L34" s="79"/>
      <c r="M34" s="80"/>
      <c r="N34" s="81">
        <f>分析係数表!H37</f>
        <v>5.4441793449632819E-2</v>
      </c>
      <c r="O34" s="82">
        <f t="shared" si="3"/>
        <v>1.7127914270024307</v>
      </c>
      <c r="P34" s="76">
        <f>分析係数表!C37</f>
        <v>0.12537048014226437</v>
      </c>
      <c r="Q34" s="82">
        <f t="shared" si="4"/>
        <v>0.21473348358684891</v>
      </c>
      <c r="R34" s="83">
        <v>0.23927507541132412</v>
      </c>
      <c r="S34" s="84">
        <f t="shared" si="5"/>
        <v>0.59805145661710091</v>
      </c>
      <c r="T34" s="85">
        <f>分析係数表!F37</f>
        <v>0.7435530085959885</v>
      </c>
      <c r="U34" s="86">
        <f t="shared" si="6"/>
        <v>0.44468295986285866</v>
      </c>
      <c r="V34" s="87">
        <f>分析係数表!D37</f>
        <v>0.23782234957020057</v>
      </c>
      <c r="W34" s="167">
        <f t="shared" si="7"/>
        <v>0</v>
      </c>
      <c r="X34" s="76">
        <f>分析係数表!E37</f>
        <v>0.19484240687679083</v>
      </c>
      <c r="Y34" s="166">
        <f t="shared" si="8"/>
        <v>0</v>
      </c>
    </row>
    <row r="35" spans="1:25" x14ac:dyDescent="0.2">
      <c r="A35" s="6" t="s">
        <v>23</v>
      </c>
      <c r="B35" s="5" t="s">
        <v>193</v>
      </c>
      <c r="C35" s="90"/>
      <c r="D35" s="107">
        <f>投入係数表!AK35</f>
        <v>6.9846678023850084E-2</v>
      </c>
      <c r="E35" s="110">
        <f t="shared" si="9"/>
        <v>6.9846678023850082</v>
      </c>
      <c r="F35" s="85">
        <f>分析係数表!C38</f>
        <v>2.2876841115637703E-2</v>
      </c>
      <c r="G35" s="110">
        <f t="shared" si="0"/>
        <v>0.1597871355606722</v>
      </c>
      <c r="H35" s="110">
        <v>0.16373711901815824</v>
      </c>
      <c r="I35" s="110">
        <f t="shared" si="1"/>
        <v>0.16373711901815824</v>
      </c>
      <c r="J35" s="85">
        <f>分析係数表!G38</f>
        <v>0.33663366336633666</v>
      </c>
      <c r="K35" s="111">
        <f t="shared" si="2"/>
        <v>5.5119426204132481E-2</v>
      </c>
      <c r="L35" s="79"/>
      <c r="M35" s="80"/>
      <c r="N35" s="81">
        <f>分析係数表!H38</f>
        <v>4.7129179190035016E-2</v>
      </c>
      <c r="O35" s="82">
        <f t="shared" si="3"/>
        <v>1.4827295164887291</v>
      </c>
      <c r="P35" s="76">
        <f>分析係数表!C38</f>
        <v>2.2876841115637703E-2</v>
      </c>
      <c r="Q35" s="82">
        <f t="shared" si="4"/>
        <v>3.3920167566178966E-2</v>
      </c>
      <c r="R35" s="83">
        <v>3.9124100356316679E-2</v>
      </c>
      <c r="S35" s="84">
        <f t="shared" si="5"/>
        <v>0.20286121937447493</v>
      </c>
      <c r="T35" s="85">
        <f>分析係数表!F38</f>
        <v>0.54455445544554459</v>
      </c>
      <c r="U35" s="86">
        <f t="shared" si="6"/>
        <v>0.11046898084748635</v>
      </c>
      <c r="V35" s="87">
        <f>分析係数表!D38</f>
        <v>0.17821782178217821</v>
      </c>
      <c r="W35" s="167">
        <f t="shared" si="7"/>
        <v>0</v>
      </c>
      <c r="X35" s="76">
        <f>分析係数表!E38</f>
        <v>0.21782178217821782</v>
      </c>
      <c r="Y35" s="166">
        <f t="shared" si="8"/>
        <v>0</v>
      </c>
    </row>
    <row r="36" spans="1:25" x14ac:dyDescent="0.2">
      <c r="A36" s="6" t="s">
        <v>24</v>
      </c>
      <c r="B36" s="5" t="s">
        <v>39</v>
      </c>
      <c r="C36" s="90"/>
      <c r="D36" s="107">
        <f>投入係数表!AK36</f>
        <v>0</v>
      </c>
      <c r="E36" s="110">
        <f t="shared" si="9"/>
        <v>0</v>
      </c>
      <c r="F36" s="85">
        <f>分析係数表!C39</f>
        <v>1</v>
      </c>
      <c r="G36" s="110">
        <f t="shared" si="0"/>
        <v>0</v>
      </c>
      <c r="H36" s="110">
        <v>1.4323406850607481E-2</v>
      </c>
      <c r="I36" s="110">
        <f t="shared" si="1"/>
        <v>1.4323406850607481E-2</v>
      </c>
      <c r="J36" s="85">
        <f>分析係数表!G39</f>
        <v>0.3546086320409656</v>
      </c>
      <c r="K36" s="111">
        <f t="shared" si="2"/>
        <v>5.0792037094601139E-3</v>
      </c>
      <c r="L36" s="79"/>
      <c r="M36" s="80"/>
      <c r="N36" s="81">
        <f>分析係数表!H39</f>
        <v>4.3379915099309016E-3</v>
      </c>
      <c r="O36" s="82">
        <f t="shared" si="3"/>
        <v>0.13647740454202634</v>
      </c>
      <c r="P36" s="76">
        <f>分析係数表!C39</f>
        <v>1</v>
      </c>
      <c r="Q36" s="82">
        <f t="shared" si="4"/>
        <v>0.13647740454202634</v>
      </c>
      <c r="R36" s="83">
        <v>0.14812196551517362</v>
      </c>
      <c r="S36" s="84">
        <f t="shared" si="5"/>
        <v>0.1624453723657811</v>
      </c>
      <c r="T36" s="85">
        <f>分析係数表!F39</f>
        <v>0.70537673738112661</v>
      </c>
      <c r="U36" s="86">
        <f t="shared" si="6"/>
        <v>0.1145851867620369</v>
      </c>
      <c r="V36" s="87">
        <f>分析係数表!D39</f>
        <v>5.5779078273591805E-2</v>
      </c>
      <c r="W36" s="167">
        <f t="shared" si="7"/>
        <v>0</v>
      </c>
      <c r="X36" s="76">
        <f>分析係数表!E39</f>
        <v>7.0592538405267011E-2</v>
      </c>
      <c r="Y36" s="166">
        <f t="shared" si="8"/>
        <v>0</v>
      </c>
    </row>
    <row r="37" spans="1:25" x14ac:dyDescent="0.2">
      <c r="A37" s="6" t="s">
        <v>25</v>
      </c>
      <c r="B37" s="5" t="s">
        <v>40</v>
      </c>
      <c r="C37" s="90"/>
      <c r="D37" s="107">
        <f>投入係数表!AK37</f>
        <v>0</v>
      </c>
      <c r="E37" s="110">
        <f t="shared" si="9"/>
        <v>0</v>
      </c>
      <c r="F37" s="85">
        <f>分析係数表!C40</f>
        <v>1</v>
      </c>
      <c r="G37" s="110">
        <f t="shared" si="0"/>
        <v>0</v>
      </c>
      <c r="H37" s="110">
        <v>9.9207249463575774E-5</v>
      </c>
      <c r="I37" s="110">
        <f t="shared" si="1"/>
        <v>9.9207249463575774E-5</v>
      </c>
      <c r="J37" s="85">
        <f>分析係数表!G40</f>
        <v>0.56581344070558914</v>
      </c>
      <c r="K37" s="111">
        <f t="shared" si="2"/>
        <v>5.613279516192352E-5</v>
      </c>
      <c r="L37" s="79"/>
      <c r="M37" s="80"/>
      <c r="N37" s="81">
        <f>分析係数表!H40</f>
        <v>2.8909614848325226E-2</v>
      </c>
      <c r="O37" s="82">
        <f t="shared" si="3"/>
        <v>0.90952441741221846</v>
      </c>
      <c r="P37" s="76">
        <f>分析係数表!C40</f>
        <v>1</v>
      </c>
      <c r="Q37" s="82">
        <f t="shared" si="4"/>
        <v>0.90952441741221846</v>
      </c>
      <c r="R37" s="83">
        <v>0.90987652363999649</v>
      </c>
      <c r="S37" s="84">
        <f t="shared" si="5"/>
        <v>0.90997573088946004</v>
      </c>
      <c r="T37" s="85">
        <f>分析係数表!F40</f>
        <v>0.76416450963474258</v>
      </c>
      <c r="U37" s="86">
        <f t="shared" si="6"/>
        <v>0.69537115817466066</v>
      </c>
      <c r="V37" s="87">
        <f>分析係数表!D40</f>
        <v>3.8155498034704249E-2</v>
      </c>
      <c r="W37" s="167">
        <f t="shared" si="7"/>
        <v>0</v>
      </c>
      <c r="X37" s="76">
        <f>分析係数表!E40</f>
        <v>2.4733966062697729E-2</v>
      </c>
      <c r="Y37" s="166">
        <f t="shared" si="8"/>
        <v>0</v>
      </c>
    </row>
    <row r="38" spans="1:25" x14ac:dyDescent="0.2">
      <c r="A38" s="6" t="s">
        <v>26</v>
      </c>
      <c r="B38" s="5" t="s">
        <v>276</v>
      </c>
      <c r="C38" s="90"/>
      <c r="D38" s="107">
        <f>投入係数表!AK38</f>
        <v>0</v>
      </c>
      <c r="E38" s="110">
        <f t="shared" si="9"/>
        <v>0</v>
      </c>
      <c r="F38" s="85">
        <f>分析係数表!C41</f>
        <v>0.80737001514386675</v>
      </c>
      <c r="G38" s="110">
        <f t="shared" si="0"/>
        <v>0</v>
      </c>
      <c r="H38" s="110">
        <v>9.9516135264426627E-5</v>
      </c>
      <c r="I38" s="110">
        <f t="shared" si="1"/>
        <v>9.9516135264426627E-5</v>
      </c>
      <c r="J38" s="85">
        <f>分析係数表!G41</f>
        <v>0.46438676343953744</v>
      </c>
      <c r="K38" s="111">
        <f t="shared" si="2"/>
        <v>4.6213975965458297E-5</v>
      </c>
      <c r="L38" s="79"/>
      <c r="M38" s="80"/>
      <c r="N38" s="81">
        <f>分析係数表!H41</f>
        <v>5.5247420444334276E-2</v>
      </c>
      <c r="O38" s="82">
        <f t="shared" si="3"/>
        <v>1.7381372307030927</v>
      </c>
      <c r="P38" s="76">
        <f>分析係数表!C41</f>
        <v>0.80737001514386675</v>
      </c>
      <c r="Q38" s="82">
        <f t="shared" si="4"/>
        <v>1.4033198822748745</v>
      </c>
      <c r="R38" s="83">
        <v>1.4262841319174946</v>
      </c>
      <c r="S38" s="84">
        <f t="shared" si="5"/>
        <v>1.426383648052759</v>
      </c>
      <c r="T38" s="85">
        <f>分析係数表!F41</f>
        <v>0.56759749046623198</v>
      </c>
      <c r="U38" s="86">
        <f t="shared" si="6"/>
        <v>0.80961177907681503</v>
      </c>
      <c r="V38" s="87">
        <f>分析係数表!D41</f>
        <v>0.17788165826054866</v>
      </c>
      <c r="W38" s="167">
        <f t="shared" si="7"/>
        <v>0</v>
      </c>
      <c r="X38" s="76">
        <f>分析係数表!E41</f>
        <v>0.18021896912289334</v>
      </c>
      <c r="Y38" s="166">
        <f t="shared" si="8"/>
        <v>0</v>
      </c>
    </row>
    <row r="39" spans="1:25" x14ac:dyDescent="0.2">
      <c r="A39" s="6" t="s">
        <v>51</v>
      </c>
      <c r="B39" s="5" t="s">
        <v>367</v>
      </c>
      <c r="C39" s="75">
        <f>最終需要_まとめ!C40</f>
        <v>100</v>
      </c>
      <c r="D39" s="107">
        <f>投入係数表!AK39</f>
        <v>0</v>
      </c>
      <c r="E39" s="110">
        <f t="shared" si="9"/>
        <v>0</v>
      </c>
      <c r="F39" s="85">
        <f>分析係数表!C42</f>
        <v>0.96683250414593702</v>
      </c>
      <c r="G39" s="110">
        <f>E39*F39</f>
        <v>0</v>
      </c>
      <c r="H39" s="110">
        <v>9.4333153647848111E-3</v>
      </c>
      <c r="I39" s="110">
        <f>C39+H39</f>
        <v>100.00943331536479</v>
      </c>
      <c r="J39" s="85">
        <f>分析係数表!G42</f>
        <v>0.48211243611584326</v>
      </c>
      <c r="K39" s="111">
        <f>I39*J39</f>
        <v>48.215791530235492</v>
      </c>
      <c r="L39" s="79"/>
      <c r="M39" s="80"/>
      <c r="N39" s="81">
        <f>分析係数表!H42</f>
        <v>1.6732252966876335E-2</v>
      </c>
      <c r="O39" s="82">
        <f t="shared" si="3"/>
        <v>0.52641284609067307</v>
      </c>
      <c r="P39" s="76">
        <f>分析係数表!C42</f>
        <v>0.96683250414593702</v>
      </c>
      <c r="Q39" s="82">
        <f>O39*P39</f>
        <v>0.50895305020043513</v>
      </c>
      <c r="R39" s="83">
        <v>0.52127174392675957</v>
      </c>
      <c r="S39" s="84">
        <f>I39+R39</f>
        <v>100.53070505929155</v>
      </c>
      <c r="T39" s="85">
        <f>分析係数表!F42</f>
        <v>0.55877342419080067</v>
      </c>
      <c r="U39" s="86">
        <f>S39*T39</f>
        <v>56.173886302295784</v>
      </c>
      <c r="V39" s="87">
        <f>分析係数表!D42</f>
        <v>0.25383304940374785</v>
      </c>
      <c r="W39" s="167">
        <f>ROUND(S39*V39,0)</f>
        <v>26</v>
      </c>
      <c r="X39" s="76">
        <f>分析係数表!E42</f>
        <v>0.17717206132879046</v>
      </c>
      <c r="Y39" s="166">
        <f>ROUND(S39*X39,0)</f>
        <v>18</v>
      </c>
    </row>
    <row r="40" spans="1:25" x14ac:dyDescent="0.2">
      <c r="A40" s="6" t="s">
        <v>194</v>
      </c>
      <c r="B40" s="5" t="s">
        <v>41</v>
      </c>
      <c r="C40" s="90"/>
      <c r="D40" s="107">
        <f>投入係数表!AK40</f>
        <v>7.8364565587734247E-2</v>
      </c>
      <c r="E40" s="110">
        <f t="shared" si="9"/>
        <v>7.836456558773425</v>
      </c>
      <c r="F40" s="85">
        <f>分析係数表!C43</f>
        <v>0.23747353563867324</v>
      </c>
      <c r="G40" s="110">
        <f>E40*F40</f>
        <v>1.8609510458907956</v>
      </c>
      <c r="H40" s="110">
        <v>2.0018258057669476</v>
      </c>
      <c r="I40" s="110">
        <f>C40+H40</f>
        <v>2.0018258057669476</v>
      </c>
      <c r="J40" s="85">
        <f>分析係数表!G43</f>
        <v>0.3947923997185081</v>
      </c>
      <c r="K40" s="111">
        <f>I40*J40</f>
        <v>0.79030561367716934</v>
      </c>
      <c r="L40" s="79"/>
      <c r="M40" s="80"/>
      <c r="N40" s="81">
        <f>分析係数表!H43</f>
        <v>4.4340470362222294E-2</v>
      </c>
      <c r="O40" s="82">
        <f t="shared" si="3"/>
        <v>1.3949940421402838</v>
      </c>
      <c r="P40" s="76">
        <f>分析係数表!C43</f>
        <v>0.23747353563867324</v>
      </c>
      <c r="Q40" s="82">
        <f>O40*P40</f>
        <v>0.33127416738193749</v>
      </c>
      <c r="R40" s="83">
        <v>0.46675463183744836</v>
      </c>
      <c r="S40" s="84">
        <f>I40+R40</f>
        <v>2.468580437604396</v>
      </c>
      <c r="T40" s="85">
        <f>分析係数表!F43</f>
        <v>0.64109781843771996</v>
      </c>
      <c r="U40" s="86">
        <f>S40*T40</f>
        <v>1.5826015331862104</v>
      </c>
      <c r="V40" s="87">
        <f>分析係数表!D43</f>
        <v>1.4700914848698099</v>
      </c>
      <c r="W40" s="167">
        <f>ROUND(S40*V40,0)</f>
        <v>4</v>
      </c>
      <c r="X40" s="76">
        <f>分析係数表!E43</f>
        <v>1.0415200562983815</v>
      </c>
      <c r="Y40" s="166">
        <f>ROUND(S40*X40,0)</f>
        <v>3</v>
      </c>
    </row>
    <row r="41" spans="1:25" x14ac:dyDescent="0.2">
      <c r="A41" s="6" t="s">
        <v>340</v>
      </c>
      <c r="B41" s="5" t="s">
        <v>42</v>
      </c>
      <c r="C41" s="90"/>
      <c r="D41" s="107">
        <f>投入係数表!AK41</f>
        <v>3.4071550255536627E-3</v>
      </c>
      <c r="E41" s="110">
        <f t="shared" si="9"/>
        <v>0.34071550255536626</v>
      </c>
      <c r="F41" s="85">
        <f>分析係数表!C44</f>
        <v>0.41273100616016423</v>
      </c>
      <c r="G41" s="110">
        <f>E41*F41</f>
        <v>0.14062385218404233</v>
      </c>
      <c r="H41" s="110">
        <v>0.14248978312552654</v>
      </c>
      <c r="I41" s="110">
        <f>C41+H41</f>
        <v>0.14248978312552654</v>
      </c>
      <c r="J41" s="85">
        <f>分析係数表!G44</f>
        <v>0.27032077234506385</v>
      </c>
      <c r="K41" s="111">
        <f>I41*J41</f>
        <v>3.851794822577298E-2</v>
      </c>
      <c r="L41" s="79"/>
      <c r="M41" s="80"/>
      <c r="N41" s="81">
        <f>分析係数表!H44</f>
        <v>0.12437641372044743</v>
      </c>
      <c r="O41" s="82">
        <f t="shared" si="3"/>
        <v>3.9130021559406694</v>
      </c>
      <c r="P41" s="76">
        <f>分析係数表!C44</f>
        <v>0.41273100616016423</v>
      </c>
      <c r="Q41" s="82">
        <f>O41*P41</f>
        <v>1.6150173169282842</v>
      </c>
      <c r="R41" s="83">
        <v>1.6367860216560386</v>
      </c>
      <c r="S41" s="84">
        <f>I41+R41</f>
        <v>1.7792758047815651</v>
      </c>
      <c r="T41" s="85">
        <f>分析係数表!F44</f>
        <v>0.52382435378386794</v>
      </c>
      <c r="U41" s="86">
        <f>S41*T41</f>
        <v>0.93202799864297492</v>
      </c>
      <c r="V41" s="87">
        <f>分析係数表!D44</f>
        <v>0.30302086577390219</v>
      </c>
      <c r="W41" s="167">
        <f>ROUND(S41*V41,0)</f>
        <v>1</v>
      </c>
      <c r="X41" s="76">
        <f>分析係数表!E44</f>
        <v>0.1999377141077546</v>
      </c>
      <c r="Y41" s="166">
        <f>ROUND(S41*X41,0)</f>
        <v>0</v>
      </c>
    </row>
    <row r="42" spans="1:25" x14ac:dyDescent="0.2">
      <c r="A42" s="6" t="s">
        <v>341</v>
      </c>
      <c r="B42" s="5" t="s">
        <v>278</v>
      </c>
      <c r="C42" s="90"/>
      <c r="D42" s="107">
        <f>投入係数表!AK42</f>
        <v>1.7035775127768314E-3</v>
      </c>
      <c r="E42" s="110">
        <f t="shared" si="9"/>
        <v>0.17035775127768313</v>
      </c>
      <c r="F42" s="85">
        <f>分析係数表!C45</f>
        <v>1</v>
      </c>
      <c r="G42" s="110">
        <f>E42*F42</f>
        <v>0.17035775127768313</v>
      </c>
      <c r="H42" s="110">
        <v>0.1736927577662653</v>
      </c>
      <c r="I42" s="110">
        <f>C42+H42</f>
        <v>0.1736927577662653</v>
      </c>
      <c r="J42" s="85">
        <f>分析係数表!G45</f>
        <v>0</v>
      </c>
      <c r="K42" s="111">
        <f>I42*J42</f>
        <v>0</v>
      </c>
      <c r="L42" s="79"/>
      <c r="M42" s="80"/>
      <c r="N42" s="81">
        <f>分析係数表!H45</f>
        <v>0</v>
      </c>
      <c r="O42" s="82">
        <f t="shared" si="3"/>
        <v>0</v>
      </c>
      <c r="P42" s="76">
        <f>分析係数表!C45</f>
        <v>1</v>
      </c>
      <c r="Q42" s="82">
        <f>O42*P42</f>
        <v>0</v>
      </c>
      <c r="R42" s="83">
        <v>6.8366132399511111E-3</v>
      </c>
      <c r="S42" s="84">
        <f>I42+R42</f>
        <v>0.18052937100621641</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107">
        <f>投入係数表!AK43</f>
        <v>1.0221465076660987E-2</v>
      </c>
      <c r="E43" s="110">
        <f t="shared" si="9"/>
        <v>1.0221465076660987</v>
      </c>
      <c r="F43" s="85">
        <f>分析係数表!C46</f>
        <v>7.03125E-2</v>
      </c>
      <c r="G43" s="110">
        <f>E43*F43</f>
        <v>7.1869676320272566E-2</v>
      </c>
      <c r="H43" s="110">
        <v>7.4632488326849517E-2</v>
      </c>
      <c r="I43" s="110">
        <f>C43+H43</f>
        <v>7.4632488326849517E-2</v>
      </c>
      <c r="J43" s="85">
        <f>分析係数表!G46</f>
        <v>1.0101010101010102E-2</v>
      </c>
      <c r="K43" s="111">
        <f>I43*J43</f>
        <v>7.5386351845302554E-4</v>
      </c>
      <c r="L43" s="79"/>
      <c r="M43" s="80"/>
      <c r="N43" s="81">
        <f>分析係数表!H46</f>
        <v>2.5315279025811051E-2</v>
      </c>
      <c r="O43" s="82">
        <f t="shared" si="3"/>
        <v>0.79644313936311095</v>
      </c>
      <c r="P43" s="76">
        <f>分析係数表!C46</f>
        <v>7.03125E-2</v>
      </c>
      <c r="Q43" s="82">
        <f>O43*P43</f>
        <v>5.5999908236468741E-2</v>
      </c>
      <c r="R43" s="83">
        <v>6.0674291386398946E-2</v>
      </c>
      <c r="S43" s="84">
        <f>I43+R43</f>
        <v>0.13530677971324845</v>
      </c>
      <c r="T43" s="85">
        <f>分析係数表!F46</f>
        <v>0.30303030303030304</v>
      </c>
      <c r="U43" s="86">
        <f>S43*T43</f>
        <v>4.1002054458560137E-2</v>
      </c>
      <c r="V43" s="87">
        <f>分析係数表!D46</f>
        <v>1.0101010101010102E-2</v>
      </c>
      <c r="W43" s="167">
        <f>ROUND(S43*V43,0)</f>
        <v>0</v>
      </c>
      <c r="X43" s="76">
        <f>分析係数表!E46</f>
        <v>3.0303030303030304E-2</v>
      </c>
      <c r="Y43" s="166">
        <f>ROUND(S43*X43,0)</f>
        <v>0</v>
      </c>
    </row>
    <row r="44" spans="1:25" x14ac:dyDescent="0.2">
      <c r="A44" s="192">
        <v>40</v>
      </c>
      <c r="B44" s="14" t="s">
        <v>150</v>
      </c>
      <c r="C44" s="197">
        <f>SUM(C5:C43)</f>
        <v>100</v>
      </c>
      <c r="D44" s="108">
        <f>投入係数表!AK44</f>
        <v>0.40374787052810901</v>
      </c>
      <c r="E44" s="96">
        <f>SUM(E5:E43)</f>
        <v>40.374787052810902</v>
      </c>
      <c r="F44" s="98">
        <f>分析係数表!C47</f>
        <v>0.45593014645384233</v>
      </c>
      <c r="G44" s="96">
        <f>SUM(G5:G43)</f>
        <v>6.0941748189615703</v>
      </c>
      <c r="H44" s="96">
        <f>SUM(H5:H43)</f>
        <v>6.6699643063640419</v>
      </c>
      <c r="I44" s="96">
        <f>SUM(I5:I43)</f>
        <v>106.66996430636404</v>
      </c>
      <c r="J44" s="98">
        <f>分析係数表!G47</f>
        <v>0.32612291818538663</v>
      </c>
      <c r="K44" s="112">
        <f>SUM(K5:K43)</f>
        <v>50.176979685404604</v>
      </c>
      <c r="L44" s="94">
        <f>最終需要_まとめ!$L$33</f>
        <v>0.627</v>
      </c>
      <c r="M44" s="91">
        <f>K44*L44</f>
        <v>31.460966262748688</v>
      </c>
      <c r="N44" s="95">
        <f>分析係数表!H47</f>
        <v>1</v>
      </c>
      <c r="O44" s="96">
        <f>SUM(O5:O43)</f>
        <v>31.460966262748684</v>
      </c>
      <c r="P44" s="92">
        <f>分析係数表!C47</f>
        <v>0.45593014645384233</v>
      </c>
      <c r="Q44" s="96">
        <f>SUM(Q5:Q43)</f>
        <v>9.1484585739173419</v>
      </c>
      <c r="R44" s="91">
        <f>SUM(R5:R43)</f>
        <v>10.032028863492162</v>
      </c>
      <c r="S44" s="97">
        <f>SUM(S5:S43)</f>
        <v>116.70199316985621</v>
      </c>
      <c r="T44" s="98">
        <f>分析係数表!F47</f>
        <v>0.53227163124544385</v>
      </c>
      <c r="U44" s="99">
        <f>SUM(U5:U43)</f>
        <v>66.167894259879603</v>
      </c>
      <c r="V44" s="100">
        <f>分析係数表!D47</f>
        <v>0.14068019962989961</v>
      </c>
      <c r="W44" s="164">
        <f>SUM(W5:W43)</f>
        <v>32</v>
      </c>
      <c r="X44" s="92">
        <f>分析係数表!E47</f>
        <v>0.11066561991812932</v>
      </c>
      <c r="Y44" s="165">
        <f>SUM(Y5:Y43)</f>
        <v>21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68"/>
  <sheetViews>
    <sheetView workbookViewId="0">
      <pane xSplit="2" ySplit="5" topLeftCell="G6" activePane="bottomRight" state="frozen"/>
      <selection pane="topRight" activeCell="C1" sqref="C1"/>
      <selection pane="bottomLeft" activeCell="A6" sqref="A6"/>
      <selection pane="bottomRight" activeCell="L13" sqref="L13"/>
    </sheetView>
  </sheetViews>
  <sheetFormatPr defaultRowHeight="13" x14ac:dyDescent="0.2"/>
  <cols>
    <col min="1" max="1" width="4.453125" customWidth="1"/>
    <col min="2" max="2" width="18.453125" customWidth="1"/>
    <col min="3" max="4" width="10.453125" customWidth="1"/>
    <col min="5" max="6" width="9.08984375" customWidth="1"/>
    <col min="7" max="7" width="6.90625" customWidth="1"/>
    <col min="8" max="8" width="5.453125" customWidth="1"/>
    <col min="9" max="9" width="18" customWidth="1"/>
    <col min="10" max="10" width="11.08984375" customWidth="1"/>
    <col min="11" max="11" width="13" customWidth="1"/>
    <col min="12" max="13" width="12.6328125" customWidth="1"/>
    <col min="15" max="15" width="5.453125" customWidth="1"/>
    <col min="16" max="16" width="13.08984375" customWidth="1"/>
    <col min="17" max="18" width="10.453125" customWidth="1"/>
  </cols>
  <sheetData>
    <row r="1" spans="1:18" x14ac:dyDescent="0.2">
      <c r="A1" s="15" t="s">
        <v>358</v>
      </c>
    </row>
    <row r="2" spans="1:18" x14ac:dyDescent="0.2">
      <c r="A2" s="43" t="s">
        <v>357</v>
      </c>
      <c r="B2" s="44"/>
      <c r="C2" s="44"/>
      <c r="D2" s="44"/>
      <c r="E2" s="44"/>
      <c r="F2" s="45"/>
      <c r="G2" s="45"/>
      <c r="O2" s="426"/>
      <c r="P2" s="434" t="s">
        <v>605</v>
      </c>
      <c r="Q2" s="427"/>
      <c r="R2" s="428" t="s">
        <v>557</v>
      </c>
    </row>
    <row r="3" spans="1:18" x14ac:dyDescent="0.2">
      <c r="A3" s="15" t="s">
        <v>396</v>
      </c>
      <c r="I3" s="15" t="s">
        <v>253</v>
      </c>
      <c r="O3" s="426"/>
      <c r="P3" s="427"/>
      <c r="Q3" s="427"/>
    </row>
    <row r="4" spans="1:18" x14ac:dyDescent="0.2">
      <c r="A4" s="50"/>
      <c r="B4" s="51"/>
      <c r="C4" s="52" t="s">
        <v>123</v>
      </c>
      <c r="D4" s="113"/>
      <c r="E4" s="122" t="s">
        <v>124</v>
      </c>
      <c r="F4" s="122"/>
      <c r="G4" s="114" t="s">
        <v>125</v>
      </c>
      <c r="I4" s="136"/>
      <c r="J4" s="137" t="s">
        <v>128</v>
      </c>
      <c r="K4" s="138" t="s">
        <v>209</v>
      </c>
      <c r="L4" s="139" t="s">
        <v>130</v>
      </c>
      <c r="M4" s="138" t="s">
        <v>254</v>
      </c>
      <c r="O4" s="49"/>
      <c r="P4" s="431" t="s">
        <v>558</v>
      </c>
      <c r="Q4" s="437" t="s">
        <v>606</v>
      </c>
      <c r="R4" s="433" t="s">
        <v>607</v>
      </c>
    </row>
    <row r="5" spans="1:18" x14ac:dyDescent="0.2">
      <c r="A5" s="54"/>
      <c r="B5" s="126"/>
      <c r="C5" s="123" t="s">
        <v>128</v>
      </c>
      <c r="D5" s="124" t="s">
        <v>129</v>
      </c>
      <c r="E5" s="125" t="s">
        <v>130</v>
      </c>
      <c r="F5" s="124" t="s">
        <v>131</v>
      </c>
      <c r="G5" s="115" t="s">
        <v>132</v>
      </c>
      <c r="I5" s="140"/>
      <c r="J5" s="141" t="s">
        <v>127</v>
      </c>
      <c r="K5" s="142" t="s">
        <v>127</v>
      </c>
      <c r="L5" s="143" t="s">
        <v>255</v>
      </c>
      <c r="M5" s="142" t="s">
        <v>255</v>
      </c>
      <c r="O5" s="49"/>
      <c r="P5" s="432" t="s">
        <v>559</v>
      </c>
      <c r="Q5" s="438">
        <v>2019</v>
      </c>
      <c r="R5" s="436">
        <v>2020</v>
      </c>
    </row>
    <row r="6" spans="1:18" x14ac:dyDescent="0.2">
      <c r="A6" s="2" t="s">
        <v>263</v>
      </c>
      <c r="B6" s="10" t="s">
        <v>264</v>
      </c>
      <c r="C6" s="175">
        <f>'1'!S5+'2'!S5+'3'!S5+'4'!S5+'5'!S5+'6'!S5+'7'!S5+'8'!S5+'9'!S5+'10'!S5+'11'!S5+'12'!S5+'13'!S5+'14'!S5+'15'!S5+'16'!S5+'17'!S5+'18'!S5+'19'!S5+'20'!S5+'21'!S5+'22'!S5+'23'!S5+'24'!S5+'25'!S5+'26'!S5+'27'!S5+'28'!S5+'29'!S5+'30'!S5+'31'!S5+'32'!S5+'33'!S5+'34'!S5+'35'!S5+'36'!S5+'37'!S5+'38'!S5+'39'!S5</f>
        <v>158.14385377765282</v>
      </c>
      <c r="D6" s="193">
        <f>'1'!U5+'2'!U5+'3'!U5+'4'!U5+'5'!U5+'6'!U5+'7'!U5+'8'!U5+'9'!U5+'10'!U5+'11'!U5+'12'!U5+'13'!U5+'14'!U5+'15'!U5+'16'!U5+'17'!U5+'18'!U5+'19'!U5+'20'!U5+'21'!U5+'22'!U5+'23'!U5+'24'!U5+'25'!U5+'26'!U5+'27'!U5+'28'!U5+'29'!U5+'30'!U5+'31'!U5+'32'!U5+'33'!U5+'34'!U5+'35'!U5+'36'!U5+'37'!U5+'38'!U5+'39'!U5</f>
        <v>71.535711962567632</v>
      </c>
      <c r="E6" s="120">
        <f>'1'!W5+'2'!W5+'3'!W5+'4'!W5+'5'!W5+'6'!W5+'7'!W5+'8'!W5+'9'!W5+'10'!W5+'11'!W5+'12'!W5+'13'!W5+'14'!W5+'15'!W5+'16'!W5+'17'!W5+'18'!W5+'19'!W5+'20'!W5+'21'!W5+'22'!W5+'23'!W5+'24'!W5+'25'!W5+'26'!W5+'27'!W5+'28'!W5+'29'!W5+'30'!W5+'31'!W5+'32'!W5+'33'!W5+'34'!W5+'35'!W5+'36'!W5+'37'!W5+'38'!W5+'39'!W5</f>
        <v>36</v>
      </c>
      <c r="F6" s="172">
        <f>'1'!Y5+'2'!Y5+'3'!Y5+'4'!Y5+'5'!Y5+'6'!Y5+'7'!Y5+'8'!Y5+'9'!Y5+'10'!Y5+'11'!Y5+'12'!Y5+'13'!Y5+'14'!Y5+'15'!Y5+'16'!Y5+'17'!Y5+'18'!Y5+'19'!Y5+'20'!Y5+'21'!Y5+'22'!Y5+'23'!Y5+'24'!Y5+'25'!Y5+'26'!Y5+'27'!Y5+'28'!Y5+'29'!Y5+'30'!Y5+'31'!Y5+'32'!Y5+'33'!Y5+'34'!Y5+'35'!Y5+'36'!Y5+'37'!Y5+'38'!Y5+'39'!Y5</f>
        <v>29</v>
      </c>
      <c r="G6" s="116">
        <v>1</v>
      </c>
      <c r="I6" s="144" t="s">
        <v>256</v>
      </c>
      <c r="J6" s="145">
        <f>C45</f>
        <v>4558.7123421152482</v>
      </c>
      <c r="K6" s="145">
        <f>D45</f>
        <v>2130.3600531984262</v>
      </c>
      <c r="L6" s="146">
        <f>E45</f>
        <v>806</v>
      </c>
      <c r="M6" s="147">
        <f>F45</f>
        <v>584</v>
      </c>
      <c r="O6" s="49"/>
      <c r="P6" s="429" t="s">
        <v>560</v>
      </c>
      <c r="Q6" s="429">
        <v>22311703</v>
      </c>
      <c r="R6" s="429">
        <v>21735871</v>
      </c>
    </row>
    <row r="7" spans="1:18" x14ac:dyDescent="0.2">
      <c r="A7" s="159" t="s">
        <v>219</v>
      </c>
      <c r="B7" s="3" t="s">
        <v>265</v>
      </c>
      <c r="C7" s="174">
        <f>'1'!S6+'2'!S6+'3'!S6+'4'!S6+'5'!S6+'6'!S6+'7'!S6+'8'!S6+'9'!S6+'10'!S6+'11'!S6+'12'!S6+'13'!S6+'14'!S6+'15'!S6+'16'!S6+'17'!S6+'18'!S6+'19'!S6+'20'!S6+'21'!S6+'22'!S6+'23'!S6+'24'!S6+'25'!S6+'26'!S6+'27'!S6+'28'!S6+'29'!S6+'30'!S6+'31'!S6+'32'!S6+'33'!S6+'34'!S6+'35'!S6+'36'!S6+'37'!S6+'38'!S6+'39'!S6</f>
        <v>131.78608229840043</v>
      </c>
      <c r="D7" s="193">
        <f>'1'!U6+'2'!U6+'3'!U6+'4'!U6+'5'!U6+'6'!U6+'7'!U6+'8'!U6+'9'!U6+'10'!U6+'11'!U6+'12'!U6+'13'!U6+'14'!U6+'15'!U6+'16'!U6+'17'!U6+'18'!U6+'19'!U6+'20'!U6+'21'!U6+'22'!U6+'23'!U6+'24'!U6+'25'!U6+'26'!U6+'27'!U6+'28'!U6+'29'!U6+'30'!U6+'31'!U6+'32'!U6+'33'!U6+'34'!U6+'35'!U6+'36'!U6+'37'!U6+'38'!U6+'39'!U6</f>
        <v>88.112787583232887</v>
      </c>
      <c r="E7" s="120">
        <f>'1'!W6+'2'!W6+'3'!W6+'4'!W6+'5'!W6+'6'!W6+'7'!W6+'8'!W6+'9'!W6+'10'!W6+'11'!W6+'12'!W6+'13'!W6+'14'!W6+'15'!W6+'16'!W6+'17'!W6+'18'!W6+'19'!W6+'20'!W6+'21'!W6+'22'!W6+'23'!W6+'24'!W6+'25'!W6+'26'!W6+'27'!W6+'28'!W6+'29'!W6+'30'!W6+'31'!W6+'32'!W6+'33'!W6+'34'!W6+'35'!W6+'36'!W6+'37'!W6+'38'!W6+'39'!W6</f>
        <v>19</v>
      </c>
      <c r="F7" s="172">
        <f>'1'!Y6+'2'!Y6+'3'!Y6+'4'!Y6+'5'!Y6+'6'!Y6+'7'!Y6+'8'!Y6+'9'!Y6+'10'!Y6+'11'!Y6+'12'!Y6+'13'!Y6+'14'!Y6+'15'!Y6+'16'!Y6+'17'!Y6+'18'!Y6+'19'!Y6+'20'!Y6+'21'!Y6+'22'!Y6+'23'!Y6+'24'!Y6+'25'!Y6+'26'!Y6+'27'!Y6+'28'!Y6+'29'!Y6+'30'!Y6+'31'!Y6+'32'!Y6+'33'!Y6+'34'!Y6+'35'!Y6+'36'!Y6+'37'!Y6+'38'!Y6+'39'!Y6</f>
        <v>6</v>
      </c>
      <c r="G7" s="117">
        <v>2</v>
      </c>
      <c r="I7" s="144" t="s">
        <v>257</v>
      </c>
      <c r="J7" s="145">
        <f>最終需要_まとめ!C45</f>
        <v>3900</v>
      </c>
      <c r="K7" s="383">
        <f>Q54</f>
        <v>59777</v>
      </c>
      <c r="L7" s="148" t="s">
        <v>258</v>
      </c>
      <c r="M7" s="149" t="s">
        <v>258</v>
      </c>
      <c r="O7" s="49"/>
      <c r="P7" s="429" t="s">
        <v>561</v>
      </c>
      <c r="Q7" s="429">
        <v>7098009</v>
      </c>
      <c r="R7" s="429">
        <v>6903478</v>
      </c>
    </row>
    <row r="8" spans="1:18" x14ac:dyDescent="0.2">
      <c r="A8" s="159" t="s">
        <v>220</v>
      </c>
      <c r="B8" s="3" t="s">
        <v>266</v>
      </c>
      <c r="C8" s="174">
        <f>'1'!S7+'2'!S7+'3'!S7+'4'!S7+'5'!S7+'6'!S7+'7'!S7+'8'!S7+'9'!S7+'10'!S7+'11'!S7+'12'!S7+'13'!S7+'14'!S7+'15'!S7+'16'!S7+'17'!S7+'18'!S7+'19'!S7+'20'!S7+'21'!S7+'22'!S7+'23'!S7+'24'!S7+'25'!S7+'26'!S7+'27'!S7+'28'!S7+'29'!S7+'30'!S7+'31'!S7+'32'!S7+'33'!S7+'34'!S7+'35'!S7+'36'!S7+'37'!S7+'38'!S7+'39'!S7</f>
        <v>100</v>
      </c>
      <c r="D8" s="193">
        <f>'1'!U7+'2'!U7+'3'!U7+'4'!U7+'5'!U7+'6'!U7+'7'!U7+'8'!U7+'9'!U7+'10'!U7+'11'!U7+'12'!U7+'13'!U7+'14'!U7+'15'!U7+'16'!U7+'17'!U7+'18'!U7+'19'!U7+'20'!U7+'21'!U7+'22'!U7+'23'!U7+'24'!U7+'25'!U7+'26'!U7+'27'!U7+'28'!U7+'29'!U7+'30'!U7+'31'!U7+'32'!U7+'33'!U7+'34'!U7+'35'!U7+'36'!U7+'37'!U7+'38'!U7+'39'!U7</f>
        <v>0</v>
      </c>
      <c r="E8" s="120">
        <f>'1'!W7+'2'!W7+'3'!W7+'4'!W7+'5'!W7+'6'!W7+'7'!W7+'8'!W7+'9'!W7+'10'!W7+'11'!W7+'12'!W7+'13'!W7+'14'!W7+'15'!W7+'16'!W7+'17'!W7+'18'!W7+'19'!W7+'20'!W7+'21'!W7+'22'!W7+'23'!W7+'24'!W7+'25'!W7+'26'!W7+'27'!W7+'28'!W7+'29'!W7+'30'!W7+'31'!W7+'32'!W7+'33'!W7+'34'!W7+'35'!W7+'36'!W7+'37'!W7+'38'!W7+'39'!W7</f>
        <v>0</v>
      </c>
      <c r="F8" s="172">
        <f>'1'!Y7+'2'!Y7+'3'!Y7+'4'!Y7+'5'!Y7+'6'!Y7+'7'!Y7+'8'!Y7+'9'!Y7+'10'!Y7+'11'!Y7+'12'!Y7+'13'!Y7+'14'!Y7+'15'!Y7+'16'!Y7+'17'!Y7+'18'!Y7+'19'!Y7+'20'!Y7+'21'!Y7+'22'!Y7+'23'!Y7+'24'!Y7+'25'!Y7+'26'!Y7+'27'!Y7+'28'!Y7+'29'!Y7+'30'!Y7+'31'!Y7+'32'!Y7+'33'!Y7+'34'!Y7+'35'!Y7+'36'!Y7+'37'!Y7+'38'!Y7+'39'!Y7</f>
        <v>0</v>
      </c>
      <c r="G8" s="117">
        <v>3</v>
      </c>
      <c r="I8" s="144" t="s">
        <v>259</v>
      </c>
      <c r="J8" s="441">
        <f>J6/J7</f>
        <v>1.1689006005423714</v>
      </c>
      <c r="K8" s="150">
        <f>K6/K7*100</f>
        <v>3.5638457152390153</v>
      </c>
      <c r="L8" s="148" t="s">
        <v>261</v>
      </c>
      <c r="M8" s="151" t="s">
        <v>261</v>
      </c>
      <c r="O8" s="49"/>
      <c r="P8" s="429" t="s">
        <v>562</v>
      </c>
      <c r="Q8" s="429">
        <v>3587529</v>
      </c>
      <c r="R8" s="429">
        <v>3385318</v>
      </c>
    </row>
    <row r="9" spans="1:18" x14ac:dyDescent="0.2">
      <c r="A9" s="159" t="s">
        <v>221</v>
      </c>
      <c r="B9" s="3" t="s">
        <v>27</v>
      </c>
      <c r="C9" s="174">
        <f>'1'!S8+'2'!S8+'3'!S8+'4'!S8+'5'!S8+'6'!S8+'7'!S8+'8'!S8+'9'!S8+'10'!S8+'11'!S8+'12'!S8+'13'!S8+'14'!S8+'15'!S8+'16'!S8+'17'!S8+'18'!S8+'19'!S8+'20'!S8+'21'!S8+'22'!S8+'23'!S8+'24'!S8+'25'!S8+'26'!S8+'27'!S8+'28'!S8+'29'!S8+'30'!S8+'31'!S8+'32'!S8+'33'!S8+'34'!S8+'35'!S8+'36'!S8+'37'!S8+'38'!S8+'39'!S8</f>
        <v>101.79333462933822</v>
      </c>
      <c r="D9" s="193">
        <f>'1'!U8+'2'!U8+'3'!U8+'4'!U8+'5'!U8+'6'!U8+'7'!U8+'8'!U8+'9'!U8+'10'!U8+'11'!U8+'12'!U8+'13'!U8+'14'!U8+'15'!U8+'16'!U8+'17'!U8+'18'!U8+'19'!U8+'20'!U8+'21'!U8+'22'!U8+'23'!U8+'24'!U8+'25'!U8+'26'!U8+'27'!U8+'28'!U8+'29'!U8+'30'!U8+'31'!U8+'32'!U8+'33'!U8+'34'!U8+'35'!U8+'36'!U8+'37'!U8+'38'!U8+'39'!U8</f>
        <v>82.7070843863373</v>
      </c>
      <c r="E9" s="120">
        <f>'1'!W8+'2'!W8+'3'!W8+'4'!W8+'5'!W8+'6'!W8+'7'!W8+'8'!W8+'9'!W8+'10'!W8+'11'!W8+'12'!W8+'13'!W8+'14'!W8+'15'!W8+'16'!W8+'17'!W8+'18'!W8+'19'!W8+'20'!W8+'21'!W8+'22'!W8+'23'!W8+'24'!W8+'25'!W8+'26'!W8+'27'!W8+'28'!W8+'29'!W8+'30'!W8+'31'!W8+'32'!W8+'33'!W8+'34'!W8+'35'!W8+'36'!W8+'37'!W8+'38'!W8+'39'!W8</f>
        <v>31</v>
      </c>
      <c r="F9" s="172">
        <f>'1'!Y8+'2'!Y8+'3'!Y8+'4'!Y8+'5'!Y8+'6'!Y8+'7'!Y8+'8'!Y8+'9'!Y8+'10'!Y8+'11'!Y8+'12'!Y8+'13'!Y8+'14'!Y8+'15'!Y8+'16'!Y8+'17'!Y8+'18'!Y8+'19'!Y8+'20'!Y8+'21'!Y8+'22'!Y8+'23'!Y8+'24'!Y8+'25'!Y8+'26'!Y8+'27'!Y8+'28'!Y8+'29'!Y8+'30'!Y8+'31'!Y8+'32'!Y8+'33'!Y8+'34'!Y8+'35'!Y8+'36'!Y8+'37'!Y8+'38'!Y8+'39'!Y8</f>
        <v>0</v>
      </c>
      <c r="G9" s="117">
        <v>4</v>
      </c>
      <c r="I9" s="152" t="s">
        <v>125</v>
      </c>
      <c r="J9" s="458" t="s">
        <v>608</v>
      </c>
      <c r="K9" s="459"/>
      <c r="L9" s="153"/>
      <c r="M9" s="154"/>
      <c r="O9" s="49"/>
      <c r="P9" s="429" t="s">
        <v>563</v>
      </c>
      <c r="Q9" s="429">
        <v>1982260</v>
      </c>
      <c r="R9" s="429">
        <v>1908128</v>
      </c>
    </row>
    <row r="10" spans="1:18" x14ac:dyDescent="0.2">
      <c r="A10" s="2" t="s">
        <v>222</v>
      </c>
      <c r="B10" s="10" t="s">
        <v>190</v>
      </c>
      <c r="C10" s="175">
        <f>'1'!S9+'2'!S9+'3'!S9+'4'!S9+'5'!S9+'6'!S9+'7'!S9+'8'!S9+'9'!S9+'10'!S9+'11'!S9+'12'!S9+'13'!S9+'14'!S9+'15'!S9+'16'!S9+'17'!S9+'18'!S9+'19'!S9+'20'!S9+'21'!S9+'22'!S9+'23'!S9+'24'!S9+'25'!S9+'26'!S9+'27'!S9+'28'!S9+'29'!S9+'30'!S9+'31'!S9+'32'!S9+'33'!S9+'34'!S9+'35'!S9+'36'!S9+'37'!S9+'38'!S9+'39'!S9</f>
        <v>110.59527431431503</v>
      </c>
      <c r="D10" s="194">
        <f>'1'!U9+'2'!U9+'3'!U9+'4'!U9+'5'!U9+'6'!U9+'7'!U9+'8'!U9+'9'!U9+'10'!U9+'11'!U9+'12'!U9+'13'!U9+'14'!U9+'15'!U9+'16'!U9+'17'!U9+'18'!U9+'19'!U9+'20'!U9+'21'!U9+'22'!U9+'23'!U9+'24'!U9+'25'!U9+'26'!U9+'27'!U9+'28'!U9+'29'!U9+'30'!U9+'31'!U9+'32'!U9+'33'!U9+'34'!U9+'35'!U9+'36'!U9+'37'!U9+'38'!U9+'39'!U9</f>
        <v>32.551091376199096</v>
      </c>
      <c r="E10" s="119">
        <f>'1'!W9+'2'!W9+'3'!W9+'4'!W9+'5'!W9+'6'!W9+'7'!W9+'8'!W9+'9'!W9+'10'!W9+'11'!W9+'12'!W9+'13'!W9+'14'!W9+'15'!W9+'16'!W9+'17'!W9+'18'!W9+'19'!W9+'20'!W9+'21'!W9+'22'!W9+'23'!W9+'24'!W9+'25'!W9+'26'!W9+'27'!W9+'28'!W9+'29'!W9+'30'!W9+'31'!W9+'32'!W9+'33'!W9+'34'!W9+'35'!W9+'36'!W9+'37'!W9+'38'!W9+'39'!W9</f>
        <v>8</v>
      </c>
      <c r="F10" s="171">
        <f>'1'!Y9+'2'!Y9+'3'!Y9+'4'!Y9+'5'!Y9+'6'!Y9+'7'!Y9+'8'!Y9+'9'!Y9+'10'!Y9+'11'!Y9+'12'!Y9+'13'!Y9+'14'!Y9+'15'!Y9+'16'!Y9+'17'!Y9+'18'!Y9+'19'!Y9+'20'!Y9+'21'!Y9+'22'!Y9+'23'!Y9+'24'!Y9+'25'!Y9+'26'!Y9+'27'!Y9+'28'!Y9+'29'!Y9+'30'!Y9+'31'!Y9+'32'!Y9+'33'!Y9+'34'!Y9+'35'!Y9+'36'!Y9+'37'!Y9+'38'!Y9+'39'!Y9</f>
        <v>7</v>
      </c>
      <c r="G10" s="116">
        <v>5</v>
      </c>
      <c r="I10" s="26" t="s">
        <v>260</v>
      </c>
      <c r="O10" s="49"/>
      <c r="P10" s="429" t="s">
        <v>564</v>
      </c>
      <c r="Q10" s="429">
        <v>2933055</v>
      </c>
      <c r="R10" s="429">
        <v>2958496</v>
      </c>
    </row>
    <row r="11" spans="1:18" x14ac:dyDescent="0.2">
      <c r="A11" s="159" t="s">
        <v>223</v>
      </c>
      <c r="B11" s="3" t="s">
        <v>28</v>
      </c>
      <c r="C11" s="174">
        <f>'1'!S10+'2'!S10+'3'!S10+'4'!S10+'5'!S10+'6'!S10+'7'!S10+'8'!S10+'9'!S10+'10'!S10+'11'!S10+'12'!S10+'13'!S10+'14'!S10+'15'!S10+'16'!S10+'17'!S10+'18'!S10+'19'!S10+'20'!S10+'21'!S10+'22'!S10+'23'!S10+'24'!S10+'25'!S10+'26'!S10+'27'!S10+'28'!S10+'29'!S10+'30'!S10+'31'!S10+'32'!S10+'33'!S10+'34'!S10+'35'!S10+'36'!S10+'37'!S10+'38'!S10+'39'!S10</f>
        <v>100</v>
      </c>
      <c r="D11" s="193">
        <f>'1'!U10+'2'!U10+'3'!U10+'4'!U10+'5'!U10+'6'!U10+'7'!U10+'8'!U10+'9'!U10+'10'!U10+'11'!U10+'12'!U10+'13'!U10+'14'!U10+'15'!U10+'16'!U10+'17'!U10+'18'!U10+'19'!U10+'20'!U10+'21'!U10+'22'!U10+'23'!U10+'24'!U10+'25'!U10+'26'!U10+'27'!U10+'28'!U10+'29'!U10+'30'!U10+'31'!U10+'32'!U10+'33'!U10+'34'!U10+'35'!U10+'36'!U10+'37'!U10+'38'!U10+'39'!U10</f>
        <v>37.804878048780488</v>
      </c>
      <c r="E11" s="120">
        <f>'1'!W10+'2'!W10+'3'!W10+'4'!W10+'5'!W10+'6'!W10+'7'!W10+'8'!W10+'9'!W10+'10'!W10+'11'!W10+'12'!W10+'13'!W10+'14'!W10+'15'!W10+'16'!W10+'17'!W10+'18'!W10+'19'!W10+'20'!W10+'21'!W10+'22'!W10+'23'!W10+'24'!W10+'25'!W10+'26'!W10+'27'!W10+'28'!W10+'29'!W10+'30'!W10+'31'!W10+'32'!W10+'33'!W10+'34'!W10+'35'!W10+'36'!W10+'37'!W10+'38'!W10+'39'!W10</f>
        <v>45</v>
      </c>
      <c r="F11" s="172">
        <f>'1'!Y10+'2'!Y10+'3'!Y10+'4'!Y10+'5'!Y10+'6'!Y10+'7'!Y10+'8'!Y10+'9'!Y10+'10'!Y10+'11'!Y10+'12'!Y10+'13'!Y10+'14'!Y10+'15'!Y10+'16'!Y10+'17'!Y10+'18'!Y10+'19'!Y10+'20'!Y10+'21'!Y10+'22'!Y10+'23'!Y10+'24'!Y10+'25'!Y10+'26'!Y10+'27'!Y10+'28'!Y10+'29'!Y10+'30'!Y10+'31'!Y10+'32'!Y10+'33'!Y10+'34'!Y10+'35'!Y10+'36'!Y10+'37'!Y10+'38'!Y10+'39'!Y10</f>
        <v>40</v>
      </c>
      <c r="G11" s="117">
        <v>6</v>
      </c>
      <c r="O11" s="49"/>
      <c r="P11" s="429" t="s">
        <v>565</v>
      </c>
      <c r="Q11" s="429">
        <v>1278601</v>
      </c>
      <c r="R11" s="429">
        <v>1266442</v>
      </c>
    </row>
    <row r="12" spans="1:18" x14ac:dyDescent="0.2">
      <c r="A12" s="159" t="s">
        <v>224</v>
      </c>
      <c r="B12" s="3" t="s">
        <v>267</v>
      </c>
      <c r="C12" s="174">
        <f>'1'!S11+'2'!S11+'3'!S11+'4'!S11+'5'!S11+'6'!S11+'7'!S11+'8'!S11+'9'!S11+'10'!S11+'11'!S11+'12'!S11+'13'!S11+'14'!S11+'15'!S11+'16'!S11+'17'!S11+'18'!S11+'19'!S11+'20'!S11+'21'!S11+'22'!S11+'23'!S11+'24'!S11+'25'!S11+'26'!S11+'27'!S11+'28'!S11+'29'!S11+'30'!S11+'31'!S11+'32'!S11+'33'!S11+'34'!S11+'35'!S11+'36'!S11+'37'!S11+'38'!S11+'39'!S11</f>
        <v>109.21432060187887</v>
      </c>
      <c r="D12" s="193">
        <f>'1'!U11+'2'!U11+'3'!U11+'4'!U11+'5'!U11+'6'!U11+'7'!U11+'8'!U11+'9'!U11+'10'!U11+'11'!U11+'12'!U11+'13'!U11+'14'!U11+'15'!U11+'16'!U11+'17'!U11+'18'!U11+'19'!U11+'20'!U11+'21'!U11+'22'!U11+'23'!U11+'24'!U11+'25'!U11+'26'!U11+'27'!U11+'28'!U11+'29'!U11+'30'!U11+'31'!U11+'32'!U11+'33'!U11+'34'!U11+'35'!U11+'36'!U11+'37'!U11+'38'!U11+'39'!U11</f>
        <v>42.974865798964146</v>
      </c>
      <c r="E12" s="120">
        <f>'1'!W11+'2'!W11+'3'!W11+'4'!W11+'5'!W11+'6'!W11+'7'!W11+'8'!W11+'9'!W11+'10'!W11+'11'!W11+'12'!W11+'13'!W11+'14'!W11+'15'!W11+'16'!W11+'17'!W11+'18'!W11+'19'!W11+'20'!W11+'21'!W11+'22'!W11+'23'!W11+'24'!W11+'25'!W11+'26'!W11+'27'!W11+'28'!W11+'29'!W11+'30'!W11+'31'!W11+'32'!W11+'33'!W11+'34'!W11+'35'!W11+'36'!W11+'37'!W11+'38'!W11+'39'!W11</f>
        <v>14</v>
      </c>
      <c r="F12" s="172">
        <f>'1'!Y11+'2'!Y11+'3'!Y11+'4'!Y11+'5'!Y11+'6'!Y11+'7'!Y11+'8'!Y11+'9'!Y11+'10'!Y11+'11'!Y11+'12'!Y11+'13'!Y11+'14'!Y11+'15'!Y11+'16'!Y11+'17'!Y11+'18'!Y11+'19'!Y11+'20'!Y11+'21'!Y11+'22'!Y11+'23'!Y11+'24'!Y11+'25'!Y11+'26'!Y11+'27'!Y11+'28'!Y11+'29'!Y11+'30'!Y11+'31'!Y11+'32'!Y11+'33'!Y11+'34'!Y11+'35'!Y11+'36'!Y11+'37'!Y11+'38'!Y11+'39'!Y11</f>
        <v>11</v>
      </c>
      <c r="G12" s="117">
        <v>7</v>
      </c>
      <c r="I12" s="26" t="s">
        <v>319</v>
      </c>
      <c r="J12" s="180">
        <f>最終需要_まとめ!C45</f>
        <v>3900</v>
      </c>
      <c r="L12" t="s">
        <v>177</v>
      </c>
      <c r="O12" s="49"/>
      <c r="P12" s="429" t="s">
        <v>566</v>
      </c>
      <c r="Q12" s="429">
        <v>2700326</v>
      </c>
      <c r="R12" s="429">
        <v>2598785</v>
      </c>
    </row>
    <row r="13" spans="1:18" x14ac:dyDescent="0.2">
      <c r="A13" s="159" t="s">
        <v>225</v>
      </c>
      <c r="B13" s="3" t="s">
        <v>29</v>
      </c>
      <c r="C13" s="174">
        <f>'1'!S12+'2'!S12+'3'!S12+'4'!S12+'5'!S12+'6'!S12+'7'!S12+'8'!S12+'9'!S12+'10'!S12+'11'!S12+'12'!S12+'13'!S12+'14'!S12+'15'!S12+'16'!S12+'17'!S12+'18'!S12+'19'!S12+'20'!S12+'21'!S12+'22'!S12+'23'!S12+'24'!S12+'25'!S12+'26'!S12+'27'!S12+'28'!S12+'29'!S12+'30'!S12+'31'!S12+'32'!S12+'33'!S12+'34'!S12+'35'!S12+'36'!S12+'37'!S12+'38'!S12+'39'!S12</f>
        <v>100</v>
      </c>
      <c r="D13" s="193">
        <f>'1'!U12+'2'!U12+'3'!U12+'4'!U12+'5'!U12+'6'!U12+'7'!U12+'8'!U12+'9'!U12+'10'!U12+'11'!U12+'12'!U12+'13'!U12+'14'!U12+'15'!U12+'16'!U12+'17'!U12+'18'!U12+'19'!U12+'20'!U12+'21'!U12+'22'!U12+'23'!U12+'24'!U12+'25'!U12+'26'!U12+'27'!U12+'28'!U12+'29'!U12+'30'!U12+'31'!U12+'32'!U12+'33'!U12+'34'!U12+'35'!U12+'36'!U12+'37'!U12+'38'!U12+'39'!U12</f>
        <v>30.833333333333336</v>
      </c>
      <c r="E13" s="120">
        <f>'1'!W12+'2'!W12+'3'!W12+'4'!W12+'5'!W12+'6'!W12+'7'!W12+'8'!W12+'9'!W12+'10'!W12+'11'!W12+'12'!W12+'13'!W12+'14'!W12+'15'!W12+'16'!W12+'17'!W12+'18'!W12+'19'!W12+'20'!W12+'21'!W12+'22'!W12+'23'!W12+'24'!W12+'25'!W12+'26'!W12+'27'!W12+'28'!W12+'29'!W12+'30'!W12+'31'!W12+'32'!W12+'33'!W12+'34'!W12+'35'!W12+'36'!W12+'37'!W12+'38'!W12+'39'!W12</f>
        <v>1</v>
      </c>
      <c r="F13" s="172">
        <f>'1'!Y12+'2'!Y12+'3'!Y12+'4'!Y12+'5'!Y12+'6'!Y12+'7'!Y12+'8'!Y12+'9'!Y12+'10'!Y12+'11'!Y12+'12'!Y12+'13'!Y12+'14'!Y12+'15'!Y12+'16'!Y12+'17'!Y12+'18'!Y12+'19'!Y12+'20'!Y12+'21'!Y12+'22'!Y12+'23'!Y12+'24'!Y12+'25'!Y12+'26'!Y12+'27'!Y12+'28'!Y12+'29'!Y12+'30'!Y12+'31'!Y12+'32'!Y12+'33'!Y12+'34'!Y12+'35'!Y12+'36'!Y12+'37'!Y12+'38'!Y12+'39'!Y12</f>
        <v>0</v>
      </c>
      <c r="G13" s="117">
        <v>8</v>
      </c>
      <c r="I13" s="177" t="s">
        <v>320</v>
      </c>
      <c r="J13" s="183">
        <f>'1'!H44+'2'!H44+'3'!H44+'4'!H44+'5'!H44+'6'!H44+'7'!H44+'8'!H44+'9'!H44+'10'!H44+'11'!H44+'12'!H44+'13'!H44+'14'!H44+'15'!H44+'16'!H44+'17'!H44+'18'!H44+'19'!H44+'20'!H44+'21'!H44+'22'!H44+'23'!H44+'24'!H44+'25'!H44+'26'!H44+'27'!H44+'28'!H44+'29'!H44+'30'!H44+'31'!H44+'32'!H44+'33'!H44+'34'!H44+'35'!H44+'36'!H44+'37'!H44+'38'!H44+'39'!H44</f>
        <v>451.10320043303852</v>
      </c>
      <c r="O13" s="49"/>
      <c r="P13" s="429" t="s">
        <v>567</v>
      </c>
      <c r="Q13" s="429">
        <v>1115874</v>
      </c>
      <c r="R13" s="429">
        <v>1131429</v>
      </c>
    </row>
    <row r="14" spans="1:18" x14ac:dyDescent="0.2">
      <c r="A14" s="159" t="s">
        <v>226</v>
      </c>
      <c r="B14" s="3" t="s">
        <v>30</v>
      </c>
      <c r="C14" s="174">
        <f>'1'!S13+'2'!S13+'3'!S13+'4'!S13+'5'!S13+'6'!S13+'7'!S13+'8'!S13+'9'!S13+'10'!S13+'11'!S13+'12'!S13+'13'!S13+'14'!S13+'15'!S13+'16'!S13+'17'!S13+'18'!S13+'19'!S13+'20'!S13+'21'!S13+'22'!S13+'23'!S13+'24'!S13+'25'!S13+'26'!S13+'27'!S13+'28'!S13+'29'!S13+'30'!S13+'31'!S13+'32'!S13+'33'!S13+'34'!S13+'35'!S13+'36'!S13+'37'!S13+'38'!S13+'39'!S13</f>
        <v>101.11037658788405</v>
      </c>
      <c r="D14" s="193">
        <f>'1'!U13+'2'!U13+'3'!U13+'4'!U13+'5'!U13+'6'!U13+'7'!U13+'8'!U13+'9'!U13+'10'!U13+'11'!U13+'12'!U13+'13'!U13+'14'!U13+'15'!U13+'16'!U13+'17'!U13+'18'!U13+'19'!U13+'20'!U13+'21'!U13+'22'!U13+'23'!U13+'24'!U13+'25'!U13+'26'!U13+'27'!U13+'28'!U13+'29'!U13+'30'!U13+'31'!U13+'32'!U13+'33'!U13+'34'!U13+'35'!U13+'36'!U13+'37'!U13+'38'!U13+'39'!U13</f>
        <v>29.209664347610943</v>
      </c>
      <c r="E14" s="120">
        <f>'1'!W13+'2'!W13+'3'!W13+'4'!W13+'5'!W13+'6'!W13+'7'!W13+'8'!W13+'9'!W13+'10'!W13+'11'!W13+'12'!W13+'13'!W13+'14'!W13+'15'!W13+'16'!W13+'17'!W13+'18'!W13+'19'!W13+'20'!W13+'21'!W13+'22'!W13+'23'!W13+'24'!W13+'25'!W13+'26'!W13+'27'!W13+'28'!W13+'29'!W13+'30'!W13+'31'!W13+'32'!W13+'33'!W13+'34'!W13+'35'!W13+'36'!W13+'37'!W13+'38'!W13+'39'!W13</f>
        <v>0</v>
      </c>
      <c r="F14" s="172">
        <f>'1'!Y13+'2'!Y13+'3'!Y13+'4'!Y13+'5'!Y13+'6'!Y13+'7'!Y13+'8'!Y13+'9'!Y13+'10'!Y13+'11'!Y13+'12'!Y13+'13'!Y13+'14'!Y13+'15'!Y13+'16'!Y13+'17'!Y13+'18'!Y13+'19'!Y13+'20'!Y13+'21'!Y13+'22'!Y13+'23'!Y13+'24'!Y13+'25'!Y13+'26'!Y13+'27'!Y13+'28'!Y13+'29'!Y13+'30'!Y13+'31'!Y13+'32'!Y13+'33'!Y13+'34'!Y13+'35'!Y13+'36'!Y13+'37'!Y13+'38'!Y13+'39'!Y13</f>
        <v>0</v>
      </c>
      <c r="G14" s="117">
        <v>9</v>
      </c>
      <c r="I14" s="178" t="s">
        <v>321</v>
      </c>
      <c r="J14" s="184">
        <f>'1'!R44+'2'!R44+'3'!R44+'4'!R44+'5'!R44+'6'!R44+'7'!R44+'8'!R44+'9'!R44+'10'!R44+'11'!R44+'12'!R44+'13'!R44+'14'!R44+'15'!R44+'16'!R44+'17'!R44+'18'!R44+'19'!R44+'20'!R44+'21'!R44+'22'!R44+'23'!R44+'24'!R44+'25'!R44+'26'!R44+'27'!R44+'28'!R44+'29'!R44+'30'!R44+'31'!R44+'32'!R44+'33'!R44+'34'!R44+'35'!R44+'36'!R44+'37'!R44+'38'!R44+'39'!R44</f>
        <v>207.2147609623845</v>
      </c>
      <c r="O14" s="49"/>
      <c r="P14" s="429" t="s">
        <v>568</v>
      </c>
      <c r="Q14" s="429">
        <v>672561</v>
      </c>
      <c r="R14" s="429">
        <v>686870</v>
      </c>
    </row>
    <row r="15" spans="1:18" x14ac:dyDescent="0.2">
      <c r="A15" s="159" t="s">
        <v>2</v>
      </c>
      <c r="B15" s="3" t="s">
        <v>364</v>
      </c>
      <c r="C15" s="174">
        <f>'1'!S14+'2'!S14+'3'!S14+'4'!S14+'5'!S14+'6'!S14+'7'!S14+'8'!S14+'9'!S14+'10'!S14+'11'!S14+'12'!S14+'13'!S14+'14'!S14+'15'!S14+'16'!S14+'17'!S14+'18'!S14+'19'!S14+'20'!S14+'21'!S14+'22'!S14+'23'!S14+'24'!S14+'25'!S14+'26'!S14+'27'!S14+'28'!S14+'29'!S14+'30'!S14+'31'!S14+'32'!S14+'33'!S14+'34'!S14+'35'!S14+'36'!S14+'37'!S14+'38'!S14+'39'!S14</f>
        <v>109.54171575680273</v>
      </c>
      <c r="D15" s="193">
        <f>'1'!U14+'2'!U14+'3'!U14+'4'!U14+'5'!U14+'6'!U14+'7'!U14+'8'!U14+'9'!U14+'10'!U14+'11'!U14+'12'!U14+'13'!U14+'14'!U14+'15'!U14+'16'!U14+'17'!U14+'18'!U14+'19'!U14+'20'!U14+'21'!U14+'22'!U14+'23'!U14+'24'!U14+'25'!U14+'26'!U14+'27'!U14+'28'!U14+'29'!U14+'30'!U14+'31'!U14+'32'!U14+'33'!U14+'34'!U14+'35'!U14+'36'!U14+'37'!U14+'38'!U14+'39'!U14</f>
        <v>35.611470331584165</v>
      </c>
      <c r="E15" s="120">
        <f>'1'!W14+'2'!W14+'3'!W14+'4'!W14+'5'!W14+'6'!W14+'7'!W14+'8'!W14+'9'!W14+'10'!W14+'11'!W14+'12'!W14+'13'!W14+'14'!W14+'15'!W14+'16'!W14+'17'!W14+'18'!W14+'19'!W14+'20'!W14+'21'!W14+'22'!W14+'23'!W14+'24'!W14+'25'!W14+'26'!W14+'27'!W14+'28'!W14+'29'!W14+'30'!W14+'31'!W14+'32'!W14+'33'!W14+'34'!W14+'35'!W14+'36'!W14+'37'!W14+'38'!W14+'39'!W14</f>
        <v>7</v>
      </c>
      <c r="F15" s="172">
        <f>'1'!Y14+'2'!Y14+'3'!Y14+'4'!Y14+'5'!Y14+'6'!Y14+'7'!Y14+'8'!Y14+'9'!Y14+'10'!Y14+'11'!Y14+'12'!Y14+'13'!Y14+'14'!Y14+'15'!Y14+'16'!Y14+'17'!Y14+'18'!Y14+'19'!Y14+'20'!Y14+'21'!Y14+'22'!Y14+'23'!Y14+'24'!Y14+'25'!Y14+'26'!Y14+'27'!Y14+'28'!Y14+'29'!Y14+'30'!Y14+'31'!Y14+'32'!Y14+'33'!Y14+'34'!Y14+'35'!Y14+'36'!Y14+'37'!Y14+'38'!Y14+'39'!Y14</f>
        <v>7</v>
      </c>
      <c r="G15" s="117">
        <v>10</v>
      </c>
      <c r="I15" s="179" t="s">
        <v>322</v>
      </c>
      <c r="J15" s="182">
        <f>J12+J13+J14</f>
        <v>4558.3179613954226</v>
      </c>
      <c r="O15" s="49"/>
      <c r="P15" s="429" t="s">
        <v>569</v>
      </c>
      <c r="Q15" s="429">
        <v>474157</v>
      </c>
      <c r="R15" s="429">
        <v>451615</v>
      </c>
    </row>
    <row r="16" spans="1:18" x14ac:dyDescent="0.2">
      <c r="A16" s="159" t="s">
        <v>3</v>
      </c>
      <c r="B16" s="3" t="s">
        <v>31</v>
      </c>
      <c r="C16" s="174">
        <f>'1'!S15+'2'!S15+'3'!S15+'4'!S15+'5'!S15+'6'!S15+'7'!S15+'8'!S15+'9'!S15+'10'!S15+'11'!S15+'12'!S15+'13'!S15+'14'!S15+'15'!S15+'16'!S15+'17'!S15+'18'!S15+'19'!S15+'20'!S15+'21'!S15+'22'!S15+'23'!S15+'24'!S15+'25'!S15+'26'!S15+'27'!S15+'28'!S15+'29'!S15+'30'!S15+'31'!S15+'32'!S15+'33'!S15+'34'!S15+'35'!S15+'36'!S15+'37'!S15+'38'!S15+'39'!S15</f>
        <v>118.24555475125734</v>
      </c>
      <c r="D16" s="193">
        <f>'1'!U15+'2'!U15+'3'!U15+'4'!U15+'5'!U15+'6'!U15+'7'!U15+'8'!U15+'9'!U15+'10'!U15+'11'!U15+'12'!U15+'13'!U15+'14'!U15+'15'!U15+'16'!U15+'17'!U15+'18'!U15+'19'!U15+'20'!U15+'21'!U15+'22'!U15+'23'!U15+'24'!U15+'25'!U15+'26'!U15+'27'!U15+'28'!U15+'29'!U15+'30'!U15+'31'!U15+'32'!U15+'33'!U15+'34'!U15+'35'!U15+'36'!U15+'37'!U15+'38'!U15+'39'!U15</f>
        <v>54.36224205447418</v>
      </c>
      <c r="E16" s="120">
        <f>'1'!W15+'2'!W15+'3'!W15+'4'!W15+'5'!W15+'6'!W15+'7'!W15+'8'!W15+'9'!W15+'10'!W15+'11'!W15+'12'!W15+'13'!W15+'14'!W15+'15'!W15+'16'!W15+'17'!W15+'18'!W15+'19'!W15+'20'!W15+'21'!W15+'22'!W15+'23'!W15+'24'!W15+'25'!W15+'26'!W15+'27'!W15+'28'!W15+'29'!W15+'30'!W15+'31'!W15+'32'!W15+'33'!W15+'34'!W15+'35'!W15+'36'!W15+'37'!W15+'38'!W15+'39'!W15</f>
        <v>4</v>
      </c>
      <c r="F16" s="172">
        <f>'1'!Y15+'2'!Y15+'3'!Y15+'4'!Y15+'5'!Y15+'6'!Y15+'7'!Y15+'8'!Y15+'9'!Y15+'10'!Y15+'11'!Y15+'12'!Y15+'13'!Y15+'14'!Y15+'15'!Y15+'16'!Y15+'17'!Y15+'18'!Y15+'19'!Y15+'20'!Y15+'21'!Y15+'22'!Y15+'23'!Y15+'24'!Y15+'25'!Y15+'26'!Y15+'27'!Y15+'28'!Y15+'29'!Y15+'30'!Y15+'31'!Y15+'32'!Y15+'33'!Y15+'34'!Y15+'35'!Y15+'36'!Y15+'37'!Y15+'38'!Y15+'39'!Y15</f>
        <v>4</v>
      </c>
      <c r="G16" s="117">
        <v>11</v>
      </c>
      <c r="J16" s="181" t="s">
        <v>354</v>
      </c>
      <c r="O16" s="49"/>
      <c r="P16" s="429" t="s">
        <v>570</v>
      </c>
      <c r="Q16" s="429">
        <v>469330</v>
      </c>
      <c r="R16" s="429">
        <v>445310</v>
      </c>
    </row>
    <row r="17" spans="1:18" x14ac:dyDescent="0.2">
      <c r="A17" s="159" t="s">
        <v>4</v>
      </c>
      <c r="B17" s="3" t="s">
        <v>32</v>
      </c>
      <c r="C17" s="174">
        <f>'1'!S16+'2'!S16+'3'!S16+'4'!S16+'5'!S16+'6'!S16+'7'!S16+'8'!S16+'9'!S16+'10'!S16+'11'!S16+'12'!S16+'13'!S16+'14'!S16+'15'!S16+'16'!S16+'17'!S16+'18'!S16+'19'!S16+'20'!S16+'21'!S16+'22'!S16+'23'!S16+'24'!S16+'25'!S16+'26'!S16+'27'!S16+'28'!S16+'29'!S16+'30'!S16+'31'!S16+'32'!S16+'33'!S16+'34'!S16+'35'!S16+'36'!S16+'37'!S16+'38'!S16+'39'!S16</f>
        <v>144.45692645377537</v>
      </c>
      <c r="D17" s="193">
        <f>'1'!U16+'2'!U16+'3'!U16+'4'!U16+'5'!U16+'6'!U16+'7'!U16+'8'!U16+'9'!U16+'10'!U16+'11'!U16+'12'!U16+'13'!U16+'14'!U16+'15'!U16+'16'!U16+'17'!U16+'18'!U16+'19'!U16+'20'!U16+'21'!U16+'22'!U16+'23'!U16+'24'!U16+'25'!U16+'26'!U16+'27'!U16+'28'!U16+'29'!U16+'30'!U16+'31'!U16+'32'!U16+'33'!U16+'34'!U16+'35'!U16+'36'!U16+'37'!U16+'38'!U16+'39'!U16</f>
        <v>34.668418638820384</v>
      </c>
      <c r="E17" s="120">
        <f>'1'!W16+'2'!W16+'3'!W16+'4'!W16+'5'!W16+'6'!W16+'7'!W16+'8'!W16+'9'!W16+'10'!W16+'11'!W16+'12'!W16+'13'!W16+'14'!W16+'15'!W16+'16'!W16+'17'!W16+'18'!W16+'19'!W16+'20'!W16+'21'!W16+'22'!W16+'23'!W16+'24'!W16+'25'!W16+'26'!W16+'27'!W16+'28'!W16+'29'!W16+'30'!W16+'31'!W16+'32'!W16+'33'!W16+'34'!W16+'35'!W16+'36'!W16+'37'!W16+'38'!W16+'39'!W16</f>
        <v>2</v>
      </c>
      <c r="F17" s="172">
        <f>'1'!Y16+'2'!Y16+'3'!Y16+'4'!Y16+'5'!Y16+'6'!Y16+'7'!Y16+'8'!Y16+'9'!Y16+'10'!Y16+'11'!Y16+'12'!Y16+'13'!Y16+'14'!Y16+'15'!Y16+'16'!Y16+'17'!Y16+'18'!Y16+'19'!Y16+'20'!Y16+'21'!Y16+'22'!Y16+'23'!Y16+'24'!Y16+'25'!Y16+'26'!Y16+'27'!Y16+'28'!Y16+'29'!Y16+'30'!Y16+'31'!Y16+'32'!Y16+'33'!Y16+'34'!Y16+'35'!Y16+'36'!Y16+'37'!Y16+'38'!Y16+'39'!Y16</f>
        <v>2</v>
      </c>
      <c r="G17" s="117">
        <v>12</v>
      </c>
      <c r="O17" s="49"/>
      <c r="P17" s="429"/>
      <c r="Q17" s="429"/>
      <c r="R17" s="429"/>
    </row>
    <row r="18" spans="1:18" x14ac:dyDescent="0.2">
      <c r="A18" s="159" t="s">
        <v>5</v>
      </c>
      <c r="B18" s="3" t="s">
        <v>33</v>
      </c>
      <c r="C18" s="174">
        <f>'1'!S17+'2'!S17+'3'!S17+'4'!S17+'5'!S17+'6'!S17+'7'!S17+'8'!S17+'9'!S17+'10'!S17+'11'!S17+'12'!S17+'13'!S17+'14'!S17+'15'!S17+'16'!S17+'17'!S17+'18'!S17+'19'!S17+'20'!S17+'21'!S17+'22'!S17+'23'!S17+'24'!S17+'25'!S17+'26'!S17+'27'!S17+'28'!S17+'29'!S17+'30'!S17+'31'!S17+'32'!S17+'33'!S17+'34'!S17+'35'!S17+'36'!S17+'37'!S17+'38'!S17+'39'!S17</f>
        <v>108.81424901615831</v>
      </c>
      <c r="D18" s="193">
        <f>'1'!U17+'2'!U17+'3'!U17+'4'!U17+'5'!U17+'6'!U17+'7'!U17+'8'!U17+'9'!U17+'10'!U17+'11'!U17+'12'!U17+'13'!U17+'14'!U17+'15'!U17+'16'!U17+'17'!U17+'18'!U17+'19'!U17+'20'!U17+'21'!U17+'22'!U17+'23'!U17+'24'!U17+'25'!U17+'26'!U17+'27'!U17+'28'!U17+'29'!U17+'30'!U17+'31'!U17+'32'!U17+'33'!U17+'34'!U17+'35'!U17+'36'!U17+'37'!U17+'38'!U17+'39'!U17</f>
        <v>24.269844756054919</v>
      </c>
      <c r="E18" s="120">
        <f>'1'!W17+'2'!W17+'3'!W17+'4'!W17+'5'!W17+'6'!W17+'7'!W17+'8'!W17+'9'!W17+'10'!W17+'11'!W17+'12'!W17+'13'!W17+'14'!W17+'15'!W17+'16'!W17+'17'!W17+'18'!W17+'19'!W17+'20'!W17+'21'!W17+'22'!W17+'23'!W17+'24'!W17+'25'!W17+'26'!W17+'27'!W17+'28'!W17+'29'!W17+'30'!W17+'31'!W17+'32'!W17+'33'!W17+'34'!W17+'35'!W17+'36'!W17+'37'!W17+'38'!W17+'39'!W17</f>
        <v>9</v>
      </c>
      <c r="F18" s="172">
        <f>'1'!Y17+'2'!Y17+'3'!Y17+'4'!Y17+'5'!Y17+'6'!Y17+'7'!Y17+'8'!Y17+'9'!Y17+'10'!Y17+'11'!Y17+'12'!Y17+'13'!Y17+'14'!Y17+'15'!Y17+'16'!Y17+'17'!Y17+'18'!Y17+'19'!Y17+'20'!Y17+'21'!Y17+'22'!Y17+'23'!Y17+'24'!Y17+'25'!Y17+'26'!Y17+'27'!Y17+'28'!Y17+'29'!Y17+'30'!Y17+'31'!Y17+'32'!Y17+'33'!Y17+'34'!Y17+'35'!Y17+'36'!Y17+'37'!Y17+'38'!Y17+'39'!Y17</f>
        <v>10</v>
      </c>
      <c r="G18" s="117">
        <v>13</v>
      </c>
      <c r="O18" s="49">
        <v>100</v>
      </c>
      <c r="P18" s="430" t="s">
        <v>561</v>
      </c>
      <c r="Q18" s="429">
        <v>7098009</v>
      </c>
      <c r="R18" s="429">
        <v>6903478</v>
      </c>
    </row>
    <row r="19" spans="1:18" x14ac:dyDescent="0.2">
      <c r="A19" s="159" t="s">
        <v>6</v>
      </c>
      <c r="B19" s="3" t="s">
        <v>34</v>
      </c>
      <c r="C19" s="174">
        <f>'1'!S18+'2'!S18+'3'!S18+'4'!S18+'5'!S18+'6'!S18+'7'!S18+'8'!S18+'9'!S18+'10'!S18+'11'!S18+'12'!S18+'13'!S18+'14'!S18+'15'!S18+'16'!S18+'17'!S18+'18'!S18+'19'!S18+'20'!S18+'21'!S18+'22'!S18+'23'!S18+'24'!S18+'25'!S18+'26'!S18+'27'!S18+'28'!S18+'29'!S18+'30'!S18+'31'!S18+'32'!S18+'33'!S18+'34'!S18+'35'!S18+'36'!S18+'37'!S18+'38'!S18+'39'!S18</f>
        <v>109.31944680795179</v>
      </c>
      <c r="D19" s="193">
        <f>'1'!U18+'2'!U18+'3'!U18+'4'!U18+'5'!U18+'6'!U18+'7'!U18+'8'!U18+'9'!U18+'10'!U18+'11'!U18+'12'!U18+'13'!U18+'14'!U18+'15'!U18+'16'!U18+'17'!U18+'18'!U18+'19'!U18+'20'!U18+'21'!U18+'22'!U18+'23'!U18+'24'!U18+'25'!U18+'26'!U18+'27'!U18+'28'!U18+'29'!U18+'30'!U18+'31'!U18+'32'!U18+'33'!U18+'34'!U18+'35'!U18+'36'!U18+'37'!U18+'38'!U18+'39'!U18</f>
        <v>46.441062624387342</v>
      </c>
      <c r="E19" s="120">
        <f>'1'!W18+'2'!W18+'3'!W18+'4'!W18+'5'!W18+'6'!W18+'7'!W18+'8'!W18+'9'!W18+'10'!W18+'11'!W18+'12'!W18+'13'!W18+'14'!W18+'15'!W18+'16'!W18+'17'!W18+'18'!W18+'19'!W18+'20'!W18+'21'!W18+'22'!W18+'23'!W18+'24'!W18+'25'!W18+'26'!W18+'27'!W18+'28'!W18+'29'!W18+'30'!W18+'31'!W18+'32'!W18+'33'!W18+'34'!W18+'35'!W18+'36'!W18+'37'!W18+'38'!W18+'39'!W18</f>
        <v>8</v>
      </c>
      <c r="F19" s="172">
        <f>'1'!Y18+'2'!Y18+'3'!Y18+'4'!Y18+'5'!Y18+'6'!Y18+'7'!Y18+'8'!Y18+'9'!Y18+'10'!Y18+'11'!Y18+'12'!Y18+'13'!Y18+'14'!Y18+'15'!Y18+'16'!Y18+'17'!Y18+'18'!Y18+'19'!Y18+'20'!Y18+'21'!Y18+'22'!Y18+'23'!Y18+'24'!Y18+'25'!Y18+'26'!Y18+'27'!Y18+'28'!Y18+'29'!Y18+'30'!Y18+'31'!Y18+'32'!Y18+'33'!Y18+'34'!Y18+'35'!Y18+'36'!Y18+'37'!Y18+'38'!Y18+'39'!Y18</f>
        <v>8</v>
      </c>
      <c r="G19" s="117">
        <v>14</v>
      </c>
      <c r="L19" t="s">
        <v>610</v>
      </c>
      <c r="O19" s="49"/>
      <c r="P19" s="430" t="s">
        <v>571</v>
      </c>
      <c r="Q19" s="435">
        <v>3587529</v>
      </c>
      <c r="R19" s="429">
        <v>3385318</v>
      </c>
    </row>
    <row r="20" spans="1:18" x14ac:dyDescent="0.2">
      <c r="A20" s="159" t="s">
        <v>7</v>
      </c>
      <c r="B20" s="3" t="s">
        <v>268</v>
      </c>
      <c r="C20" s="174">
        <f>'1'!S19+'2'!S19+'3'!S19+'4'!S19+'5'!S19+'6'!S19+'7'!S19+'8'!S19+'9'!S19+'10'!S19+'11'!S19+'12'!S19+'13'!S19+'14'!S19+'15'!S19+'16'!S19+'17'!S19+'18'!S19+'19'!S19+'20'!S19+'21'!S19+'22'!S19+'23'!S19+'24'!S19+'25'!S19+'26'!S19+'27'!S19+'28'!S19+'29'!S19+'30'!S19+'31'!S19+'32'!S19+'33'!S19+'34'!S19+'35'!S19+'36'!S19+'37'!S19+'38'!S19+'39'!S19</f>
        <v>101.7240978903168</v>
      </c>
      <c r="D20" s="193">
        <f>'1'!U19+'2'!U19+'3'!U19+'4'!U19+'5'!U19+'6'!U19+'7'!U19+'8'!U19+'9'!U19+'10'!U19+'11'!U19+'12'!U19+'13'!U19+'14'!U19+'15'!U19+'16'!U19+'17'!U19+'18'!U19+'19'!U19+'20'!U19+'21'!U19+'22'!U19+'23'!U19+'24'!U19+'25'!U19+'26'!U19+'27'!U19+'28'!U19+'29'!U19+'30'!U19+'31'!U19+'32'!U19+'33'!U19+'34'!U19+'35'!U19+'36'!U19+'37'!U19+'38'!U19+'39'!U19</f>
        <v>41.950581489928013</v>
      </c>
      <c r="E20" s="120">
        <f>'1'!W19+'2'!W19+'3'!W19+'4'!W19+'5'!W19+'6'!W19+'7'!W19+'8'!W19+'9'!W19+'10'!W19+'11'!W19+'12'!W19+'13'!W19+'14'!W19+'15'!W19+'16'!W19+'17'!W19+'18'!W19+'19'!W19+'20'!W19+'21'!W19+'22'!W19+'23'!W19+'24'!W19+'25'!W19+'26'!W19+'27'!W19+'28'!W19+'29'!W19+'30'!W19+'31'!W19+'32'!W19+'33'!W19+'34'!W19+'35'!W19+'36'!W19+'37'!W19+'38'!W19+'39'!W19</f>
        <v>1</v>
      </c>
      <c r="F20" s="172">
        <f>'1'!Y19+'2'!Y19+'3'!Y19+'4'!Y19+'5'!Y19+'6'!Y19+'7'!Y19+'8'!Y19+'9'!Y19+'10'!Y19+'11'!Y19+'12'!Y19+'13'!Y19+'14'!Y19+'15'!Y19+'16'!Y19+'17'!Y19+'18'!Y19+'19'!Y19+'20'!Y19+'21'!Y19+'22'!Y19+'23'!Y19+'24'!Y19+'25'!Y19+'26'!Y19+'27'!Y19+'28'!Y19+'29'!Y19+'30'!Y19+'31'!Y19+'32'!Y19+'33'!Y19+'34'!Y19+'35'!Y19+'36'!Y19+'37'!Y19+'38'!Y19+'39'!Y19</f>
        <v>1</v>
      </c>
      <c r="G20" s="117">
        <v>15</v>
      </c>
      <c r="O20" s="49">
        <v>202</v>
      </c>
      <c r="P20" s="430" t="s">
        <v>572</v>
      </c>
      <c r="Q20" s="429">
        <v>1983439</v>
      </c>
      <c r="R20" s="429">
        <v>1820927</v>
      </c>
    </row>
    <row r="21" spans="1:18" x14ac:dyDescent="0.2">
      <c r="A21" s="159" t="s">
        <v>8</v>
      </c>
      <c r="B21" s="3" t="s">
        <v>269</v>
      </c>
      <c r="C21" s="174">
        <f>'1'!S20+'2'!S20+'3'!S20+'4'!S20+'5'!S20+'6'!S20+'7'!S20+'8'!S20+'9'!S20+'10'!S20+'11'!S20+'12'!S20+'13'!S20+'14'!S20+'15'!S20+'16'!S20+'17'!S20+'18'!S20+'19'!S20+'20'!S20+'21'!S20+'22'!S20+'23'!S20+'24'!S20+'25'!S20+'26'!S20+'27'!S20+'28'!S20+'29'!S20+'30'!S20+'31'!S20+'32'!S20+'33'!S20+'34'!S20+'35'!S20+'36'!S20+'37'!S20+'38'!S20+'39'!S20</f>
        <v>100</v>
      </c>
      <c r="D21" s="193">
        <f>'1'!U20+'2'!U20+'3'!U20+'4'!U20+'5'!U20+'6'!U20+'7'!U20+'8'!U20+'9'!U20+'10'!U20+'11'!U20+'12'!U20+'13'!U20+'14'!U20+'15'!U20+'16'!U20+'17'!U20+'18'!U20+'19'!U20+'20'!U20+'21'!U20+'22'!U20+'23'!U20+'24'!U20+'25'!U20+'26'!U20+'27'!U20+'28'!U20+'29'!U20+'30'!U20+'31'!U20+'32'!U20+'33'!U20+'34'!U20+'35'!U20+'36'!U20+'37'!U20+'38'!U20+'39'!U20</f>
        <v>44.723618090452263</v>
      </c>
      <c r="E21" s="120">
        <f>'1'!W20+'2'!W20+'3'!W20+'4'!W20+'5'!W20+'6'!W20+'7'!W20+'8'!W20+'9'!W20+'10'!W20+'11'!W20+'12'!W20+'13'!W20+'14'!W20+'15'!W20+'16'!W20+'17'!W20+'18'!W20+'19'!W20+'20'!W20+'21'!W20+'22'!W20+'23'!W20+'24'!W20+'25'!W20+'26'!W20+'27'!W20+'28'!W20+'29'!W20+'30'!W20+'31'!W20+'32'!W20+'33'!W20+'34'!W20+'35'!W20+'36'!W20+'37'!W20+'38'!W20+'39'!W20</f>
        <v>5</v>
      </c>
      <c r="F21" s="172">
        <f>'1'!Y20+'2'!Y20+'3'!Y20+'4'!Y20+'5'!Y20+'6'!Y20+'7'!Y20+'8'!Y20+'9'!Y20+'10'!Y20+'11'!Y20+'12'!Y20+'13'!Y20+'14'!Y20+'15'!Y20+'16'!Y20+'17'!Y20+'18'!Y20+'19'!Y20+'20'!Y20+'21'!Y20+'22'!Y20+'23'!Y20+'24'!Y20+'25'!Y20+'26'!Y20+'27'!Y20+'28'!Y20+'29'!Y20+'30'!Y20+'31'!Y20+'32'!Y20+'33'!Y20+'34'!Y20+'35'!Y20+'36'!Y20+'37'!Y20+'38'!Y20+'39'!Y20</f>
        <v>4</v>
      </c>
      <c r="G21" s="117">
        <v>16</v>
      </c>
      <c r="O21" s="49">
        <v>204</v>
      </c>
      <c r="P21" s="430" t="s">
        <v>573</v>
      </c>
      <c r="Q21" s="429">
        <v>1396599</v>
      </c>
      <c r="R21" s="429">
        <v>1365527</v>
      </c>
    </row>
    <row r="22" spans="1:18" x14ac:dyDescent="0.2">
      <c r="A22" s="159" t="s">
        <v>9</v>
      </c>
      <c r="B22" s="3" t="s">
        <v>270</v>
      </c>
      <c r="C22" s="174">
        <f>'1'!S21+'2'!S21+'3'!S21+'4'!S21+'5'!S21+'6'!S21+'7'!S21+'8'!S21+'9'!S21+'10'!S21+'11'!S21+'12'!S21+'13'!S21+'14'!S21+'15'!S21+'16'!S21+'17'!S21+'18'!S21+'19'!S21+'20'!S21+'21'!S21+'22'!S21+'23'!S21+'24'!S21+'25'!S21+'26'!S21+'27'!S21+'28'!S21+'29'!S21+'30'!S21+'31'!S21+'32'!S21+'33'!S21+'34'!S21+'35'!S21+'36'!S21+'37'!S21+'38'!S21+'39'!S21</f>
        <v>132.96888081133676</v>
      </c>
      <c r="D22" s="193">
        <f>'1'!U21+'2'!U21+'3'!U21+'4'!U21+'5'!U21+'6'!U21+'7'!U21+'8'!U21+'9'!U21+'10'!U21+'11'!U21+'12'!U21+'13'!U21+'14'!U21+'15'!U21+'16'!U21+'17'!U21+'18'!U21+'19'!U21+'20'!U21+'21'!U21+'22'!U21+'23'!U21+'24'!U21+'25'!U21+'26'!U21+'27'!U21+'28'!U21+'29'!U21+'30'!U21+'31'!U21+'32'!U21+'33'!U21+'34'!U21+'35'!U21+'36'!U21+'37'!U21+'38'!U21+'39'!U21</f>
        <v>52.16711768714152</v>
      </c>
      <c r="E22" s="120">
        <f>'1'!W21+'2'!W21+'3'!W21+'4'!W21+'5'!W21+'6'!W21+'7'!W21+'8'!W21+'9'!W21+'10'!W21+'11'!W21+'12'!W21+'13'!W21+'14'!W21+'15'!W21+'16'!W21+'17'!W21+'18'!W21+'19'!W21+'20'!W21+'21'!W21+'22'!W21+'23'!W21+'24'!W21+'25'!W21+'26'!W21+'27'!W21+'28'!W21+'29'!W21+'30'!W21+'31'!W21+'32'!W21+'33'!W21+'34'!W21+'35'!W21+'36'!W21+'37'!W21+'38'!W21+'39'!W21</f>
        <v>10</v>
      </c>
      <c r="F22" s="172">
        <f>'1'!Y21+'2'!Y21+'3'!Y21+'4'!Y21+'5'!Y21+'6'!Y21+'7'!Y21+'8'!Y21+'9'!Y21+'10'!Y21+'11'!Y21+'12'!Y21+'13'!Y21+'14'!Y21+'15'!Y21+'16'!Y21+'17'!Y21+'18'!Y21+'19'!Y21+'20'!Y21+'21'!Y21+'22'!Y21+'23'!Y21+'24'!Y21+'25'!Y21+'26'!Y21+'27'!Y21+'28'!Y21+'29'!Y21+'30'!Y21+'31'!Y21+'32'!Y21+'33'!Y21+'34'!Y21+'35'!Y21+'36'!Y21+'37'!Y21+'38'!Y21+'39'!Y21</f>
        <v>10</v>
      </c>
      <c r="G22" s="117">
        <v>17</v>
      </c>
      <c r="O22" s="49">
        <v>206</v>
      </c>
      <c r="P22" s="430" t="s">
        <v>574</v>
      </c>
      <c r="Q22" s="429">
        <v>207491</v>
      </c>
      <c r="R22" s="429">
        <v>198864</v>
      </c>
    </row>
    <row r="23" spans="1:18" x14ac:dyDescent="0.2">
      <c r="A23" s="159" t="s">
        <v>10</v>
      </c>
      <c r="B23" s="3" t="s">
        <v>271</v>
      </c>
      <c r="C23" s="174">
        <f>'1'!S22+'2'!S22+'3'!S22+'4'!S22+'5'!S22+'6'!S22+'7'!S22+'8'!S22+'9'!S22+'10'!S22+'11'!S22+'12'!S22+'13'!S22+'14'!S22+'15'!S22+'16'!S22+'17'!S22+'18'!S22+'19'!S22+'20'!S22+'21'!S22+'22'!S22+'23'!S22+'24'!S22+'25'!S22+'26'!S22+'27'!S22+'28'!S22+'29'!S22+'30'!S22+'31'!S22+'32'!S22+'33'!S22+'34'!S22+'35'!S22+'36'!S22+'37'!S22+'38'!S22+'39'!S22</f>
        <v>122.61315162633829</v>
      </c>
      <c r="D23" s="193">
        <f>'1'!U22+'2'!U22+'3'!U22+'4'!U22+'5'!U22+'6'!U22+'7'!U22+'8'!U22+'9'!U22+'10'!U22+'11'!U22+'12'!U22+'13'!U22+'14'!U22+'15'!U22+'16'!U22+'17'!U22+'18'!U22+'19'!U22+'20'!U22+'21'!U22+'22'!U22+'23'!U22+'24'!U22+'25'!U22+'26'!U22+'27'!U22+'28'!U22+'29'!U22+'30'!U22+'31'!U22+'32'!U22+'33'!U22+'34'!U22+'35'!U22+'36'!U22+'37'!U22+'38'!U22+'39'!U22</f>
        <v>43.011743770330803</v>
      </c>
      <c r="E23" s="120">
        <f>'1'!W22+'2'!W22+'3'!W22+'4'!W22+'5'!W22+'6'!W22+'7'!W22+'8'!W22+'9'!W22+'10'!W22+'11'!W22+'12'!W22+'13'!W22+'14'!W22+'15'!W22+'16'!W22+'17'!W22+'18'!W22+'19'!W22+'20'!W22+'21'!W22+'22'!W22+'23'!W22+'24'!W22+'25'!W22+'26'!W22+'27'!W22+'28'!W22+'29'!W22+'30'!W22+'31'!W22+'32'!W22+'33'!W22+'34'!W22+'35'!W22+'36'!W22+'37'!W22+'38'!W22+'39'!W22</f>
        <v>8</v>
      </c>
      <c r="F23" s="172">
        <f>'1'!Y22+'2'!Y22+'3'!Y22+'4'!Y22+'5'!Y22+'6'!Y22+'7'!Y22+'8'!Y22+'9'!Y22+'10'!Y22+'11'!Y22+'12'!Y22+'13'!Y22+'14'!Y22+'15'!Y22+'16'!Y22+'17'!Y22+'18'!Y22+'19'!Y22+'20'!Y22+'21'!Y22+'22'!Y22+'23'!Y22+'24'!Y22+'25'!Y22+'26'!Y22+'27'!Y22+'28'!Y22+'29'!Y22+'30'!Y22+'31'!Y22+'32'!Y22+'33'!Y22+'34'!Y22+'35'!Y22+'36'!Y22+'37'!Y22+'38'!Y22+'39'!Y22</f>
        <v>7</v>
      </c>
      <c r="G23" s="117">
        <v>18</v>
      </c>
      <c r="O23" s="49"/>
      <c r="P23" s="430" t="s">
        <v>563</v>
      </c>
      <c r="Q23" s="429">
        <v>1982260</v>
      </c>
      <c r="R23" s="429">
        <v>1908128</v>
      </c>
    </row>
    <row r="24" spans="1:18" x14ac:dyDescent="0.2">
      <c r="A24" s="159" t="s">
        <v>11</v>
      </c>
      <c r="B24" s="3" t="s">
        <v>35</v>
      </c>
      <c r="C24" s="174">
        <f>'1'!S23+'2'!S23+'3'!S23+'4'!S23+'5'!S23+'6'!S23+'7'!S23+'8'!S23+'9'!S23+'10'!S23+'11'!S23+'12'!S23+'13'!S23+'14'!S23+'15'!S23+'16'!S23+'17'!S23+'18'!S23+'19'!S23+'20'!S23+'21'!S23+'22'!S23+'23'!S23+'24'!S23+'25'!S23+'26'!S23+'27'!S23+'28'!S23+'29'!S23+'30'!S23+'31'!S23+'32'!S23+'33'!S23+'34'!S23+'35'!S23+'36'!S23+'37'!S23+'38'!S23+'39'!S23</f>
        <v>112.31096984248779</v>
      </c>
      <c r="D24" s="193">
        <f>'1'!U23+'2'!U23+'3'!U23+'4'!U23+'5'!U23+'6'!U23+'7'!U23+'8'!U23+'9'!U23+'10'!U23+'11'!U23+'12'!U23+'13'!U23+'14'!U23+'15'!U23+'16'!U23+'17'!U23+'18'!U23+'19'!U23+'20'!U23+'21'!U23+'22'!U23+'23'!U23+'24'!U23+'25'!U23+'26'!U23+'27'!U23+'28'!U23+'29'!U23+'30'!U23+'31'!U23+'32'!U23+'33'!U23+'34'!U23+'35'!U23+'36'!U23+'37'!U23+'38'!U23+'39'!U23</f>
        <v>37.83448694500796</v>
      </c>
      <c r="E24" s="120">
        <f>'1'!W23+'2'!W23+'3'!W23+'4'!W23+'5'!W23+'6'!W23+'7'!W23+'8'!W23+'9'!W23+'10'!W23+'11'!W23+'12'!W23+'13'!W23+'14'!W23+'15'!W23+'16'!W23+'17'!W23+'18'!W23+'19'!W23+'20'!W23+'21'!W23+'22'!W23+'23'!W23+'24'!W23+'25'!W23+'26'!W23+'27'!W23+'28'!W23+'29'!W23+'30'!W23+'31'!W23+'32'!W23+'33'!W23+'34'!W23+'35'!W23+'36'!W23+'37'!W23+'38'!W23+'39'!W23</f>
        <v>9</v>
      </c>
      <c r="F24" s="172">
        <f>'1'!Y23+'2'!Y23+'3'!Y23+'4'!Y23+'5'!Y23+'6'!Y23+'7'!Y23+'8'!Y23+'9'!Y23+'10'!Y23+'11'!Y23+'12'!Y23+'13'!Y23+'14'!Y23+'15'!Y23+'16'!Y23+'17'!Y23+'18'!Y23+'19'!Y23+'20'!Y23+'21'!Y23+'22'!Y23+'23'!Y23+'24'!Y23+'25'!Y23+'26'!Y23+'27'!Y23+'28'!Y23+'29'!Y23+'30'!Y23+'31'!Y23+'32'!Y23+'33'!Y23+'34'!Y23+'35'!Y23+'36'!Y23+'37'!Y23+'38'!Y23+'39'!Y23</f>
        <v>10</v>
      </c>
      <c r="G24" s="117">
        <v>19</v>
      </c>
      <c r="O24" s="49">
        <v>207</v>
      </c>
      <c r="P24" s="430" t="s">
        <v>575</v>
      </c>
      <c r="Q24" s="429">
        <v>654478</v>
      </c>
      <c r="R24" s="429">
        <v>639533</v>
      </c>
    </row>
    <row r="25" spans="1:18" x14ac:dyDescent="0.2">
      <c r="A25" s="159" t="s">
        <v>12</v>
      </c>
      <c r="B25" s="3" t="s">
        <v>366</v>
      </c>
      <c r="C25" s="174">
        <f>'1'!S24+'2'!S24+'3'!S24+'4'!S24+'5'!S24+'6'!S24+'7'!S24+'8'!S24+'9'!S24+'10'!S24+'11'!S24+'12'!S24+'13'!S24+'14'!S24+'15'!S24+'16'!S24+'17'!S24+'18'!S24+'19'!S24+'20'!S24+'21'!S24+'22'!S24+'23'!S24+'24'!S24+'25'!S24+'26'!S24+'27'!S24+'28'!S24+'29'!S24+'30'!S24+'31'!S24+'32'!S24+'33'!S24+'34'!S24+'35'!S24+'36'!S24+'37'!S24+'38'!S24+'39'!S24</f>
        <v>100.35854440684348</v>
      </c>
      <c r="D25" s="193">
        <f>'1'!U24+'2'!U24+'3'!U24+'4'!U24+'5'!U24+'6'!U24+'7'!U24+'8'!U24+'9'!U24+'10'!U24+'11'!U24+'12'!U24+'13'!U24+'14'!U24+'15'!U24+'16'!U24+'17'!U24+'18'!U24+'19'!U24+'20'!U24+'21'!U24+'22'!U24+'23'!U24+'24'!U24+'25'!U24+'26'!U24+'27'!U24+'28'!U24+'29'!U24+'30'!U24+'31'!U24+'32'!U24+'33'!U24+'34'!U24+'35'!U24+'36'!U24+'37'!U24+'38'!U24+'39'!U24</f>
        <v>33.452848135614502</v>
      </c>
      <c r="E25" s="120">
        <f>'1'!W24+'2'!W24+'3'!W24+'4'!W24+'5'!W24+'6'!W24+'7'!W24+'8'!W24+'9'!W24+'10'!W24+'11'!W24+'12'!W24+'13'!W24+'14'!W24+'15'!W24+'16'!W24+'17'!W24+'18'!W24+'19'!W24+'20'!W24+'21'!W24+'22'!W24+'23'!W24+'24'!W24+'25'!W24+'26'!W24+'27'!W24+'28'!W24+'29'!W24+'30'!W24+'31'!W24+'32'!W24+'33'!W24+'34'!W24+'35'!W24+'36'!W24+'37'!W24+'38'!W24+'39'!W24</f>
        <v>0</v>
      </c>
      <c r="F25" s="172">
        <f>'1'!Y24+'2'!Y24+'3'!Y24+'4'!Y24+'5'!Y24+'6'!Y24+'7'!Y24+'8'!Y24+'9'!Y24+'10'!Y24+'11'!Y24+'12'!Y24+'13'!Y24+'14'!Y24+'15'!Y24+'16'!Y24+'17'!Y24+'18'!Y24+'19'!Y24+'20'!Y24+'21'!Y24+'22'!Y24+'23'!Y24+'24'!Y24+'25'!Y24+'26'!Y24+'27'!Y24+'28'!Y24+'29'!Y24+'30'!Y24+'31'!Y24+'32'!Y24+'33'!Y24+'34'!Y24+'35'!Y24+'36'!Y24+'37'!Y24+'38'!Y24+'39'!Y24</f>
        <v>0</v>
      </c>
      <c r="G25" s="117">
        <v>20</v>
      </c>
      <c r="O25" s="49">
        <v>214</v>
      </c>
      <c r="P25" s="430" t="s">
        <v>576</v>
      </c>
      <c r="Q25" s="429">
        <v>470475</v>
      </c>
      <c r="R25" s="429">
        <v>449216</v>
      </c>
    </row>
    <row r="26" spans="1:18" x14ac:dyDescent="0.2">
      <c r="A26" s="159" t="s">
        <v>13</v>
      </c>
      <c r="B26" s="3" t="s">
        <v>191</v>
      </c>
      <c r="C26" s="174">
        <f>'1'!S25+'2'!S25+'3'!S25+'4'!S25+'5'!S25+'6'!S25+'7'!S25+'8'!S25+'9'!S25+'10'!S25+'11'!S25+'12'!S25+'13'!S25+'14'!S25+'15'!S25+'16'!S25+'17'!S25+'18'!S25+'19'!S25+'20'!S25+'21'!S25+'22'!S25+'23'!S25+'24'!S25+'25'!S25+'26'!S25+'27'!S25+'28'!S25+'29'!S25+'30'!S25+'31'!S25+'32'!S25+'33'!S25+'34'!S25+'35'!S25+'36'!S25+'37'!S25+'38'!S25+'39'!S25</f>
        <v>100.41777020996295</v>
      </c>
      <c r="D26" s="193">
        <f>'1'!U25+'2'!U25+'3'!U25+'4'!U25+'5'!U25+'6'!U25+'7'!U25+'8'!U25+'9'!U25+'10'!U25+'11'!U25+'12'!U25+'13'!U25+'14'!U25+'15'!U25+'16'!U25+'17'!U25+'18'!U25+'19'!U25+'20'!U25+'21'!U25+'22'!U25+'23'!U25+'24'!U25+'25'!U25+'26'!U25+'27'!U25+'28'!U25+'29'!U25+'30'!U25+'31'!U25+'32'!U25+'33'!U25+'34'!U25+'35'!U25+'36'!U25+'37'!U25+'38'!U25+'39'!U25</f>
        <v>21.199307044325511</v>
      </c>
      <c r="E26" s="120">
        <f>'1'!W25+'2'!W25+'3'!W25+'4'!W25+'5'!W25+'6'!W25+'7'!W25+'8'!W25+'9'!W25+'10'!W25+'11'!W25+'12'!W25+'13'!W25+'14'!W25+'15'!W25+'16'!W25+'17'!W25+'18'!W25+'19'!W25+'20'!W25+'21'!W25+'22'!W25+'23'!W25+'24'!W25+'25'!W25+'26'!W25+'27'!W25+'28'!W25+'29'!W25+'30'!W25+'31'!W25+'32'!W25+'33'!W25+'34'!W25+'35'!W25+'36'!W25+'37'!W25+'38'!W25+'39'!W25</f>
        <v>82</v>
      </c>
      <c r="F26" s="172">
        <f>'1'!Y25+'2'!Y25+'3'!Y25+'4'!Y25+'5'!Y25+'6'!Y25+'7'!Y25+'8'!Y25+'9'!Y25+'10'!Y25+'11'!Y25+'12'!Y25+'13'!Y25+'14'!Y25+'15'!Y25+'16'!Y25+'17'!Y25+'18'!Y25+'19'!Y25+'20'!Y25+'21'!Y25+'22'!Y25+'23'!Y25+'24'!Y25+'25'!Y25+'26'!Y25+'27'!Y25+'28'!Y25+'29'!Y25+'30'!Y25+'31'!Y25+'32'!Y25+'33'!Y25+'34'!Y25+'35'!Y25+'36'!Y25+'37'!Y25+'38'!Y25+'39'!Y25</f>
        <v>82</v>
      </c>
      <c r="G26" s="117">
        <v>21</v>
      </c>
      <c r="O26" s="49">
        <v>217</v>
      </c>
      <c r="P26" s="430" t="s">
        <v>577</v>
      </c>
      <c r="Q26" s="429">
        <v>331657</v>
      </c>
      <c r="R26" s="429">
        <v>316397</v>
      </c>
    </row>
    <row r="27" spans="1:18" x14ac:dyDescent="0.2">
      <c r="A27" s="11" t="s">
        <v>14</v>
      </c>
      <c r="B27" s="12" t="s">
        <v>50</v>
      </c>
      <c r="C27" s="176">
        <f>'1'!S26+'2'!S26+'3'!S26+'4'!S26+'5'!S26+'6'!S26+'7'!S26+'8'!S26+'9'!S26+'10'!S26+'11'!S26+'12'!S26+'13'!S26+'14'!S26+'15'!S26+'16'!S26+'17'!S26+'18'!S26+'19'!S26+'20'!S26+'21'!S26+'22'!S26+'23'!S26+'24'!S26+'25'!S26+'26'!S26+'27'!S26+'28'!S26+'29'!S26+'30'!S26+'31'!S26+'32'!S26+'33'!S26+'34'!S26+'35'!S26+'36'!S26+'37'!S26+'38'!S26+'39'!S26</f>
        <v>101.50334330138034</v>
      </c>
      <c r="D27" s="195">
        <f>'1'!U26+'2'!U26+'3'!U26+'4'!U26+'5'!U26+'6'!U26+'7'!U26+'8'!U26+'9'!U26+'10'!U26+'11'!U26+'12'!U26+'13'!U26+'14'!U26+'15'!U26+'16'!U26+'17'!U26+'18'!U26+'19'!U26+'20'!U26+'21'!U26+'22'!U26+'23'!U26+'24'!U26+'25'!U26+'26'!U26+'27'!U26+'28'!U26+'29'!U26+'30'!U26+'31'!U26+'32'!U26+'33'!U26+'34'!U26+'35'!U26+'36'!U26+'37'!U26+'38'!U26+'39'!U26</f>
        <v>46.450682527750338</v>
      </c>
      <c r="E27" s="121">
        <f>'1'!W26+'2'!W26+'3'!W26+'4'!W26+'5'!W26+'6'!W26+'7'!W26+'8'!W26+'9'!W26+'10'!W26+'11'!W26+'12'!W26+'13'!W26+'14'!W26+'15'!W26+'16'!W26+'17'!W26+'18'!W26+'19'!W26+'20'!W26+'21'!W26+'22'!W26+'23'!W26+'24'!W26+'25'!W26+'26'!W26+'27'!W26+'28'!W26+'29'!W26+'30'!W26+'31'!W26+'32'!W26+'33'!W26+'34'!W26+'35'!W26+'36'!W26+'37'!W26+'38'!W26+'39'!W26</f>
        <v>39</v>
      </c>
      <c r="F27" s="173">
        <f>'1'!Y26+'2'!Y26+'3'!Y26+'4'!Y26+'5'!Y26+'6'!Y26+'7'!Y26+'8'!Y26+'9'!Y26+'10'!Y26+'11'!Y26+'12'!Y26+'13'!Y26+'14'!Y26+'15'!Y26+'16'!Y26+'17'!Y26+'18'!Y26+'19'!Y26+'20'!Y26+'21'!Y26+'22'!Y26+'23'!Y26+'24'!Y26+'25'!Y26+'26'!Y26+'27'!Y26+'28'!Y26+'29'!Y26+'30'!Y26+'31'!Y26+'32'!Y26+'33'!Y26+'34'!Y26+'35'!Y26+'36'!Y26+'37'!Y26+'38'!Y26+'39'!Y26</f>
        <v>16</v>
      </c>
      <c r="G27" s="55">
        <v>22</v>
      </c>
      <c r="O27" s="49">
        <v>219</v>
      </c>
      <c r="P27" s="430" t="s">
        <v>578</v>
      </c>
      <c r="Q27" s="429">
        <v>462755</v>
      </c>
      <c r="R27" s="429">
        <v>441083</v>
      </c>
    </row>
    <row r="28" spans="1:18" x14ac:dyDescent="0.2">
      <c r="A28" s="159" t="s">
        <v>15</v>
      </c>
      <c r="B28" s="3" t="s">
        <v>36</v>
      </c>
      <c r="C28" s="174">
        <f>'1'!S27+'2'!S27+'3'!S27+'4'!S27+'5'!S27+'6'!S27+'7'!S27+'8'!S27+'9'!S27+'10'!S27+'11'!S27+'12'!S27+'13'!S27+'14'!S27+'15'!S27+'16'!S27+'17'!S27+'18'!S27+'19'!S27+'20'!S27+'21'!S27+'22'!S27+'23'!S27+'24'!S27+'25'!S27+'26'!S27+'27'!S27+'28'!S27+'29'!S27+'30'!S27+'31'!S27+'32'!S27+'33'!S27+'34'!S27+'35'!S27+'36'!S27+'37'!S27+'38'!S27+'39'!S27</f>
        <v>114.5340358375924</v>
      </c>
      <c r="D28" s="193">
        <f>'1'!U27+'2'!U27+'3'!U27+'4'!U27+'5'!U27+'6'!U27+'7'!U27+'8'!U27+'9'!U27+'10'!U27+'11'!U27+'12'!U27+'13'!U27+'14'!U27+'15'!U27+'16'!U27+'17'!U27+'18'!U27+'19'!U27+'20'!U27+'21'!U27+'22'!U27+'23'!U27+'24'!U27+'25'!U27+'26'!U27+'27'!U27+'28'!U27+'29'!U27+'30'!U27+'31'!U27+'32'!U27+'33'!U27+'34'!U27+'35'!U27+'36'!U27+'37'!U27+'38'!U27+'39'!U27</f>
        <v>50.511016097104815</v>
      </c>
      <c r="E28" s="120">
        <f>'1'!W27+'2'!W27+'3'!W27+'4'!W27+'5'!W27+'6'!W27+'7'!W27+'8'!W27+'9'!W27+'10'!W27+'11'!W27+'12'!W27+'13'!W27+'14'!W27+'15'!W27+'16'!W27+'17'!W27+'18'!W27+'19'!W27+'20'!W27+'21'!W27+'22'!W27+'23'!W27+'24'!W27+'25'!W27+'26'!W27+'27'!W27+'28'!W27+'29'!W27+'30'!W27+'31'!W27+'32'!W27+'33'!W27+'34'!W27+'35'!W27+'36'!W27+'37'!W27+'38'!W27+'39'!W27</f>
        <v>9</v>
      </c>
      <c r="F28" s="172">
        <f>'1'!Y27+'2'!Y27+'3'!Y27+'4'!Y27+'5'!Y27+'6'!Y27+'7'!Y27+'8'!Y27+'9'!Y27+'10'!Y27+'11'!Y27+'12'!Y27+'13'!Y27+'14'!Y27+'15'!Y27+'16'!Y27+'17'!Y27+'18'!Y27+'19'!Y27+'20'!Y27+'21'!Y27+'22'!Y27+'23'!Y27+'24'!Y27+'25'!Y27+'26'!Y27+'27'!Y27+'28'!Y27+'29'!Y27+'30'!Y27+'31'!Y27+'32'!Y27+'33'!Y27+'34'!Y27+'35'!Y27+'36'!Y27+'37'!Y27+'38'!Y27+'39'!Y27</f>
        <v>6</v>
      </c>
      <c r="G28" s="117">
        <v>23</v>
      </c>
      <c r="O28" s="49">
        <v>301</v>
      </c>
      <c r="P28" s="430" t="s">
        <v>579</v>
      </c>
      <c r="Q28" s="429">
        <v>62895</v>
      </c>
      <c r="R28" s="429">
        <v>61899</v>
      </c>
    </row>
    <row r="29" spans="1:18" x14ac:dyDescent="0.2">
      <c r="A29" s="159" t="s">
        <v>16</v>
      </c>
      <c r="B29" s="3" t="s">
        <v>192</v>
      </c>
      <c r="C29" s="174">
        <f>'1'!S28+'2'!S28+'3'!S28+'4'!S28+'5'!S28+'6'!S28+'7'!S28+'8'!S28+'9'!S28+'10'!S28+'11'!S28+'12'!S28+'13'!S28+'14'!S28+'15'!S28+'16'!S28+'17'!S28+'18'!S28+'19'!S28+'20'!S28+'21'!S28+'22'!S28+'23'!S28+'24'!S28+'25'!S28+'26'!S28+'27'!S28+'28'!S28+'29'!S28+'30'!S28+'31'!S28+'32'!S28+'33'!S28+'34'!S28+'35'!S28+'36'!S28+'37'!S28+'38'!S28+'39'!S28</f>
        <v>104.04976703160862</v>
      </c>
      <c r="D29" s="193">
        <f>'1'!U28+'2'!U28+'3'!U28+'4'!U28+'5'!U28+'6'!U28+'7'!U28+'8'!U28+'9'!U28+'10'!U28+'11'!U28+'12'!U28+'13'!U28+'14'!U28+'15'!U28+'16'!U28+'17'!U28+'18'!U28+'19'!U28+'20'!U28+'21'!U28+'22'!U28+'23'!U28+'24'!U28+'25'!U28+'26'!U28+'27'!U28+'28'!U28+'29'!U28+'30'!U28+'31'!U28+'32'!U28+'33'!U28+'34'!U28+'35'!U28+'36'!U28+'37'!U28+'38'!U28+'39'!U28</f>
        <v>35.561312782954872</v>
      </c>
      <c r="E29" s="120">
        <f>'1'!W28+'2'!W28+'3'!W28+'4'!W28+'5'!W28+'6'!W28+'7'!W28+'8'!W28+'9'!W28+'10'!W28+'11'!W28+'12'!W28+'13'!W28+'14'!W28+'15'!W28+'16'!W28+'17'!W28+'18'!W28+'19'!W28+'20'!W28+'21'!W28+'22'!W28+'23'!W28+'24'!W28+'25'!W28+'26'!W28+'27'!W28+'28'!W28+'29'!W28+'30'!W28+'31'!W28+'32'!W28+'33'!W28+'34'!W28+'35'!W28+'36'!W28+'37'!W28+'38'!W28+'39'!W28</f>
        <v>0</v>
      </c>
      <c r="F29" s="172">
        <f>'1'!Y28+'2'!Y28+'3'!Y28+'4'!Y28+'5'!Y28+'6'!Y28+'7'!Y28+'8'!Y28+'9'!Y28+'10'!Y28+'11'!Y28+'12'!Y28+'13'!Y28+'14'!Y28+'15'!Y28+'16'!Y28+'17'!Y28+'18'!Y28+'19'!Y28+'20'!Y28+'21'!Y28+'22'!Y28+'23'!Y28+'24'!Y28+'25'!Y28+'26'!Y28+'27'!Y28+'28'!Y28+'29'!Y28+'30'!Y28+'31'!Y28+'32'!Y28+'33'!Y28+'34'!Y28+'35'!Y28+'36'!Y28+'37'!Y28+'38'!Y28+'39'!Y28</f>
        <v>0</v>
      </c>
      <c r="G29" s="117">
        <v>24</v>
      </c>
      <c r="O29" s="49"/>
      <c r="P29" s="430" t="s">
        <v>564</v>
      </c>
      <c r="Q29" s="429">
        <v>2933055</v>
      </c>
      <c r="R29" s="429">
        <v>2958496</v>
      </c>
    </row>
    <row r="30" spans="1:18" x14ac:dyDescent="0.2">
      <c r="A30" s="159" t="s">
        <v>17</v>
      </c>
      <c r="B30" s="3" t="s">
        <v>272</v>
      </c>
      <c r="C30" s="174">
        <f>'1'!S29+'2'!S29+'3'!S29+'4'!S29+'5'!S29+'6'!S29+'7'!S29+'8'!S29+'9'!S29+'10'!S29+'11'!S29+'12'!S29+'13'!S29+'14'!S29+'15'!S29+'16'!S29+'17'!S29+'18'!S29+'19'!S29+'20'!S29+'21'!S29+'22'!S29+'23'!S29+'24'!S29+'25'!S29+'26'!S29+'27'!S29+'28'!S29+'29'!S29+'30'!S29+'31'!S29+'32'!S29+'33'!S29+'34'!S29+'35'!S29+'36'!S29+'37'!S29+'38'!S29+'39'!S29</f>
        <v>123.42928003735788</v>
      </c>
      <c r="D30" s="193">
        <f>'1'!U29+'2'!U29+'3'!U29+'4'!U29+'5'!U29+'6'!U29+'7'!U29+'8'!U29+'9'!U29+'10'!U29+'11'!U29+'12'!U29+'13'!U29+'14'!U29+'15'!U29+'16'!U29+'17'!U29+'18'!U29+'19'!U29+'20'!U29+'21'!U29+'22'!U29+'23'!U29+'24'!U29+'25'!U29+'26'!U29+'27'!U29+'28'!U29+'29'!U29+'30'!U29+'31'!U29+'32'!U29+'33'!U29+'34'!U29+'35'!U29+'36'!U29+'37'!U29+'38'!U29+'39'!U29</f>
        <v>59.673188822132317</v>
      </c>
      <c r="E30" s="120">
        <f>'1'!W29+'2'!W29+'3'!W29+'4'!W29+'5'!W29+'6'!W29+'7'!W29+'8'!W29+'9'!W29+'10'!W29+'11'!W29+'12'!W29+'13'!W29+'14'!W29+'15'!W29+'16'!W29+'17'!W29+'18'!W29+'19'!W29+'20'!W29+'21'!W29+'22'!W29+'23'!W29+'24'!W29+'25'!W29+'26'!W29+'27'!W29+'28'!W29+'29'!W29+'30'!W29+'31'!W29+'32'!W29+'33'!W29+'34'!W29+'35'!W29+'36'!W29+'37'!W29+'38'!W29+'39'!W29</f>
        <v>1</v>
      </c>
      <c r="F30" s="172">
        <f>'1'!Y29+'2'!Y29+'3'!Y29+'4'!Y29+'5'!Y29+'6'!Y29+'7'!Y29+'8'!Y29+'9'!Y29+'10'!Y29+'11'!Y29+'12'!Y29+'13'!Y29+'14'!Y29+'15'!Y29+'16'!Y29+'17'!Y29+'18'!Y29+'19'!Y29+'20'!Y29+'21'!Y29+'22'!Y29+'23'!Y29+'24'!Y29+'25'!Y29+'26'!Y29+'27'!Y29+'28'!Y29+'29'!Y29+'30'!Y29+'31'!Y29+'32'!Y29+'33'!Y29+'34'!Y29+'35'!Y29+'36'!Y29+'37'!Y29+'38'!Y29+'39'!Y29</f>
        <v>2</v>
      </c>
      <c r="G30" s="117">
        <v>25</v>
      </c>
      <c r="O30" s="49">
        <v>203</v>
      </c>
      <c r="P30" s="430" t="s">
        <v>580</v>
      </c>
      <c r="Q30" s="429">
        <v>1187637</v>
      </c>
      <c r="R30" s="429">
        <v>1167801</v>
      </c>
    </row>
    <row r="31" spans="1:18" x14ac:dyDescent="0.2">
      <c r="A31" s="159" t="s">
        <v>18</v>
      </c>
      <c r="B31" s="3" t="s">
        <v>273</v>
      </c>
      <c r="C31" s="174">
        <f>'1'!S30+'2'!S30+'3'!S30+'4'!S30+'5'!S30+'6'!S30+'7'!S30+'8'!S30+'9'!S30+'10'!S30+'11'!S30+'12'!S30+'13'!S30+'14'!S30+'15'!S30+'16'!S30+'17'!S30+'18'!S30+'19'!S30+'20'!S30+'21'!S30+'22'!S30+'23'!S30+'24'!S30+'25'!S30+'26'!S30+'27'!S30+'28'!S30+'29'!S30+'30'!S30+'31'!S30+'32'!S30+'33'!S30+'34'!S30+'35'!S30+'36'!S30+'37'!S30+'38'!S30+'39'!S30</f>
        <v>112.16314875816644</v>
      </c>
      <c r="D31" s="193">
        <f>'1'!U30+'2'!U30+'3'!U30+'4'!U30+'5'!U30+'6'!U30+'7'!U30+'8'!U30+'9'!U30+'10'!U30+'11'!U30+'12'!U30+'13'!U30+'14'!U30+'15'!U30+'16'!U30+'17'!U30+'18'!U30+'19'!U30+'20'!U30+'21'!U30+'22'!U30+'23'!U30+'24'!U30+'25'!U30+'26'!U30+'27'!U30+'28'!U30+'29'!U30+'30'!U30+'31'!U30+'32'!U30+'33'!U30+'34'!U30+'35'!U30+'36'!U30+'37'!U30+'38'!U30+'39'!U30</f>
        <v>72.24510865170113</v>
      </c>
      <c r="E31" s="120">
        <f>'1'!W30+'2'!W30+'3'!W30+'4'!W30+'5'!W30+'6'!W30+'7'!W30+'8'!W30+'9'!W30+'10'!W30+'11'!W30+'12'!W30+'13'!W30+'14'!W30+'15'!W30+'16'!W30+'17'!W30+'18'!W30+'19'!W30+'20'!W30+'21'!W30+'22'!W30+'23'!W30+'24'!W30+'25'!W30+'26'!W30+'27'!W30+'28'!W30+'29'!W30+'30'!W30+'31'!W30+'32'!W30+'33'!W30+'34'!W30+'35'!W30+'36'!W30+'37'!W30+'38'!W30+'39'!W30</f>
        <v>5</v>
      </c>
      <c r="F31" s="172">
        <f>'1'!Y30+'2'!Y30+'3'!Y30+'4'!Y30+'5'!Y30+'6'!Y30+'7'!Y30+'8'!Y30+'9'!Y30+'10'!Y30+'11'!Y30+'12'!Y30+'13'!Y30+'14'!Y30+'15'!Y30+'16'!Y30+'17'!Y30+'18'!Y30+'19'!Y30+'20'!Y30+'21'!Y30+'22'!Y30+'23'!Y30+'24'!Y30+'25'!Y30+'26'!Y30+'27'!Y30+'28'!Y30+'29'!Y30+'30'!Y30+'31'!Y30+'32'!Y30+'33'!Y30+'34'!Y30+'35'!Y30+'36'!Y30+'37'!Y30+'38'!Y30+'39'!Y30</f>
        <v>4</v>
      </c>
      <c r="G31" s="117">
        <v>26</v>
      </c>
      <c r="O31" s="49">
        <v>210</v>
      </c>
      <c r="P31" s="430" t="s">
        <v>581</v>
      </c>
      <c r="Q31" s="429">
        <v>868757</v>
      </c>
      <c r="R31" s="429">
        <v>843054</v>
      </c>
    </row>
    <row r="32" spans="1:18" x14ac:dyDescent="0.2">
      <c r="A32" s="159" t="s">
        <v>19</v>
      </c>
      <c r="B32" s="3" t="s">
        <v>274</v>
      </c>
      <c r="C32" s="174">
        <f>'1'!S31+'2'!S31+'3'!S31+'4'!S31+'5'!S31+'6'!S31+'7'!S31+'8'!S31+'9'!S31+'10'!S31+'11'!S31+'12'!S31+'13'!S31+'14'!S31+'15'!S31+'16'!S31+'17'!S31+'18'!S31+'19'!S31+'20'!S31+'21'!S31+'22'!S31+'23'!S31+'24'!S31+'25'!S31+'26'!S31+'27'!S31+'28'!S31+'29'!S31+'30'!S31+'31'!S31+'32'!S31+'33'!S31+'34'!S31+'35'!S31+'36'!S31+'37'!S31+'38'!S31+'39'!S31</f>
        <v>163.16807224778842</v>
      </c>
      <c r="D32" s="193">
        <f>'1'!U31+'2'!U31+'3'!U31+'4'!U31+'5'!U31+'6'!U31+'7'!U31+'8'!U31+'9'!U31+'10'!U31+'11'!U31+'12'!U31+'13'!U31+'14'!U31+'15'!U31+'16'!U31+'17'!U31+'18'!U31+'19'!U31+'20'!U31+'21'!U31+'22'!U31+'23'!U31+'24'!U31+'25'!U31+'26'!U31+'27'!U31+'28'!U31+'29'!U31+'30'!U31+'31'!U31+'32'!U31+'33'!U31+'34'!U31+'35'!U31+'36'!U31+'37'!U31+'38'!U31+'39'!U31</f>
        <v>114.38962586518547</v>
      </c>
      <c r="E32" s="120">
        <f>'1'!W31+'2'!W31+'3'!W31+'4'!W31+'5'!W31+'6'!W31+'7'!W31+'8'!W31+'9'!W31+'10'!W31+'11'!W31+'12'!W31+'13'!W31+'14'!W31+'15'!W31+'16'!W31+'17'!W31+'18'!W31+'19'!W31+'20'!W31+'21'!W31+'22'!W31+'23'!W31+'24'!W31+'25'!W31+'26'!W31+'27'!W31+'28'!W31+'29'!W31+'30'!W31+'31'!W31+'32'!W31+'33'!W31+'34'!W31+'35'!W31+'36'!W31+'37'!W31+'38'!W31+'39'!W31</f>
        <v>66</v>
      </c>
      <c r="F32" s="172">
        <f>'1'!Y31+'2'!Y31+'3'!Y31+'4'!Y31+'5'!Y31+'6'!Y31+'7'!Y31+'8'!Y31+'9'!Y31+'10'!Y31+'11'!Y31+'12'!Y31+'13'!Y31+'14'!Y31+'15'!Y31+'16'!Y31+'17'!Y31+'18'!Y31+'19'!Y31+'20'!Y31+'21'!Y31+'22'!Y31+'23'!Y31+'24'!Y31+'25'!Y31+'26'!Y31+'27'!Y31+'28'!Y31+'29'!Y31+'30'!Y31+'31'!Y31+'32'!Y31+'33'!Y31+'34'!Y31+'35'!Y31+'36'!Y31+'37'!Y31+'38'!Y31+'39'!Y31</f>
        <v>33</v>
      </c>
      <c r="G32" s="117">
        <v>27</v>
      </c>
      <c r="O32" s="49">
        <v>216</v>
      </c>
      <c r="P32" s="430" t="s">
        <v>582</v>
      </c>
      <c r="Q32" s="429">
        <v>536118</v>
      </c>
      <c r="R32" s="429">
        <v>620294</v>
      </c>
    </row>
    <row r="33" spans="1:18" x14ac:dyDescent="0.2">
      <c r="A33" s="159" t="s">
        <v>20</v>
      </c>
      <c r="B33" s="3" t="s">
        <v>37</v>
      </c>
      <c r="C33" s="174">
        <f>'1'!S32+'2'!S32+'3'!S32+'4'!S32+'5'!S32+'6'!S32+'7'!S32+'8'!S32+'9'!S32+'10'!S32+'11'!S32+'12'!S32+'13'!S32+'14'!S32+'15'!S32+'16'!S32+'17'!S32+'18'!S32+'19'!S32+'20'!S32+'21'!S32+'22'!S32+'23'!S32+'24'!S32+'25'!S32+'26'!S32+'27'!S32+'28'!S32+'29'!S32+'30'!S32+'31'!S32+'32'!S32+'33'!S32+'34'!S32+'35'!S32+'36'!S32+'37'!S32+'38'!S32+'39'!S32</f>
        <v>123.86580312955451</v>
      </c>
      <c r="D33" s="193">
        <f>'1'!U32+'2'!U32+'3'!U32+'4'!U32+'5'!U32+'6'!U32+'7'!U32+'8'!U32+'9'!U32+'10'!U32+'11'!U32+'12'!U32+'13'!U32+'14'!U32+'15'!U32+'16'!U32+'17'!U32+'18'!U32+'19'!U32+'20'!U32+'21'!U32+'22'!U32+'23'!U32+'24'!U32+'25'!U32+'26'!U32+'27'!U32+'28'!U32+'29'!U32+'30'!U32+'31'!U32+'32'!U32+'33'!U32+'34'!U32+'35'!U32+'36'!U32+'37'!U32+'38'!U32+'39'!U32</f>
        <v>80.847544475101117</v>
      </c>
      <c r="E33" s="120">
        <f>'1'!W32+'2'!W32+'3'!W32+'4'!W32+'5'!W32+'6'!W32+'7'!W32+'8'!W32+'9'!W32+'10'!W32+'11'!W32+'12'!W32+'13'!W32+'14'!W32+'15'!W32+'16'!W32+'17'!W32+'18'!W32+'19'!W32+'20'!W32+'21'!W32+'22'!W32+'23'!W32+'24'!W32+'25'!W32+'26'!W32+'27'!W32+'28'!W32+'29'!W32+'30'!W32+'31'!W32+'32'!W32+'33'!W32+'34'!W32+'35'!W32+'36'!W32+'37'!W32+'38'!W32+'39'!W32</f>
        <v>12</v>
      </c>
      <c r="F33" s="172">
        <f>'1'!Y32+'2'!Y32+'3'!Y32+'4'!Y32+'5'!Y32+'6'!Y32+'7'!Y32+'8'!Y32+'9'!Y32+'10'!Y32+'11'!Y32+'12'!Y32+'13'!Y32+'14'!Y32+'15'!Y32+'16'!Y32+'17'!Y32+'18'!Y32+'19'!Y32+'20'!Y32+'21'!Y32+'22'!Y32+'23'!Y32+'24'!Y32+'25'!Y32+'26'!Y32+'27'!Y32+'28'!Y32+'29'!Y32+'30'!Y32+'31'!Y32+'32'!Y32+'33'!Y32+'34'!Y32+'35'!Y32+'36'!Y32+'37'!Y32+'38'!Y32+'39'!Y32</f>
        <v>9</v>
      </c>
      <c r="G33" s="117">
        <v>28</v>
      </c>
      <c r="O33" s="49">
        <v>381</v>
      </c>
      <c r="P33" s="430" t="s">
        <v>583</v>
      </c>
      <c r="Q33" s="429">
        <v>162441</v>
      </c>
      <c r="R33" s="429">
        <v>132372</v>
      </c>
    </row>
    <row r="34" spans="1:18" x14ac:dyDescent="0.2">
      <c r="A34" s="159" t="s">
        <v>21</v>
      </c>
      <c r="B34" s="3" t="s">
        <v>38</v>
      </c>
      <c r="C34" s="174">
        <f>'1'!S33+'2'!S33+'3'!S33+'4'!S33+'5'!S33+'6'!S33+'7'!S33+'8'!S33+'9'!S33+'10'!S33+'11'!S33+'12'!S33+'13'!S33+'14'!S33+'15'!S33+'16'!S33+'17'!S33+'18'!S33+'19'!S33+'20'!S33+'21'!S33+'22'!S33+'23'!S33+'24'!S33+'25'!S33+'26'!S33+'27'!S33+'28'!S33+'29'!S33+'30'!S33+'31'!S33+'32'!S33+'33'!S33+'34'!S33+'35'!S33+'36'!S33+'37'!S33+'38'!S33+'39'!S33</f>
        <v>133.58395156513183</v>
      </c>
      <c r="D34" s="193">
        <f>'1'!U33+'2'!U33+'3'!U33+'4'!U33+'5'!U33+'6'!U33+'7'!U33+'8'!U33+'9'!U33+'10'!U33+'11'!U33+'12'!U33+'13'!U33+'14'!U33+'15'!U33+'16'!U33+'17'!U33+'18'!U33+'19'!U33+'20'!U33+'21'!U33+'22'!U33+'23'!U33+'24'!U33+'25'!U33+'26'!U33+'27'!U33+'28'!U33+'29'!U33+'30'!U33+'31'!U33+'32'!U33+'33'!U33+'34'!U33+'35'!U33+'36'!U33+'37'!U33+'38'!U33+'39'!U33</f>
        <v>120.4429267440057</v>
      </c>
      <c r="E34" s="120">
        <f>'1'!W33+'2'!W33+'3'!W33+'4'!W33+'5'!W33+'6'!W33+'7'!W33+'8'!W33+'9'!W33+'10'!W33+'11'!W33+'12'!W33+'13'!W33+'14'!W33+'15'!W33+'16'!W33+'17'!W33+'18'!W33+'19'!W33+'20'!W33+'21'!W33+'22'!W33+'23'!W33+'24'!W33+'25'!W33+'26'!W33+'27'!W33+'28'!W33+'29'!W33+'30'!W33+'31'!W33+'32'!W33+'33'!W33+'34'!W33+'35'!W33+'36'!W33+'37'!W33+'38'!W33+'39'!W33</f>
        <v>2</v>
      </c>
      <c r="F34" s="172">
        <f>'1'!Y33+'2'!Y33+'3'!Y33+'4'!Y33+'5'!Y33+'6'!Y33+'7'!Y33+'8'!Y33+'9'!Y33+'10'!Y33+'11'!Y33+'12'!Y33+'13'!Y33+'14'!Y33+'15'!Y33+'16'!Y33+'17'!Y33+'18'!Y33+'19'!Y33+'20'!Y33+'21'!Y33+'22'!Y33+'23'!Y33+'24'!Y33+'25'!Y33+'26'!Y33+'27'!Y33+'28'!Y33+'29'!Y33+'30'!Y33+'31'!Y33+'32'!Y33+'33'!Y33+'34'!Y33+'35'!Y33+'36'!Y33+'37'!Y33+'38'!Y33+'39'!Y33</f>
        <v>0</v>
      </c>
      <c r="G34" s="117">
        <v>29</v>
      </c>
      <c r="O34" s="49">
        <v>382</v>
      </c>
      <c r="P34" s="430" t="s">
        <v>584</v>
      </c>
      <c r="Q34" s="429">
        <v>178102</v>
      </c>
      <c r="R34" s="429">
        <v>194975</v>
      </c>
    </row>
    <row r="35" spans="1:18" x14ac:dyDescent="0.2">
      <c r="A35" s="159" t="s">
        <v>22</v>
      </c>
      <c r="B35" s="3" t="s">
        <v>377</v>
      </c>
      <c r="C35" s="174">
        <f>'1'!S34+'2'!S34+'3'!S34+'4'!S34+'5'!S34+'6'!S34+'7'!S34+'8'!S34+'9'!S34+'10'!S34+'11'!S34+'12'!S34+'13'!S34+'14'!S34+'15'!S34+'16'!S34+'17'!S34+'18'!S34+'19'!S34+'20'!S34+'21'!S34+'22'!S34+'23'!S34+'24'!S34+'25'!S34+'26'!S34+'27'!S34+'28'!S34+'29'!S34+'30'!S34+'31'!S34+'32'!S34+'33'!S34+'34'!S34+'35'!S34+'36'!S34+'37'!S34+'38'!S34+'39'!S34</f>
        <v>117.87709478535218</v>
      </c>
      <c r="D35" s="193">
        <f>'1'!U34+'2'!U34+'3'!U34+'4'!U34+'5'!U34+'6'!U34+'7'!U34+'8'!U34+'9'!U34+'10'!U34+'11'!U34+'12'!U34+'13'!U34+'14'!U34+'15'!U34+'16'!U34+'17'!U34+'18'!U34+'19'!U34+'20'!U34+'21'!U34+'22'!U34+'23'!U34+'24'!U34+'25'!U34+'26'!U34+'27'!U34+'28'!U34+'29'!U34+'30'!U34+'31'!U34+'32'!U34+'33'!U34+'34'!U34+'35'!U34+'36'!U34+'37'!U34+'38'!U34+'39'!U34</f>
        <v>87.647868472203115</v>
      </c>
      <c r="E35" s="120">
        <f>'1'!W34+'2'!W34+'3'!W34+'4'!W34+'5'!W34+'6'!W34+'7'!W34+'8'!W34+'9'!W34+'10'!W34+'11'!W34+'12'!W34+'13'!W34+'14'!W34+'15'!W34+'16'!W34+'17'!W34+'18'!W34+'19'!W34+'20'!W34+'21'!W34+'22'!W34+'23'!W34+'24'!W34+'25'!W34+'26'!W34+'27'!W34+'28'!W34+'29'!W34+'30'!W34+'31'!W34+'32'!W34+'33'!W34+'34'!W34+'35'!W34+'36'!W34+'37'!W34+'38'!W34+'39'!W34</f>
        <v>24</v>
      </c>
      <c r="F35" s="172">
        <f>'1'!Y34+'2'!Y34+'3'!Y34+'4'!Y34+'5'!Y34+'6'!Y34+'7'!Y34+'8'!Y34+'9'!Y34+'10'!Y34+'11'!Y34+'12'!Y34+'13'!Y34+'14'!Y34+'15'!Y34+'16'!Y34+'17'!Y34+'18'!Y34+'19'!Y34+'20'!Y34+'21'!Y34+'22'!Y34+'23'!Y34+'24'!Y34+'25'!Y34+'26'!Y34+'27'!Y34+'28'!Y34+'29'!Y34+'30'!Y34+'31'!Y34+'32'!Y34+'33'!Y34+'34'!Y34+'35'!Y34+'36'!Y34+'37'!Y34+'38'!Y34+'39'!Y34</f>
        <v>20</v>
      </c>
      <c r="G35" s="117">
        <v>30</v>
      </c>
      <c r="O35" s="49"/>
      <c r="P35" s="430" t="s">
        <v>565</v>
      </c>
      <c r="Q35" s="429">
        <v>1278601</v>
      </c>
      <c r="R35" s="429">
        <v>1266442</v>
      </c>
    </row>
    <row r="36" spans="1:18" x14ac:dyDescent="0.2">
      <c r="A36" s="159" t="s">
        <v>23</v>
      </c>
      <c r="B36" s="3" t="s">
        <v>193</v>
      </c>
      <c r="C36" s="174">
        <f>'1'!S35+'2'!S35+'3'!S35+'4'!S35+'5'!S35+'6'!S35+'7'!S35+'8'!S35+'9'!S35+'10'!S35+'11'!S35+'12'!S35+'13'!S35+'14'!S35+'15'!S35+'16'!S35+'17'!S35+'18'!S35+'19'!S35+'20'!S35+'21'!S35+'22'!S35+'23'!S35+'24'!S35+'25'!S35+'26'!S35+'27'!S35+'28'!S35+'29'!S35+'30'!S35+'31'!S35+'32'!S35+'33'!S35+'34'!S35+'35'!S35+'36'!S35+'37'!S35+'38'!S35+'39'!S35</f>
        <v>102.42430235508286</v>
      </c>
      <c r="D36" s="193">
        <f>'1'!U35+'2'!U35+'3'!U35+'4'!U35+'5'!U35+'6'!U35+'7'!U35+'8'!U35+'9'!U35+'10'!U35+'11'!U35+'12'!U35+'13'!U35+'14'!U35+'15'!U35+'16'!U35+'17'!U35+'18'!U35+'19'!U35+'20'!U35+'21'!U35+'22'!U35+'23'!U35+'24'!U35+'25'!U35+'26'!U35+'27'!U35+'28'!U35+'29'!U35+'30'!U35+'31'!U35+'32'!U35+'33'!U35+'34'!U35+'35'!U35+'36'!U35+'37'!U35+'38'!U35+'39'!U35</f>
        <v>55.775610193361963</v>
      </c>
      <c r="E36" s="120">
        <f>'1'!W35+'2'!W35+'3'!W35+'4'!W35+'5'!W35+'6'!W35+'7'!W35+'8'!W35+'9'!W35+'10'!W35+'11'!W35+'12'!W35+'13'!W35+'14'!W35+'15'!W35+'16'!W35+'17'!W35+'18'!W35+'19'!W35+'20'!W35+'21'!W35+'22'!W35+'23'!W35+'24'!W35+'25'!W35+'26'!W35+'27'!W35+'28'!W35+'29'!W35+'30'!W35+'31'!W35+'32'!W35+'33'!W35+'34'!W35+'35'!W35+'36'!W35+'37'!W35+'38'!W35+'39'!W35</f>
        <v>18</v>
      </c>
      <c r="F36" s="172">
        <f>'1'!Y35+'2'!Y35+'3'!Y35+'4'!Y35+'5'!Y35+'6'!Y35+'7'!Y35+'8'!Y35+'9'!Y35+'10'!Y35+'11'!Y35+'12'!Y35+'13'!Y35+'14'!Y35+'15'!Y35+'16'!Y35+'17'!Y35+'18'!Y35+'19'!Y35+'20'!Y35+'21'!Y35+'22'!Y35+'23'!Y35+'24'!Y35+'25'!Y35+'26'!Y35+'27'!Y35+'28'!Y35+'29'!Y35+'30'!Y35+'31'!Y35+'32'!Y35+'33'!Y35+'34'!Y35+'35'!Y35+'36'!Y35+'37'!Y35+'38'!Y35+'39'!Y35</f>
        <v>22</v>
      </c>
      <c r="G36" s="117">
        <v>31</v>
      </c>
      <c r="O36" s="49">
        <v>213</v>
      </c>
      <c r="P36" s="430" t="s">
        <v>585</v>
      </c>
      <c r="Q36" s="429">
        <v>145212</v>
      </c>
      <c r="R36" s="429">
        <v>140246</v>
      </c>
    </row>
    <row r="37" spans="1:18" x14ac:dyDescent="0.2">
      <c r="A37" s="159" t="s">
        <v>24</v>
      </c>
      <c r="B37" s="3" t="s">
        <v>39</v>
      </c>
      <c r="C37" s="174">
        <f>'1'!S36+'2'!S36+'3'!S36+'4'!S36+'5'!S36+'6'!S36+'7'!S36+'8'!S36+'9'!S36+'10'!S36+'11'!S36+'12'!S36+'13'!S36+'14'!S36+'15'!S36+'16'!S36+'17'!S36+'18'!S36+'19'!S36+'20'!S36+'21'!S36+'22'!S36+'23'!S36+'24'!S36+'25'!S36+'26'!S36+'27'!S36+'28'!S36+'29'!S36+'30'!S36+'31'!S36+'32'!S36+'33'!S36+'34'!S36+'35'!S36+'36'!S36+'37'!S36+'38'!S36+'39'!S36</f>
        <v>122.57858868758186</v>
      </c>
      <c r="D37" s="193">
        <f>'1'!U36+'2'!U36+'3'!U36+'4'!U36+'5'!U36+'6'!U36+'7'!U36+'8'!U36+'9'!U36+'10'!U36+'11'!U36+'12'!U36+'13'!U36+'14'!U36+'15'!U36+'16'!U36+'17'!U36+'18'!U36+'19'!U36+'20'!U36+'21'!U36+'22'!U36+'23'!U36+'24'!U36+'25'!U36+'26'!U36+'27'!U36+'28'!U36+'29'!U36+'30'!U36+'31'!U36+'32'!U36+'33'!U36+'34'!U36+'35'!U36+'36'!U36+'37'!U36+'38'!U36+'39'!U36</f>
        <v>86.46408496122956</v>
      </c>
      <c r="E37" s="120">
        <f>'1'!W36+'2'!W36+'3'!W36+'4'!W36+'5'!W36+'6'!W36+'7'!W36+'8'!W36+'9'!W36+'10'!W36+'11'!W36+'12'!W36+'13'!W36+'14'!W36+'15'!W36+'16'!W36+'17'!W36+'18'!W36+'19'!W36+'20'!W36+'21'!W36+'22'!W36+'23'!W36+'24'!W36+'25'!W36+'26'!W36+'27'!W36+'28'!W36+'29'!W36+'30'!W36+'31'!W36+'32'!W36+'33'!W36+'34'!W36+'35'!W36+'36'!W36+'37'!W36+'38'!W36+'39'!W36</f>
        <v>7</v>
      </c>
      <c r="F37" s="172">
        <f>'1'!Y36+'2'!Y36+'3'!Y36+'4'!Y36+'5'!Y36+'6'!Y36+'7'!Y36+'8'!Y36+'9'!Y36+'10'!Y36+'11'!Y36+'12'!Y36+'13'!Y36+'14'!Y36+'15'!Y36+'16'!Y36+'17'!Y36+'18'!Y36+'19'!Y36+'20'!Y36+'21'!Y36+'22'!Y36+'23'!Y36+'24'!Y36+'25'!Y36+'26'!Y36+'27'!Y36+'28'!Y36+'29'!Y36+'30'!Y36+'31'!Y36+'32'!Y36+'33'!Y36+'34'!Y36+'35'!Y36+'36'!Y36+'37'!Y36+'38'!Y36+'39'!Y36</f>
        <v>8</v>
      </c>
      <c r="G37" s="117">
        <v>32</v>
      </c>
      <c r="O37" s="49">
        <v>215</v>
      </c>
      <c r="P37" s="430" t="s">
        <v>586</v>
      </c>
      <c r="Q37" s="429">
        <v>296081</v>
      </c>
      <c r="R37" s="429">
        <v>306229</v>
      </c>
    </row>
    <row r="38" spans="1:18" x14ac:dyDescent="0.2">
      <c r="A38" s="159" t="s">
        <v>25</v>
      </c>
      <c r="B38" s="3" t="s">
        <v>40</v>
      </c>
      <c r="C38" s="174">
        <f>'1'!S37+'2'!S37+'3'!S37+'4'!S37+'5'!S37+'6'!S37+'7'!S37+'8'!S37+'9'!S37+'10'!S37+'11'!S37+'12'!S37+'13'!S37+'14'!S37+'15'!S37+'16'!S37+'17'!S37+'18'!S37+'19'!S37+'20'!S37+'21'!S37+'22'!S37+'23'!S37+'24'!S37+'25'!S37+'26'!S37+'27'!S37+'28'!S37+'29'!S37+'30'!S37+'31'!S37+'32'!S37+'33'!S37+'34'!S37+'35'!S37+'36'!S37+'37'!S37+'38'!S37+'39'!S37</f>
        <v>119.19965606788308</v>
      </c>
      <c r="D38" s="193">
        <f>'1'!U37+'2'!U37+'3'!U37+'4'!U37+'5'!U37+'6'!U37+'7'!U37+'8'!U37+'9'!U37+'10'!U37+'11'!U37+'12'!U37+'13'!U37+'14'!U37+'15'!U37+'16'!U37+'17'!U37+'18'!U37+'19'!U37+'20'!U37+'21'!U37+'22'!U37+'23'!U37+'24'!U37+'25'!U37+'26'!U37+'27'!U37+'28'!U37+'29'!U37+'30'!U37+'31'!U37+'32'!U37+'33'!U37+'34'!U37+'35'!U37+'36'!U37+'37'!U37+'38'!U37+'39'!U37</f>
        <v>91.088146727743862</v>
      </c>
      <c r="E38" s="120">
        <f>'1'!W37+'2'!W37+'3'!W37+'4'!W37+'5'!W37+'6'!W37+'7'!W37+'8'!W37+'9'!W37+'10'!W37+'11'!W37+'12'!W37+'13'!W37+'14'!W37+'15'!W37+'16'!W37+'17'!W37+'18'!W37+'19'!W37+'20'!W37+'21'!W37+'22'!W37+'23'!W37+'24'!W37+'25'!W37+'26'!W37+'27'!W37+'28'!W37+'29'!W37+'30'!W37+'31'!W37+'32'!W37+'33'!W37+'34'!W37+'35'!W37+'36'!W37+'37'!W37+'38'!W37+'39'!W37</f>
        <v>4</v>
      </c>
      <c r="F38" s="172">
        <f>'1'!Y37+'2'!Y37+'3'!Y37+'4'!Y37+'5'!Y37+'6'!Y37+'7'!Y37+'8'!Y37+'9'!Y37+'10'!Y37+'11'!Y37+'12'!Y37+'13'!Y37+'14'!Y37+'15'!Y37+'16'!Y37+'17'!Y37+'18'!Y37+'19'!Y37+'20'!Y37+'21'!Y37+'22'!Y37+'23'!Y37+'24'!Y37+'25'!Y37+'26'!Y37+'27'!Y37+'28'!Y37+'29'!Y37+'30'!Y37+'31'!Y37+'32'!Y37+'33'!Y37+'34'!Y37+'35'!Y37+'36'!Y37+'37'!Y37+'38'!Y37+'39'!Y37</f>
        <v>2</v>
      </c>
      <c r="G38" s="117">
        <v>33</v>
      </c>
      <c r="O38" s="49">
        <v>218</v>
      </c>
      <c r="P38" s="430" t="s">
        <v>587</v>
      </c>
      <c r="Q38" s="429">
        <v>258553</v>
      </c>
      <c r="R38" s="429">
        <v>243824</v>
      </c>
    </row>
    <row r="39" spans="1:18" x14ac:dyDescent="0.2">
      <c r="A39" s="159" t="s">
        <v>26</v>
      </c>
      <c r="B39" s="3" t="s">
        <v>276</v>
      </c>
      <c r="C39" s="174">
        <f>'1'!S38+'2'!S38+'3'!S38+'4'!S38+'5'!S38+'6'!S38+'7'!S38+'8'!S38+'9'!S38+'10'!S38+'11'!S38+'12'!S38+'13'!S38+'14'!S38+'15'!S38+'16'!S38+'17'!S38+'18'!S38+'19'!S38+'20'!S38+'21'!S38+'22'!S38+'23'!S38+'24'!S38+'25'!S38+'26'!S38+'27'!S38+'28'!S38+'29'!S38+'30'!S38+'31'!S38+'32'!S38+'33'!S38+'34'!S38+'35'!S38+'36'!S38+'37'!S38+'38'!S38+'39'!S38</f>
        <v>131.20148114840711</v>
      </c>
      <c r="D39" s="193">
        <f>'1'!U38+'2'!U38+'3'!U38+'4'!U38+'5'!U38+'6'!U38+'7'!U38+'8'!U38+'9'!U38+'10'!U38+'11'!U38+'12'!U38+'13'!U38+'14'!U38+'15'!U38+'16'!U38+'17'!U38+'18'!U38+'19'!U38+'20'!U38+'21'!U38+'22'!U38+'23'!U38+'24'!U38+'25'!U38+'26'!U38+'27'!U38+'28'!U38+'29'!U38+'30'!U38+'31'!U38+'32'!U38+'33'!U38+'34'!U38+'35'!U38+'36'!U38+'37'!U38+'38'!U38+'39'!U38</f>
        <v>74.469631445288528</v>
      </c>
      <c r="E39" s="120">
        <f>'1'!W38+'2'!W38+'3'!W38+'4'!W38+'5'!W38+'6'!W38+'7'!W38+'8'!W38+'9'!W38+'10'!W38+'11'!W38+'12'!W38+'13'!W38+'14'!W38+'15'!W38+'16'!W38+'17'!W38+'18'!W38+'19'!W38+'20'!W38+'21'!W38+'22'!W38+'23'!W38+'24'!W38+'25'!W38+'26'!W38+'27'!W38+'28'!W38+'29'!W38+'30'!W38+'31'!W38+'32'!W38+'33'!W38+'34'!W38+'35'!W38+'36'!W38+'37'!W38+'38'!W38+'39'!W38</f>
        <v>18</v>
      </c>
      <c r="F39" s="172">
        <f>'1'!Y38+'2'!Y38+'3'!Y38+'4'!Y38+'5'!Y38+'6'!Y38+'7'!Y38+'8'!Y38+'9'!Y38+'10'!Y38+'11'!Y38+'12'!Y38+'13'!Y38+'14'!Y38+'15'!Y38+'16'!Y38+'17'!Y38+'18'!Y38+'19'!Y38+'20'!Y38+'21'!Y38+'22'!Y38+'23'!Y38+'24'!Y38+'25'!Y38+'26'!Y38+'27'!Y38+'28'!Y38+'29'!Y38+'30'!Y38+'31'!Y38+'32'!Y38+'33'!Y38+'34'!Y38+'35'!Y38+'36'!Y38+'37'!Y38+'38'!Y38+'39'!Y38</f>
        <v>19</v>
      </c>
      <c r="G39" s="117">
        <v>34</v>
      </c>
      <c r="O39" s="49">
        <v>220</v>
      </c>
      <c r="P39" s="430" t="s">
        <v>588</v>
      </c>
      <c r="Q39" s="429">
        <v>236199</v>
      </c>
      <c r="R39" s="429">
        <v>216961</v>
      </c>
    </row>
    <row r="40" spans="1:18" x14ac:dyDescent="0.2">
      <c r="A40" s="159" t="s">
        <v>51</v>
      </c>
      <c r="B40" s="3" t="s">
        <v>367</v>
      </c>
      <c r="C40" s="174">
        <f>'1'!S39+'2'!S39+'3'!S39+'4'!S39+'5'!S39+'6'!S39+'7'!S39+'8'!S39+'9'!S39+'10'!S39+'11'!S39+'12'!S39+'13'!S39+'14'!S39+'15'!S39+'16'!S39+'17'!S39+'18'!S39+'19'!S39+'20'!S39+'21'!S39+'22'!S39+'23'!S39+'24'!S39+'25'!S39+'26'!S39+'27'!S39+'28'!S39+'29'!S39+'30'!S39+'31'!S39+'32'!S39+'33'!S39+'34'!S39+'35'!S39+'36'!S39+'37'!S39+'38'!S39+'39'!S39</f>
        <v>115.02382115451192</v>
      </c>
      <c r="D40" s="193">
        <f>'1'!U39+'2'!U39+'3'!U39+'4'!U39+'5'!U39+'6'!U39+'7'!U39+'8'!U39+'9'!U39+'10'!U39+'11'!U39+'12'!U39+'13'!U39+'14'!U39+'15'!U39+'16'!U39+'17'!U39+'18'!U39+'19'!U39+'20'!U39+'21'!U39+'22'!U39+'23'!U39+'24'!U39+'25'!U39+'26'!U39+'27'!U39+'28'!U39+'29'!U39+'30'!U39+'31'!U39+'32'!U39+'33'!U39+'34'!U39+'35'!U39+'36'!U39+'37'!U39+'38'!U39+'39'!U39</f>
        <v>64.27225441001687</v>
      </c>
      <c r="E40" s="120">
        <f>'1'!W39+'2'!W39+'3'!W39+'4'!W39+'5'!W39+'6'!W39+'7'!W39+'8'!W39+'9'!W39+'10'!W39+'11'!W39+'12'!W39+'13'!W39+'14'!W39+'15'!W39+'16'!W39+'17'!W39+'18'!W39+'19'!W39+'20'!W39+'21'!W39+'22'!W39+'23'!W39+'24'!W39+'25'!W39+'26'!W39+'27'!W39+'28'!W39+'29'!W39+'30'!W39+'31'!W39+'32'!W39+'33'!W39+'34'!W39+'35'!W39+'36'!W39+'37'!W39+'38'!W39+'39'!W39</f>
        <v>26</v>
      </c>
      <c r="F40" s="172">
        <f>'1'!Y39+'2'!Y39+'3'!Y39+'4'!Y39+'5'!Y39+'6'!Y39+'7'!Y39+'8'!Y39+'9'!Y39+'10'!Y39+'11'!Y39+'12'!Y39+'13'!Y39+'14'!Y39+'15'!Y39+'16'!Y39+'17'!Y39+'18'!Y39+'19'!Y39+'20'!Y39+'21'!Y39+'22'!Y39+'23'!Y39+'24'!Y39+'25'!Y39+'26'!Y39+'27'!Y39+'28'!Y39+'29'!Y39+'30'!Y39+'31'!Y39+'32'!Y39+'33'!Y39+'34'!Y39+'35'!Y39+'36'!Y39+'37'!Y39+'38'!Y39+'39'!Y39</f>
        <v>18</v>
      </c>
      <c r="G40" s="117">
        <v>35</v>
      </c>
      <c r="O40" s="49">
        <v>228</v>
      </c>
      <c r="P40" s="430" t="s">
        <v>518</v>
      </c>
      <c r="Q40" s="429">
        <v>278667</v>
      </c>
      <c r="R40" s="429">
        <v>294992</v>
      </c>
    </row>
    <row r="41" spans="1:18" x14ac:dyDescent="0.2">
      <c r="A41" s="159" t="s">
        <v>194</v>
      </c>
      <c r="B41" s="3" t="s">
        <v>41</v>
      </c>
      <c r="C41" s="174">
        <f>'1'!S40+'2'!S40+'3'!S40+'4'!S40+'5'!S40+'6'!S40+'7'!S40+'8'!S40+'9'!S40+'10'!S40+'11'!S40+'12'!S40+'13'!S40+'14'!S40+'15'!S40+'16'!S40+'17'!S40+'18'!S40+'19'!S40+'20'!S40+'21'!S40+'22'!S40+'23'!S40+'24'!S40+'25'!S40+'26'!S40+'27'!S40+'28'!S40+'29'!S40+'30'!S40+'31'!S40+'32'!S40+'33'!S40+'34'!S40+'35'!S40+'36'!S40+'37'!S40+'38'!S40+'39'!S40</f>
        <v>160.52026809012963</v>
      </c>
      <c r="D41" s="193">
        <f>'1'!U40+'2'!U40+'3'!U40+'4'!U40+'5'!U40+'6'!U40+'7'!U40+'8'!U40+'9'!U40+'10'!U40+'11'!U40+'12'!U40+'13'!U40+'14'!U40+'15'!U40+'16'!U40+'17'!U40+'18'!U40+'19'!U40+'20'!U40+'21'!U40+'22'!U40+'23'!U40+'24'!U40+'25'!U40+'26'!U40+'27'!U40+'28'!U40+'29'!U40+'30'!U40+'31'!U40+'32'!U40+'33'!U40+'34'!U40+'35'!U40+'36'!U40+'37'!U40+'38'!U40+'39'!U40</f>
        <v>102.90919368762006</v>
      </c>
      <c r="E41" s="120">
        <f>'1'!W40+'2'!W40+'3'!W40+'4'!W40+'5'!W40+'6'!W40+'7'!W40+'8'!W40+'9'!W40+'10'!W40+'11'!W40+'12'!W40+'13'!W40+'14'!W40+'15'!W40+'16'!W40+'17'!W40+'18'!W40+'19'!W40+'20'!W40+'21'!W40+'22'!W40+'23'!W40+'24'!W40+'25'!W40+'26'!W40+'27'!W40+'28'!W40+'29'!W40+'30'!W40+'31'!W40+'32'!W40+'33'!W40+'34'!W40+'35'!W40+'36'!W40+'37'!W40+'38'!W40+'39'!W40</f>
        <v>239</v>
      </c>
      <c r="F41" s="172">
        <f>'1'!Y40+'2'!Y40+'3'!Y40+'4'!Y40+'5'!Y40+'6'!Y40+'7'!Y40+'8'!Y40+'9'!Y40+'10'!Y40+'11'!Y40+'12'!Y40+'13'!Y40+'14'!Y40+'15'!Y40+'16'!Y40+'17'!Y40+'18'!Y40+'19'!Y40+'20'!Y40+'21'!Y40+'22'!Y40+'23'!Y40+'24'!Y40+'25'!Y40+'26'!Y40+'27'!Y40+'28'!Y40+'29'!Y40+'30'!Y40+'31'!Y40+'32'!Y40+'33'!Y40+'34'!Y40+'35'!Y40+'36'!Y40+'37'!Y40+'38'!Y40+'39'!Y40</f>
        <v>164</v>
      </c>
      <c r="G41" s="117">
        <v>36</v>
      </c>
      <c r="O41" s="49">
        <v>365</v>
      </c>
      <c r="P41" s="430" t="s">
        <v>521</v>
      </c>
      <c r="Q41" s="429">
        <v>63889</v>
      </c>
      <c r="R41" s="429">
        <v>64190</v>
      </c>
    </row>
    <row r="42" spans="1:18" x14ac:dyDescent="0.2">
      <c r="A42" s="159" t="s">
        <v>371</v>
      </c>
      <c r="B42" s="3" t="s">
        <v>345</v>
      </c>
      <c r="C42" s="174">
        <f>'1'!S41+'2'!S41+'3'!S41+'4'!S41+'5'!S41+'6'!S41+'7'!S41+'8'!S41+'9'!S41+'10'!S41+'11'!S41+'12'!S41+'13'!S41+'14'!S41+'15'!S41+'16'!S41+'17'!S41+'18'!S41+'19'!S41+'20'!S41+'21'!S41+'22'!S41+'23'!S41+'24'!S41+'25'!S41+'26'!S41+'27'!S41+'28'!S41+'29'!S41+'30'!S41+'31'!S41+'32'!S41+'33'!S41+'34'!S41+'35'!S41+'36'!S41+'37'!S41+'38'!S41+'39'!S41</f>
        <v>135.53931697055893</v>
      </c>
      <c r="D42" s="193">
        <f>'1'!U41+'2'!U41+'3'!U41+'4'!U41+'5'!U41+'6'!U41+'7'!U41+'8'!U41+'9'!U41+'10'!U41+'11'!U41+'12'!U41+'13'!U41+'14'!U41+'15'!U41+'16'!U41+'17'!U41+'18'!U41+'19'!U41+'20'!U41+'21'!U41+'22'!U41+'23'!U41+'24'!U41+'25'!U41+'26'!U41+'27'!U41+'28'!U41+'29'!U41+'30'!U41+'31'!U41+'32'!U41+'33'!U41+'34'!U41+'35'!U41+'36'!U41+'37'!U41+'38'!U41+'39'!U41</f>
        <v>70.998795124409853</v>
      </c>
      <c r="E42" s="120">
        <f>'1'!W41+'2'!W41+'3'!W41+'4'!W41+'5'!W41+'6'!W41+'7'!W41+'8'!W41+'9'!W41+'10'!W41+'11'!W41+'12'!W41+'13'!W41+'14'!W41+'15'!W41+'16'!W41+'17'!W41+'18'!W41+'19'!W41+'20'!W41+'21'!W41+'22'!W41+'23'!W41+'24'!W41+'25'!W41+'26'!W41+'27'!W41+'28'!W41+'29'!W41+'30'!W41+'31'!W41+'32'!W41+'33'!W41+'34'!W41+'35'!W41+'36'!W41+'37'!W41+'38'!W41+'39'!W41</f>
        <v>36</v>
      </c>
      <c r="F42" s="172">
        <f>'1'!Y41+'2'!Y41+'3'!Y41+'4'!Y41+'5'!Y41+'6'!Y41+'7'!Y41+'8'!Y41+'9'!Y41+'10'!Y41+'11'!Y41+'12'!Y41+'13'!Y41+'14'!Y41+'15'!Y41+'16'!Y41+'17'!Y41+'18'!Y41+'19'!Y41+'20'!Y41+'21'!Y41+'22'!Y41+'23'!Y41+'24'!Y41+'25'!Y41+'26'!Y41+'27'!Y41+'28'!Y41+'29'!Y41+'30'!Y41+'31'!Y41+'32'!Y41+'33'!Y41+'34'!Y41+'35'!Y41+'36'!Y41+'37'!Y41+'38'!Y41+'39'!Y41</f>
        <v>20</v>
      </c>
      <c r="G42" s="117">
        <v>37</v>
      </c>
      <c r="O42" s="49"/>
      <c r="P42" s="430" t="s">
        <v>589</v>
      </c>
      <c r="Q42" s="429">
        <v>2700326</v>
      </c>
      <c r="R42" s="429">
        <v>2598785</v>
      </c>
    </row>
    <row r="43" spans="1:18" x14ac:dyDescent="0.2">
      <c r="A43" s="159" t="s">
        <v>372</v>
      </c>
      <c r="B43" s="3" t="s">
        <v>278</v>
      </c>
      <c r="C43" s="174">
        <f>'1'!S42+'2'!S42+'3'!S42+'4'!S42+'5'!S42+'6'!S42+'7'!S42+'8'!S42+'9'!S42+'10'!S42+'11'!S42+'12'!S42+'13'!S42+'14'!S42+'15'!S42+'16'!S42+'17'!S42+'18'!S42+'19'!S42+'20'!S42+'21'!S42+'22'!S42+'23'!S42+'24'!S42+'25'!S42+'26'!S42+'27'!S42+'28'!S42+'29'!S42+'30'!S42+'31'!S42+'32'!S42+'33'!S42+'34'!S42+'35'!S42+'36'!S42+'37'!S42+'38'!S42+'39'!S42</f>
        <v>101.70587860641068</v>
      </c>
      <c r="D43" s="193">
        <f>'1'!U42+'2'!U42+'3'!U42+'4'!U42+'5'!U42+'6'!U42+'7'!U42+'8'!U42+'9'!U42+'10'!U42+'11'!U42+'12'!U42+'13'!U42+'14'!U42+'15'!U42+'16'!U42+'17'!U42+'18'!U42+'19'!U42+'20'!U42+'21'!U42+'22'!U42+'23'!U42+'24'!U42+'25'!U42+'26'!U42+'27'!U42+'28'!U42+'29'!U42+'30'!U42+'31'!U42+'32'!U42+'33'!U42+'34'!U42+'35'!U42+'36'!U42+'37'!U42+'38'!U42+'39'!U42</f>
        <v>0</v>
      </c>
      <c r="E43" s="120">
        <f>'1'!W42+'2'!W42+'3'!W42+'4'!W42+'5'!W42+'6'!W42+'7'!W42+'8'!W42+'9'!W42+'10'!W42+'11'!W42+'12'!W42+'13'!W42+'14'!W42+'15'!W42+'16'!W42+'17'!W42+'18'!W42+'19'!W42+'20'!W42+'21'!W42+'22'!W42+'23'!W42+'24'!W42+'25'!W42+'26'!W42+'27'!W42+'28'!W42+'29'!W42+'30'!W42+'31'!W42+'32'!W42+'33'!W42+'34'!W42+'35'!W42+'36'!W42+'37'!W42+'38'!W42+'39'!W42</f>
        <v>0</v>
      </c>
      <c r="F43" s="172">
        <f>'1'!Y42+'2'!Y42+'3'!Y42+'4'!Y42+'5'!Y42+'6'!Y42+'7'!Y42+'8'!Y42+'9'!Y42+'10'!Y42+'11'!Y42+'12'!Y42+'13'!Y42+'14'!Y42+'15'!Y42+'16'!Y42+'17'!Y42+'18'!Y42+'19'!Y42+'20'!Y42+'21'!Y42+'22'!Y42+'23'!Y42+'24'!Y42+'25'!Y42+'26'!Y42+'27'!Y42+'28'!Y42+'29'!Y42+'30'!Y42+'31'!Y42+'32'!Y42+'33'!Y42+'34'!Y42+'35'!Y42+'36'!Y42+'37'!Y42+'38'!Y42+'39'!Y42</f>
        <v>0</v>
      </c>
      <c r="G43" s="117">
        <v>38</v>
      </c>
      <c r="O43" s="49">
        <v>201</v>
      </c>
      <c r="P43" s="430" t="s">
        <v>492</v>
      </c>
      <c r="Q43" s="429">
        <v>2444385</v>
      </c>
      <c r="R43" s="429">
        <v>2355693</v>
      </c>
    </row>
    <row r="44" spans="1:18" x14ac:dyDescent="0.2">
      <c r="A44" s="159" t="s">
        <v>373</v>
      </c>
      <c r="B44" s="3" t="s">
        <v>279</v>
      </c>
      <c r="C44" s="176">
        <f>'1'!S43+'2'!S43+'3'!S43+'4'!S43+'5'!S43+'6'!S43+'7'!S43+'8'!S43+'9'!S43+'10'!S43+'11'!S43+'12'!S43+'13'!S43+'14'!S43+'15'!S43+'16'!S43+'17'!S43+'18'!S43+'19'!S43+'20'!S43+'21'!S43+'22'!S43+'23'!S43+'24'!S43+'25'!S43+'26'!S43+'27'!S43+'28'!S43+'29'!S43+'30'!S43+'31'!S43+'32'!S43+'33'!S43+'34'!S43+'35'!S43+'36'!S43+'37'!S43+'38'!S43+'39'!S43</f>
        <v>102.92998255804801</v>
      </c>
      <c r="D44" s="193">
        <f>'1'!U43+'2'!U43+'3'!U43+'4'!U43+'5'!U43+'6'!U43+'7'!U43+'8'!U43+'9'!U43+'10'!U43+'11'!U43+'12'!U43+'13'!U43+'14'!U43+'15'!U43+'16'!U43+'17'!U43+'18'!U43+'19'!U43+'20'!U43+'21'!U43+'22'!U43+'23'!U43+'24'!U43+'25'!U43+'26'!U43+'27'!U43+'28'!U43+'29'!U43+'30'!U43+'31'!U43+'32'!U43+'33'!U43+'34'!U43+'35'!U43+'36'!U43+'37'!U43+'38'!U43+'39'!U43</f>
        <v>31.190903805469095</v>
      </c>
      <c r="E44" s="120">
        <f>'1'!W43+'2'!W43+'3'!W43+'4'!W43+'5'!W43+'6'!W43+'7'!W43+'8'!W43+'9'!W43+'10'!W43+'11'!W43+'12'!W43+'13'!W43+'14'!W43+'15'!W43+'16'!W43+'17'!W43+'18'!W43+'19'!W43+'20'!W43+'21'!W43+'22'!W43+'23'!W43+'24'!W43+'25'!W43+'26'!W43+'27'!W43+'28'!W43+'29'!W43+'30'!W43+'31'!W43+'32'!W43+'33'!W43+'34'!W43+'35'!W43+'36'!W43+'37'!W43+'38'!W43+'39'!W43</f>
        <v>1</v>
      </c>
      <c r="F44" s="172">
        <f>'1'!Y43+'2'!Y43+'3'!Y43+'4'!Y43+'5'!Y43+'6'!Y43+'7'!Y43+'8'!Y43+'9'!Y43+'10'!Y43+'11'!Y43+'12'!Y43+'13'!Y43+'14'!Y43+'15'!Y43+'16'!Y43+'17'!Y43+'18'!Y43+'19'!Y43+'20'!Y43+'21'!Y43+'22'!Y43+'23'!Y43+'24'!Y43+'25'!Y43+'26'!Y43+'27'!Y43+'28'!Y43+'29'!Y43+'30'!Y43+'31'!Y43+'32'!Y43+'33'!Y43+'34'!Y43+'35'!Y43+'36'!Y43+'37'!Y43+'38'!Y43+'39'!Y43</f>
        <v>3</v>
      </c>
      <c r="G44" s="117">
        <v>39</v>
      </c>
      <c r="O44" s="49">
        <v>442</v>
      </c>
      <c r="P44" s="430" t="s">
        <v>590</v>
      </c>
      <c r="Q44" s="429">
        <v>38269</v>
      </c>
      <c r="R44" s="429">
        <v>35368</v>
      </c>
    </row>
    <row r="45" spans="1:18" x14ac:dyDescent="0.2">
      <c r="A45" s="106"/>
      <c r="B45" s="94" t="s">
        <v>83</v>
      </c>
      <c r="C45" s="206">
        <f>SUM(C6:C44)</f>
        <v>4558.7123421152482</v>
      </c>
      <c r="D45" s="207">
        <f>SUM(D6:D44)</f>
        <v>2130.3600531984262</v>
      </c>
      <c r="E45" s="204">
        <f>SUM(E6:E44)</f>
        <v>806</v>
      </c>
      <c r="F45" s="205">
        <f>SUM(F6:F44)</f>
        <v>584</v>
      </c>
      <c r="G45" s="118"/>
      <c r="O45" s="49">
        <v>443</v>
      </c>
      <c r="P45" s="430" t="s">
        <v>591</v>
      </c>
      <c r="Q45" s="429">
        <v>183066</v>
      </c>
      <c r="R45" s="429">
        <v>173284</v>
      </c>
    </row>
    <row r="46" spans="1:18" x14ac:dyDescent="0.2">
      <c r="A46" s="398" t="str">
        <f>取引基本表!$E$1</f>
        <v>2015年佐用町産業連関表</v>
      </c>
      <c r="B46" s="400"/>
      <c r="C46" s="48"/>
      <c r="D46" s="48"/>
      <c r="E46" s="48"/>
      <c r="F46" s="48"/>
      <c r="G46" s="48"/>
      <c r="O46" s="49">
        <v>446</v>
      </c>
      <c r="P46" s="430" t="s">
        <v>526</v>
      </c>
      <c r="Q46" s="429">
        <v>34606</v>
      </c>
      <c r="R46" s="429">
        <v>34440</v>
      </c>
    </row>
    <row r="47" spans="1:18" x14ac:dyDescent="0.2">
      <c r="C47" s="208"/>
      <c r="D47" s="208"/>
      <c r="E47" s="208"/>
      <c r="F47" s="208"/>
      <c r="G47" s="48"/>
      <c r="O47" s="49"/>
      <c r="P47" s="430" t="s">
        <v>567</v>
      </c>
      <c r="Q47" s="429">
        <v>1115874</v>
      </c>
      <c r="R47" s="429">
        <v>1131429</v>
      </c>
    </row>
    <row r="48" spans="1:18" x14ac:dyDescent="0.2">
      <c r="C48" s="48"/>
      <c r="D48" s="48"/>
      <c r="E48" s="48"/>
      <c r="F48" s="48"/>
      <c r="G48" s="48"/>
      <c r="O48" s="49">
        <v>208</v>
      </c>
      <c r="P48" s="430" t="s">
        <v>592</v>
      </c>
      <c r="Q48" s="429">
        <v>178175</v>
      </c>
      <c r="R48" s="429">
        <v>205903</v>
      </c>
    </row>
    <row r="49" spans="3:18" x14ac:dyDescent="0.2">
      <c r="C49" s="48"/>
      <c r="D49" s="48"/>
      <c r="E49" s="48"/>
      <c r="F49" s="48"/>
      <c r="G49" s="48"/>
      <c r="O49" s="49">
        <v>212</v>
      </c>
      <c r="P49" s="430" t="s">
        <v>593</v>
      </c>
      <c r="Q49" s="429">
        <v>264770</v>
      </c>
      <c r="R49" s="429">
        <v>271944</v>
      </c>
    </row>
    <row r="50" spans="3:18" x14ac:dyDescent="0.2">
      <c r="O50" s="49">
        <v>227</v>
      </c>
      <c r="P50" s="430" t="s">
        <v>517</v>
      </c>
      <c r="Q50" s="429">
        <v>120665</v>
      </c>
      <c r="R50" s="429">
        <v>111832</v>
      </c>
    </row>
    <row r="51" spans="3:18" x14ac:dyDescent="0.2">
      <c r="O51" s="49">
        <v>229</v>
      </c>
      <c r="P51" s="430" t="s">
        <v>519</v>
      </c>
      <c r="Q51" s="429">
        <v>348616</v>
      </c>
      <c r="R51" s="429">
        <v>341914</v>
      </c>
    </row>
    <row r="52" spans="3:18" x14ac:dyDescent="0.2">
      <c r="O52" s="49">
        <v>464</v>
      </c>
      <c r="P52" s="430" t="s">
        <v>594</v>
      </c>
      <c r="Q52" s="429">
        <v>93387</v>
      </c>
      <c r="R52" s="429">
        <v>97242</v>
      </c>
    </row>
    <row r="53" spans="3:18" x14ac:dyDescent="0.2">
      <c r="O53" s="49">
        <v>481</v>
      </c>
      <c r="P53" s="430" t="s">
        <v>595</v>
      </c>
      <c r="Q53" s="429">
        <v>50484</v>
      </c>
      <c r="R53" s="429">
        <v>48645</v>
      </c>
    </row>
    <row r="54" spans="3:18" x14ac:dyDescent="0.2">
      <c r="O54" s="49">
        <v>501</v>
      </c>
      <c r="P54" s="430" t="s">
        <v>596</v>
      </c>
      <c r="Q54" s="429">
        <v>59777</v>
      </c>
      <c r="R54" s="429">
        <v>53949</v>
      </c>
    </row>
    <row r="55" spans="3:18" x14ac:dyDescent="0.2">
      <c r="O55" s="49"/>
      <c r="P55" s="430" t="s">
        <v>568</v>
      </c>
      <c r="Q55" s="429">
        <v>672561</v>
      </c>
      <c r="R55" s="429">
        <v>686870</v>
      </c>
    </row>
    <row r="56" spans="3:18" x14ac:dyDescent="0.2">
      <c r="O56" s="49">
        <v>209</v>
      </c>
      <c r="P56" s="430" t="s">
        <v>597</v>
      </c>
      <c r="Q56" s="429">
        <v>314928</v>
      </c>
      <c r="R56" s="429">
        <v>299944</v>
      </c>
    </row>
    <row r="57" spans="3:18" x14ac:dyDescent="0.2">
      <c r="O57" s="49">
        <v>222</v>
      </c>
      <c r="P57" s="430" t="s">
        <v>598</v>
      </c>
      <c r="Q57" s="429">
        <v>83428</v>
      </c>
      <c r="R57" s="429">
        <v>79818</v>
      </c>
    </row>
    <row r="58" spans="3:18" x14ac:dyDescent="0.2">
      <c r="O58" s="49">
        <v>225</v>
      </c>
      <c r="P58" s="430" t="s">
        <v>599</v>
      </c>
      <c r="Q58" s="429">
        <v>171979</v>
      </c>
      <c r="R58" s="429">
        <v>211181</v>
      </c>
    </row>
    <row r="59" spans="3:18" x14ac:dyDescent="0.2">
      <c r="O59" s="49">
        <v>585</v>
      </c>
      <c r="P59" s="430" t="s">
        <v>530</v>
      </c>
      <c r="Q59" s="429">
        <v>56592</v>
      </c>
      <c r="R59" s="429">
        <v>53759</v>
      </c>
    </row>
    <row r="60" spans="3:18" x14ac:dyDescent="0.2">
      <c r="O60" s="49">
        <v>586</v>
      </c>
      <c r="P60" s="430" t="s">
        <v>600</v>
      </c>
      <c r="Q60" s="429">
        <v>45634</v>
      </c>
      <c r="R60" s="429">
        <v>42168</v>
      </c>
    </row>
    <row r="61" spans="3:18" x14ac:dyDescent="0.2">
      <c r="O61" s="49"/>
      <c r="P61" s="430" t="s">
        <v>569</v>
      </c>
      <c r="Q61" s="429">
        <v>474157</v>
      </c>
      <c r="R61" s="429">
        <v>451615</v>
      </c>
    </row>
    <row r="62" spans="3:18" x14ac:dyDescent="0.2">
      <c r="O62" s="49">
        <v>221</v>
      </c>
      <c r="P62" s="430" t="s">
        <v>601</v>
      </c>
      <c r="Q62" s="429">
        <v>216783</v>
      </c>
      <c r="R62" s="429">
        <v>209488</v>
      </c>
    </row>
    <row r="63" spans="3:18" x14ac:dyDescent="0.2">
      <c r="O63" s="49">
        <v>223</v>
      </c>
      <c r="P63" s="430" t="s">
        <v>602</v>
      </c>
      <c r="Q63" s="429">
        <v>257374</v>
      </c>
      <c r="R63" s="429">
        <v>242127</v>
      </c>
    </row>
    <row r="64" spans="3:18" x14ac:dyDescent="0.2">
      <c r="O64" s="49"/>
      <c r="P64" s="430" t="s">
        <v>570</v>
      </c>
      <c r="Q64" s="429">
        <v>469330</v>
      </c>
      <c r="R64" s="429">
        <v>445310</v>
      </c>
    </row>
    <row r="65" spans="15:18" x14ac:dyDescent="0.2">
      <c r="O65" s="49">
        <v>205</v>
      </c>
      <c r="P65" s="430" t="s">
        <v>603</v>
      </c>
      <c r="Q65" s="429">
        <v>160450</v>
      </c>
      <c r="R65" s="429">
        <v>151566</v>
      </c>
    </row>
    <row r="66" spans="15:18" x14ac:dyDescent="0.2">
      <c r="O66" s="49">
        <v>224</v>
      </c>
      <c r="P66" s="430" t="s">
        <v>514</v>
      </c>
      <c r="Q66" s="429">
        <v>161691</v>
      </c>
      <c r="R66" s="429">
        <v>152961</v>
      </c>
    </row>
    <row r="67" spans="15:18" x14ac:dyDescent="0.2">
      <c r="O67" s="439">
        <v>226</v>
      </c>
      <c r="P67" s="440" t="s">
        <v>604</v>
      </c>
      <c r="Q67" s="432">
        <v>147189</v>
      </c>
      <c r="R67" s="432">
        <v>140783</v>
      </c>
    </row>
    <row r="68" spans="15:18" x14ac:dyDescent="0.2">
      <c r="O68" t="s">
        <v>609</v>
      </c>
    </row>
  </sheetData>
  <mergeCells count="1">
    <mergeCell ref="J9:K9"/>
  </mergeCells>
  <phoneticPr fontId="5"/>
  <pageMargins left="0.75" right="0.75" top="1" bottom="1" header="0.51200000000000001" footer="0.51200000000000001"/>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2015年佐用町産業連関表</v>
      </c>
      <c r="H1" s="401"/>
      <c r="I1" s="401"/>
    </row>
    <row r="2" spans="1:25" x14ac:dyDescent="0.2">
      <c r="B2" s="3" t="s">
        <v>286</v>
      </c>
      <c r="S2" s="3" t="s">
        <v>152</v>
      </c>
      <c r="U2" s="64" t="s">
        <v>209</v>
      </c>
      <c r="W2" s="3" t="s">
        <v>130</v>
      </c>
      <c r="Y2" s="3" t="s">
        <v>153</v>
      </c>
    </row>
    <row r="3" spans="1:25" ht="44" x14ac:dyDescent="0.2">
      <c r="B3" s="65"/>
      <c r="C3" s="66" t="s">
        <v>227</v>
      </c>
      <c r="D3" s="66" t="s">
        <v>228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投入係数表!AL5</f>
        <v>0</v>
      </c>
      <c r="E5" s="110">
        <f>$C$40*D5</f>
        <v>0</v>
      </c>
      <c r="F5" s="85">
        <f>分析係数表!C8</f>
        <v>1</v>
      </c>
      <c r="G5" s="110">
        <f t="shared" ref="G5:G38" si="0">E5*F5</f>
        <v>0</v>
      </c>
      <c r="H5" s="110">
        <f t="array" ref="H5:H43">MMULT(逆行列係数!C5:AO43,'36'!G5:G43)</f>
        <v>1.1042958504664799E-3</v>
      </c>
      <c r="I5" s="110">
        <f t="shared" ref="I5:I38" si="1">C5+H5</f>
        <v>1.1042958504664799E-3</v>
      </c>
      <c r="J5" s="85">
        <f>分析係数表!G8</f>
        <v>0.11979935084095604</v>
      </c>
      <c r="K5" s="111">
        <f t="shared" ref="K5:K38" si="2">I5*J5</f>
        <v>1.3229392602224577E-4</v>
      </c>
      <c r="L5" s="79" t="s">
        <v>177</v>
      </c>
      <c r="M5" s="80" t="s">
        <v>177</v>
      </c>
      <c r="N5" s="81">
        <f>分析係数表!H8</f>
        <v>1.4191429368202522E-2</v>
      </c>
      <c r="O5" s="82">
        <f t="shared" ref="O5:O43" si="3">$M$44*N5</f>
        <v>0.37031363245616894</v>
      </c>
      <c r="P5" s="76">
        <f>分析係数表!C8</f>
        <v>1</v>
      </c>
      <c r="Q5" s="82">
        <f t="shared" ref="Q5:Q38" si="4">O5*P5</f>
        <v>0.37031363245616894</v>
      </c>
      <c r="R5" s="83">
        <f t="array" ref="R5:R43">MMULT(逆行列係数!C5:AO43,'36'!Q5:Q43)</f>
        <v>0.52039654922988443</v>
      </c>
      <c r="S5" s="84">
        <f t="shared" ref="S5:S38" si="5">I5+R5</f>
        <v>0.52150084508035088</v>
      </c>
      <c r="T5" s="85">
        <f>分析係数表!F8</f>
        <v>0.45234582472705814</v>
      </c>
      <c r="U5" s="86">
        <f t="shared" ref="U5:U38" si="6">S5*T5</f>
        <v>0.23589872986372909</v>
      </c>
      <c r="V5" s="87">
        <f>分析係数表!D8</f>
        <v>0.25140159339038065</v>
      </c>
      <c r="W5" s="167">
        <f t="shared" ref="W5:W38" si="7">ROUND(S5*V5,0)</f>
        <v>0</v>
      </c>
      <c r="X5" s="76">
        <f>分析係数表!E8</f>
        <v>0.19799350840956034</v>
      </c>
      <c r="Y5" s="166">
        <f t="shared" ref="Y5:Y38" si="8">ROUND(S5*X5,0)</f>
        <v>0</v>
      </c>
    </row>
    <row r="6" spans="1:25" x14ac:dyDescent="0.2">
      <c r="A6" s="6" t="s">
        <v>219</v>
      </c>
      <c r="B6" s="5" t="s">
        <v>265</v>
      </c>
      <c r="C6" s="90"/>
      <c r="D6" s="107">
        <f>投入係数表!AL6</f>
        <v>0</v>
      </c>
      <c r="E6" s="110">
        <f t="shared" ref="E6:E43" si="9">$C$40*D6</f>
        <v>0</v>
      </c>
      <c r="F6" s="85">
        <f>分析係数表!C9</f>
        <v>1</v>
      </c>
      <c r="G6" s="110">
        <f t="shared" si="0"/>
        <v>0</v>
      </c>
      <c r="H6" s="110">
        <v>7.3409731645772205E-3</v>
      </c>
      <c r="I6" s="110">
        <f t="shared" si="1"/>
        <v>7.3409731645772205E-3</v>
      </c>
      <c r="J6" s="85">
        <f>分析係数表!G9</f>
        <v>0.2441860465116279</v>
      </c>
      <c r="K6" s="111">
        <f t="shared" si="2"/>
        <v>1.7925632146060654E-3</v>
      </c>
      <c r="L6" s="79"/>
      <c r="M6" s="80"/>
      <c r="N6" s="81">
        <f>分析係数表!H9</f>
        <v>7.4365568741672605E-4</v>
      </c>
      <c r="O6" s="82">
        <f t="shared" si="3"/>
        <v>1.9405081176742476E-2</v>
      </c>
      <c r="P6" s="76">
        <f>分析係数表!C9</f>
        <v>1</v>
      </c>
      <c r="Q6" s="82">
        <f t="shared" si="4"/>
        <v>1.9405081176742476E-2</v>
      </c>
      <c r="R6" s="83">
        <v>2.5908939372773995E-2</v>
      </c>
      <c r="S6" s="84">
        <f t="shared" si="5"/>
        <v>3.3249912537351212E-2</v>
      </c>
      <c r="T6" s="85">
        <f>分析係数表!F9</f>
        <v>0.66860465116279066</v>
      </c>
      <c r="U6" s="86">
        <f t="shared" si="6"/>
        <v>2.2231046173229008E-2</v>
      </c>
      <c r="V6" s="87">
        <f>分析係数表!D9</f>
        <v>0.14534883720930233</v>
      </c>
      <c r="W6" s="167">
        <f t="shared" si="7"/>
        <v>0</v>
      </c>
      <c r="X6" s="76">
        <f>分析係数表!E9</f>
        <v>4.0697674418604654E-2</v>
      </c>
      <c r="Y6" s="166">
        <f t="shared" si="8"/>
        <v>0</v>
      </c>
    </row>
    <row r="7" spans="1:25" x14ac:dyDescent="0.2">
      <c r="A7" s="6" t="s">
        <v>220</v>
      </c>
      <c r="B7" s="5" t="s">
        <v>266</v>
      </c>
      <c r="C7" s="90"/>
      <c r="D7" s="107">
        <f>投入係数表!AL7</f>
        <v>0</v>
      </c>
      <c r="E7" s="110">
        <f t="shared" si="9"/>
        <v>0</v>
      </c>
      <c r="F7" s="85">
        <f>分析係数表!C10</f>
        <v>0</v>
      </c>
      <c r="G7" s="110">
        <f t="shared" si="0"/>
        <v>0</v>
      </c>
      <c r="H7" s="110">
        <v>0</v>
      </c>
      <c r="I7" s="110">
        <f t="shared" si="1"/>
        <v>0</v>
      </c>
      <c r="J7" s="85">
        <f>分析係数表!G10</f>
        <v>0</v>
      </c>
      <c r="K7" s="111">
        <f t="shared" si="2"/>
        <v>0</v>
      </c>
      <c r="L7" s="79"/>
      <c r="M7" s="80"/>
      <c r="N7" s="81">
        <f>分析係数表!H10</f>
        <v>1.4563257211910885E-3</v>
      </c>
      <c r="O7" s="82">
        <f t="shared" si="3"/>
        <v>3.8001617304454019E-2</v>
      </c>
      <c r="P7" s="76">
        <f>分析係数表!C10</f>
        <v>0</v>
      </c>
      <c r="Q7" s="82">
        <f t="shared" si="4"/>
        <v>0</v>
      </c>
      <c r="R7" s="83">
        <v>0</v>
      </c>
      <c r="S7" s="84">
        <f t="shared" si="5"/>
        <v>0</v>
      </c>
      <c r="T7" s="85">
        <f>分析係数表!F10</f>
        <v>0</v>
      </c>
      <c r="U7" s="86">
        <f t="shared" si="6"/>
        <v>0</v>
      </c>
      <c r="V7" s="87">
        <f>分析係数表!D10</f>
        <v>0</v>
      </c>
      <c r="W7" s="167">
        <f t="shared" si="7"/>
        <v>0</v>
      </c>
      <c r="X7" s="76">
        <f>分析係数表!E10</f>
        <v>0</v>
      </c>
      <c r="Y7" s="166">
        <f t="shared" si="8"/>
        <v>0</v>
      </c>
    </row>
    <row r="8" spans="1:25" x14ac:dyDescent="0.2">
      <c r="A8" s="6" t="s">
        <v>221</v>
      </c>
      <c r="B8" s="5" t="s">
        <v>27</v>
      </c>
      <c r="C8" s="90"/>
      <c r="D8" s="107">
        <f>投入係数表!AL8</f>
        <v>0</v>
      </c>
      <c r="E8" s="110">
        <f t="shared" si="9"/>
        <v>0</v>
      </c>
      <c r="F8" s="85">
        <f>分析係数表!C11</f>
        <v>1.4950166112956853E-2</v>
      </c>
      <c r="G8" s="110">
        <f t="shared" si="0"/>
        <v>0</v>
      </c>
      <c r="H8" s="110">
        <v>2.8507805019456614E-4</v>
      </c>
      <c r="I8" s="110">
        <f t="shared" si="1"/>
        <v>2.8507805019456614E-4</v>
      </c>
      <c r="J8" s="85">
        <f>分析係数表!G11</f>
        <v>0.5</v>
      </c>
      <c r="K8" s="111">
        <f t="shared" si="2"/>
        <v>1.4253902509728307E-4</v>
      </c>
      <c r="L8" s="79"/>
      <c r="M8" s="80"/>
      <c r="N8" s="81">
        <f>分析係数表!H11</f>
        <v>-3.0985653642363585E-5</v>
      </c>
      <c r="O8" s="82">
        <f t="shared" si="3"/>
        <v>-8.0854504903093657E-4</v>
      </c>
      <c r="P8" s="76">
        <f>分析係数表!C11</f>
        <v>1.4950166112956853E-2</v>
      </c>
      <c r="Q8" s="82">
        <f t="shared" si="4"/>
        <v>-1.2087882792821345E-5</v>
      </c>
      <c r="R8" s="83">
        <v>2.2359707438779125E-4</v>
      </c>
      <c r="S8" s="84">
        <f t="shared" si="5"/>
        <v>5.0867512458235733E-4</v>
      </c>
      <c r="T8" s="85">
        <f>分析係数表!F11</f>
        <v>0.8125</v>
      </c>
      <c r="U8" s="86">
        <f t="shared" si="6"/>
        <v>4.1329853872316535E-4</v>
      </c>
      <c r="V8" s="87">
        <f>分析係数表!D11</f>
        <v>0.3125</v>
      </c>
      <c r="W8" s="167">
        <f t="shared" si="7"/>
        <v>0</v>
      </c>
      <c r="X8" s="76">
        <f>分析係数表!E11</f>
        <v>0</v>
      </c>
      <c r="Y8" s="166">
        <f t="shared" si="8"/>
        <v>0</v>
      </c>
    </row>
    <row r="9" spans="1:25" x14ac:dyDescent="0.2">
      <c r="A9" s="6" t="s">
        <v>222</v>
      </c>
      <c r="B9" s="5" t="s">
        <v>190</v>
      </c>
      <c r="C9" s="90"/>
      <c r="D9" s="107">
        <f>投入係数表!AL9</f>
        <v>0</v>
      </c>
      <c r="E9" s="110">
        <f t="shared" si="9"/>
        <v>0</v>
      </c>
      <c r="F9" s="85">
        <f>分析係数表!C12</f>
        <v>7.6050169221580699E-2</v>
      </c>
      <c r="G9" s="110">
        <f t="shared" si="0"/>
        <v>0</v>
      </c>
      <c r="H9" s="110">
        <v>3.8187028358139689E-4</v>
      </c>
      <c r="I9" s="110">
        <f t="shared" si="1"/>
        <v>3.8187028358139689E-4</v>
      </c>
      <c r="J9" s="85">
        <f>分析係数表!G12</f>
        <v>0.1430260047281324</v>
      </c>
      <c r="K9" s="111">
        <f t="shared" si="2"/>
        <v>5.4617380985046133E-5</v>
      </c>
      <c r="L9" s="79"/>
      <c r="M9" s="80"/>
      <c r="N9" s="81">
        <f>分析係数表!H12</f>
        <v>0.10532023673039383</v>
      </c>
      <c r="O9" s="82">
        <f t="shared" si="3"/>
        <v>2.7482446216561534</v>
      </c>
      <c r="P9" s="76">
        <f>分析係数表!C12</f>
        <v>7.6050169221580699E-2</v>
      </c>
      <c r="Q9" s="82">
        <f t="shared" si="4"/>
        <v>0.20900446853924948</v>
      </c>
      <c r="R9" s="83">
        <v>0.23313787150068266</v>
      </c>
      <c r="S9" s="84">
        <f t="shared" si="5"/>
        <v>0.23351974178426405</v>
      </c>
      <c r="T9" s="85">
        <f>分析係数表!F12</f>
        <v>0.29432624113475175</v>
      </c>
      <c r="U9" s="86">
        <f t="shared" si="6"/>
        <v>6.8730987830120258E-2</v>
      </c>
      <c r="V9" s="87">
        <f>分析係数表!D12</f>
        <v>7.407407407407407E-2</v>
      </c>
      <c r="W9" s="167">
        <f t="shared" si="7"/>
        <v>0</v>
      </c>
      <c r="X9" s="76">
        <f>分析係数表!E12</f>
        <v>6.6587864460204885E-2</v>
      </c>
      <c r="Y9" s="166">
        <f t="shared" si="8"/>
        <v>0</v>
      </c>
    </row>
    <row r="10" spans="1:25" x14ac:dyDescent="0.2">
      <c r="A10" s="6" t="s">
        <v>223</v>
      </c>
      <c r="B10" s="5" t="s">
        <v>28</v>
      </c>
      <c r="C10" s="90"/>
      <c r="D10" s="107">
        <f>投入係数表!AL10</f>
        <v>1.4074595355383533E-3</v>
      </c>
      <c r="E10" s="110">
        <f t="shared" si="9"/>
        <v>0.14074595355383532</v>
      </c>
      <c r="F10" s="85">
        <f>分析係数表!C13</f>
        <v>0</v>
      </c>
      <c r="G10" s="110">
        <f t="shared" si="0"/>
        <v>0</v>
      </c>
      <c r="H10" s="110">
        <v>0</v>
      </c>
      <c r="I10" s="110">
        <f t="shared" si="1"/>
        <v>0</v>
      </c>
      <c r="J10" s="85">
        <f>分析係数表!G13</f>
        <v>0.24390243902439024</v>
      </c>
      <c r="K10" s="111">
        <f t="shared" si="2"/>
        <v>0</v>
      </c>
      <c r="L10" s="79"/>
      <c r="M10" s="80"/>
      <c r="N10" s="81">
        <f>分析係数表!H13</f>
        <v>1.555479812846652E-2</v>
      </c>
      <c r="O10" s="82">
        <f t="shared" si="3"/>
        <v>0.40588961461353018</v>
      </c>
      <c r="P10" s="76">
        <f>分析係数表!C13</f>
        <v>0</v>
      </c>
      <c r="Q10" s="82">
        <f t="shared" si="4"/>
        <v>0</v>
      </c>
      <c r="R10" s="83">
        <v>0</v>
      </c>
      <c r="S10" s="84">
        <f t="shared" si="5"/>
        <v>0</v>
      </c>
      <c r="T10" s="85">
        <f>分析係数表!F13</f>
        <v>0.37804878048780488</v>
      </c>
      <c r="U10" s="86">
        <f t="shared" si="6"/>
        <v>0</v>
      </c>
      <c r="V10" s="87">
        <f>分析係数表!D13</f>
        <v>0.4451219512195122</v>
      </c>
      <c r="W10" s="167">
        <f t="shared" si="7"/>
        <v>0</v>
      </c>
      <c r="X10" s="76">
        <f>分析係数表!E13</f>
        <v>0.39634146341463417</v>
      </c>
      <c r="Y10" s="166">
        <f t="shared" si="8"/>
        <v>0</v>
      </c>
    </row>
    <row r="11" spans="1:25" x14ac:dyDescent="0.2">
      <c r="A11" s="6" t="s">
        <v>224</v>
      </c>
      <c r="B11" s="5" t="s">
        <v>267</v>
      </c>
      <c r="C11" s="90"/>
      <c r="D11" s="107">
        <f>投入係数表!AL11</f>
        <v>3.518648838845883E-3</v>
      </c>
      <c r="E11" s="110">
        <f t="shared" si="9"/>
        <v>0.35186488388458831</v>
      </c>
      <c r="F11" s="85">
        <f>分析係数表!C14</f>
        <v>0.12118408880666054</v>
      </c>
      <c r="G11" s="110">
        <f t="shared" si="0"/>
        <v>4.2640425336615245E-2</v>
      </c>
      <c r="H11" s="110">
        <v>4.8955185443768458E-2</v>
      </c>
      <c r="I11" s="110">
        <f t="shared" si="1"/>
        <v>4.8955185443768458E-2</v>
      </c>
      <c r="J11" s="85">
        <f>分析係数表!G14</f>
        <v>0.17455621301775148</v>
      </c>
      <c r="K11" s="111">
        <f t="shared" si="2"/>
        <v>8.5454317786459733E-3</v>
      </c>
      <c r="L11" s="79"/>
      <c r="M11" s="80"/>
      <c r="N11" s="81">
        <f>分析係数表!H14</f>
        <v>1.3013974529792706E-3</v>
      </c>
      <c r="O11" s="82">
        <f t="shared" si="3"/>
        <v>3.3958892059299334E-2</v>
      </c>
      <c r="P11" s="76">
        <f>分析係数表!C14</f>
        <v>0.12118408880666054</v>
      </c>
      <c r="Q11" s="82">
        <f t="shared" si="4"/>
        <v>4.1152773910899301E-3</v>
      </c>
      <c r="R11" s="83">
        <v>1.232007713702445E-2</v>
      </c>
      <c r="S11" s="84">
        <f t="shared" si="5"/>
        <v>6.1275262580792911E-2</v>
      </c>
      <c r="T11" s="85">
        <f>分析係数表!F14</f>
        <v>0.39349112426035504</v>
      </c>
      <c r="U11" s="86">
        <f t="shared" si="6"/>
        <v>2.4111271962264667E-2</v>
      </c>
      <c r="V11" s="87">
        <f>分析係数表!D14</f>
        <v>0.13905325443786981</v>
      </c>
      <c r="W11" s="167">
        <f t="shared" si="7"/>
        <v>0</v>
      </c>
      <c r="X11" s="76">
        <f>分析係数表!E14</f>
        <v>0.10650887573964497</v>
      </c>
      <c r="Y11" s="166">
        <f t="shared" si="8"/>
        <v>0</v>
      </c>
    </row>
    <row r="12" spans="1:25" x14ac:dyDescent="0.2">
      <c r="A12" s="6" t="s">
        <v>225</v>
      </c>
      <c r="B12" s="5" t="s">
        <v>29</v>
      </c>
      <c r="C12" s="90"/>
      <c r="D12" s="107">
        <f>投入係数表!AL12</f>
        <v>4.22237860661506E-3</v>
      </c>
      <c r="E12" s="110">
        <f t="shared" si="9"/>
        <v>0.42223786066150598</v>
      </c>
      <c r="F12" s="85">
        <f>分析係数表!C15</f>
        <v>0</v>
      </c>
      <c r="G12" s="110">
        <f t="shared" si="0"/>
        <v>0</v>
      </c>
      <c r="H12" s="110">
        <v>0</v>
      </c>
      <c r="I12" s="110">
        <f t="shared" si="1"/>
        <v>0</v>
      </c>
      <c r="J12" s="85">
        <f>分析係数表!G15</f>
        <v>0.1</v>
      </c>
      <c r="K12" s="111">
        <f t="shared" si="2"/>
        <v>0</v>
      </c>
      <c r="L12" s="79"/>
      <c r="M12" s="80"/>
      <c r="N12" s="81">
        <f>分析係数表!H15</f>
        <v>9.7914665509868937E-3</v>
      </c>
      <c r="O12" s="82">
        <f t="shared" si="3"/>
        <v>0.25550023549377598</v>
      </c>
      <c r="P12" s="76">
        <f>分析係数表!C15</f>
        <v>0</v>
      </c>
      <c r="Q12" s="82">
        <f t="shared" si="4"/>
        <v>0</v>
      </c>
      <c r="R12" s="83">
        <v>0</v>
      </c>
      <c r="S12" s="84">
        <f t="shared" si="5"/>
        <v>0</v>
      </c>
      <c r="T12" s="85">
        <f>分析係数表!F15</f>
        <v>0.30833333333333335</v>
      </c>
      <c r="U12" s="86">
        <f t="shared" si="6"/>
        <v>0</v>
      </c>
      <c r="V12" s="87">
        <f>分析係数表!D15</f>
        <v>8.3333333333333332E-3</v>
      </c>
      <c r="W12" s="167">
        <f t="shared" si="7"/>
        <v>0</v>
      </c>
      <c r="X12" s="76">
        <f>分析係数表!E15</f>
        <v>0</v>
      </c>
      <c r="Y12" s="166">
        <f t="shared" si="8"/>
        <v>0</v>
      </c>
    </row>
    <row r="13" spans="1:25" x14ac:dyDescent="0.2">
      <c r="A13" s="6" t="s">
        <v>226</v>
      </c>
      <c r="B13" s="5" t="s">
        <v>30</v>
      </c>
      <c r="C13" s="90"/>
      <c r="D13" s="107">
        <f>投入係数表!AL13</f>
        <v>2.8149190710767065E-3</v>
      </c>
      <c r="E13" s="110">
        <f t="shared" si="9"/>
        <v>0.28149190710767064</v>
      </c>
      <c r="F13" s="85">
        <f>分析係数表!C16</f>
        <v>1.8867924528301883E-2</v>
      </c>
      <c r="G13" s="110">
        <f t="shared" si="0"/>
        <v>5.3111680586352935E-3</v>
      </c>
      <c r="H13" s="110">
        <v>5.7776250357723692E-3</v>
      </c>
      <c r="I13" s="110">
        <f t="shared" si="1"/>
        <v>5.7776250357723692E-3</v>
      </c>
      <c r="J13" s="85">
        <f>分析係数表!G16</f>
        <v>4.4444444444444446E-2</v>
      </c>
      <c r="K13" s="111">
        <f t="shared" si="2"/>
        <v>2.567833349232164E-4</v>
      </c>
      <c r="L13" s="79"/>
      <c r="M13" s="80"/>
      <c r="N13" s="81">
        <f>分析係数表!H16</f>
        <v>1.8622377839060514E-2</v>
      </c>
      <c r="O13" s="82">
        <f t="shared" si="3"/>
        <v>0.48593557446759289</v>
      </c>
      <c r="P13" s="76">
        <f>分析係数表!C16</f>
        <v>1.8867924528301883E-2</v>
      </c>
      <c r="Q13" s="82">
        <f t="shared" si="4"/>
        <v>9.1685957446715621E-3</v>
      </c>
      <c r="R13" s="83">
        <v>9.9314319221272124E-3</v>
      </c>
      <c r="S13" s="84">
        <f t="shared" si="5"/>
        <v>1.5709056957899582E-2</v>
      </c>
      <c r="T13" s="85">
        <f>分析係数表!F16</f>
        <v>0.28888888888888886</v>
      </c>
      <c r="U13" s="86">
        <f t="shared" si="6"/>
        <v>4.5381720100598783E-3</v>
      </c>
      <c r="V13" s="87">
        <f>分析係数表!D16</f>
        <v>0</v>
      </c>
      <c r="W13" s="167">
        <f t="shared" si="7"/>
        <v>0</v>
      </c>
      <c r="X13" s="76">
        <f>分析係数表!E16</f>
        <v>0</v>
      </c>
      <c r="Y13" s="166">
        <f t="shared" si="8"/>
        <v>0</v>
      </c>
    </row>
    <row r="14" spans="1:25" x14ac:dyDescent="0.2">
      <c r="A14" s="6" t="s">
        <v>2</v>
      </c>
      <c r="B14" s="5" t="s">
        <v>364</v>
      </c>
      <c r="C14" s="90"/>
      <c r="D14" s="107">
        <f>投入係数表!AL14</f>
        <v>1.2667135819845179E-2</v>
      </c>
      <c r="E14" s="110">
        <f t="shared" si="9"/>
        <v>1.2667135819845179</v>
      </c>
      <c r="F14" s="85">
        <f>分析係数表!C17</f>
        <v>0.10356731875719216</v>
      </c>
      <c r="G14" s="110">
        <f t="shared" si="0"/>
        <v>0.13119012931945523</v>
      </c>
      <c r="H14" s="110">
        <v>0.14524522664495093</v>
      </c>
      <c r="I14" s="110">
        <f t="shared" si="1"/>
        <v>0.14524522664495093</v>
      </c>
      <c r="J14" s="85">
        <f>分析係数表!G17</f>
        <v>0.21292775665399238</v>
      </c>
      <c r="K14" s="111">
        <f t="shared" si="2"/>
        <v>3.0926740274210083E-2</v>
      </c>
      <c r="L14" s="79"/>
      <c r="M14" s="80"/>
      <c r="N14" s="81">
        <f>分析係数表!H17</f>
        <v>3.0056084033092678E-3</v>
      </c>
      <c r="O14" s="82">
        <f t="shared" si="3"/>
        <v>7.8428869756000844E-2</v>
      </c>
      <c r="P14" s="76">
        <f>分析係数表!C17</f>
        <v>0.10356731875719216</v>
      </c>
      <c r="Q14" s="82">
        <f t="shared" si="4"/>
        <v>8.1226677537860476E-3</v>
      </c>
      <c r="R14" s="83">
        <v>1.4033191132502681E-2</v>
      </c>
      <c r="S14" s="84">
        <f t="shared" si="5"/>
        <v>0.15927841777745361</v>
      </c>
      <c r="T14" s="85">
        <f>分析係数表!F17</f>
        <v>0.32509505703422054</v>
      </c>
      <c r="U14" s="86">
        <f t="shared" si="6"/>
        <v>5.1780626311681684E-2</v>
      </c>
      <c r="V14" s="87">
        <f>分析係数表!D17</f>
        <v>7.2243346007604556E-2</v>
      </c>
      <c r="W14" s="167">
        <f t="shared" si="7"/>
        <v>0</v>
      </c>
      <c r="X14" s="76">
        <f>分析係数表!E17</f>
        <v>6.8441064638783272E-2</v>
      </c>
      <c r="Y14" s="166">
        <f t="shared" si="8"/>
        <v>0</v>
      </c>
    </row>
    <row r="15" spans="1:25" x14ac:dyDescent="0.2">
      <c r="A15" s="6" t="s">
        <v>3</v>
      </c>
      <c r="B15" s="5" t="s">
        <v>31</v>
      </c>
      <c r="C15" s="90"/>
      <c r="D15" s="107">
        <f>投入係数表!AL15</f>
        <v>1.4074595355383533E-3</v>
      </c>
      <c r="E15" s="110">
        <f t="shared" si="9"/>
        <v>0.14074595355383532</v>
      </c>
      <c r="F15" s="85">
        <f>分析係数表!C18</f>
        <v>0.44289970208540219</v>
      </c>
      <c r="G15" s="110">
        <f t="shared" si="0"/>
        <v>6.2336340898719519E-2</v>
      </c>
      <c r="H15" s="110">
        <v>8.2357460328183738E-2</v>
      </c>
      <c r="I15" s="110">
        <f t="shared" si="1"/>
        <v>8.2357460328183738E-2</v>
      </c>
      <c r="J15" s="85">
        <f>分析係数表!G18</f>
        <v>0.21558441558441557</v>
      </c>
      <c r="K15" s="111">
        <f t="shared" si="2"/>
        <v>1.775498495386818E-2</v>
      </c>
      <c r="L15" s="79"/>
      <c r="M15" s="80"/>
      <c r="N15" s="81">
        <f>分析係数表!H18</f>
        <v>4.9577045827781737E-4</v>
      </c>
      <c r="O15" s="82">
        <f t="shared" si="3"/>
        <v>1.2936720784494985E-2</v>
      </c>
      <c r="P15" s="76">
        <f>分析係数表!C18</f>
        <v>0.44289970208540219</v>
      </c>
      <c r="Q15" s="82">
        <f t="shared" si="4"/>
        <v>5.7296697814148596E-3</v>
      </c>
      <c r="R15" s="83">
        <v>1.2077987487317149E-2</v>
      </c>
      <c r="S15" s="84">
        <f t="shared" si="5"/>
        <v>9.4435447815500881E-2</v>
      </c>
      <c r="T15" s="85">
        <f>分析係数表!F18</f>
        <v>0.45974025974025973</v>
      </c>
      <c r="U15" s="86">
        <f t="shared" si="6"/>
        <v>4.3415777307386119E-2</v>
      </c>
      <c r="V15" s="87">
        <f>分析係数表!D18</f>
        <v>4.0445269016697587E-2</v>
      </c>
      <c r="W15" s="167">
        <f t="shared" si="7"/>
        <v>0</v>
      </c>
      <c r="X15" s="76">
        <f>分析係数表!E18</f>
        <v>3.896103896103896E-2</v>
      </c>
      <c r="Y15" s="166">
        <f t="shared" si="8"/>
        <v>0</v>
      </c>
    </row>
    <row r="16" spans="1:25" x14ac:dyDescent="0.2">
      <c r="A16" s="6" t="s">
        <v>4</v>
      </c>
      <c r="B16" s="5" t="s">
        <v>32</v>
      </c>
      <c r="C16" s="90"/>
      <c r="D16" s="107">
        <f>投入係数表!AL16</f>
        <v>0</v>
      </c>
      <c r="E16" s="110">
        <f t="shared" si="9"/>
        <v>0</v>
      </c>
      <c r="F16" s="85">
        <f>分析係数表!C19</f>
        <v>0.30545876887340306</v>
      </c>
      <c r="G16" s="110">
        <f t="shared" si="0"/>
        <v>0</v>
      </c>
      <c r="H16" s="110">
        <v>1.6466253288442347E-2</v>
      </c>
      <c r="I16" s="110">
        <f t="shared" si="1"/>
        <v>1.6466253288442347E-2</v>
      </c>
      <c r="J16" s="85">
        <f>分析係数表!G19</f>
        <v>5.7468790357296601E-2</v>
      </c>
      <c r="K16" s="111">
        <f t="shared" si="2"/>
        <v>9.4629565820363894E-4</v>
      </c>
      <c r="L16" s="79"/>
      <c r="M16" s="80"/>
      <c r="N16" s="81">
        <f>分析係数表!H19</f>
        <v>-1.2394261456945434E-4</v>
      </c>
      <c r="O16" s="82">
        <f t="shared" si="3"/>
        <v>-3.2341801961237463E-3</v>
      </c>
      <c r="P16" s="76">
        <f>分析係数表!C19</f>
        <v>0.30545876887340306</v>
      </c>
      <c r="Q16" s="82">
        <f t="shared" si="4"/>
        <v>-9.8790870102270084E-4</v>
      </c>
      <c r="R16" s="83">
        <v>2.3296081501629883E-3</v>
      </c>
      <c r="S16" s="84">
        <f t="shared" si="5"/>
        <v>1.8795861438605337E-2</v>
      </c>
      <c r="T16" s="85">
        <f>分析係数表!F19</f>
        <v>0.23999139044339216</v>
      </c>
      <c r="U16" s="86">
        <f t="shared" si="6"/>
        <v>4.510844921232232E-3</v>
      </c>
      <c r="V16" s="87">
        <f>分析係数表!D19</f>
        <v>1.8941024537236333E-2</v>
      </c>
      <c r="W16" s="167">
        <f t="shared" si="7"/>
        <v>0</v>
      </c>
      <c r="X16" s="76">
        <f>分析係数表!E19</f>
        <v>1.9156263452432199E-2</v>
      </c>
      <c r="Y16" s="166">
        <f t="shared" si="8"/>
        <v>0</v>
      </c>
    </row>
    <row r="17" spans="1:25" x14ac:dyDescent="0.2">
      <c r="A17" s="6" t="s">
        <v>5</v>
      </c>
      <c r="B17" s="5" t="s">
        <v>33</v>
      </c>
      <c r="C17" s="90"/>
      <c r="D17" s="107">
        <f>投入係数表!AL17</f>
        <v>0</v>
      </c>
      <c r="E17" s="110">
        <f t="shared" si="9"/>
        <v>0</v>
      </c>
      <c r="F17" s="85">
        <f>分析係数表!C20</f>
        <v>9.5808383233532912E-2</v>
      </c>
      <c r="G17" s="110">
        <f t="shared" si="0"/>
        <v>0</v>
      </c>
      <c r="H17" s="110">
        <v>5.6165556372755514E-3</v>
      </c>
      <c r="I17" s="110">
        <f t="shared" si="1"/>
        <v>5.6165556372755514E-3</v>
      </c>
      <c r="J17" s="85">
        <f>分析係数表!G20</f>
        <v>0.10049019607843138</v>
      </c>
      <c r="K17" s="111">
        <f t="shared" si="2"/>
        <v>5.6440877727523926E-4</v>
      </c>
      <c r="L17" s="79"/>
      <c r="M17" s="80"/>
      <c r="N17" s="81">
        <f>分析係数表!H20</f>
        <v>6.1971307284727176E-4</v>
      </c>
      <c r="O17" s="82">
        <f t="shared" si="3"/>
        <v>1.6170900980618734E-2</v>
      </c>
      <c r="P17" s="76">
        <f>分析係数表!C20</f>
        <v>9.5808383233532912E-2</v>
      </c>
      <c r="Q17" s="82">
        <f t="shared" si="4"/>
        <v>1.5493078783826329E-3</v>
      </c>
      <c r="R17" s="83">
        <v>2.9291251152170133E-3</v>
      </c>
      <c r="S17" s="84">
        <f t="shared" si="5"/>
        <v>8.5456807524925647E-3</v>
      </c>
      <c r="T17" s="85">
        <f>分析係数表!F20</f>
        <v>0.22303921568627452</v>
      </c>
      <c r="U17" s="86">
        <f t="shared" si="6"/>
        <v>1.9060219325412338E-3</v>
      </c>
      <c r="V17" s="87">
        <f>分析係数表!D20</f>
        <v>8.5784313725490197E-2</v>
      </c>
      <c r="W17" s="167">
        <f t="shared" si="7"/>
        <v>0</v>
      </c>
      <c r="X17" s="76">
        <f>分析係数表!E20</f>
        <v>9.3137254901960786E-2</v>
      </c>
      <c r="Y17" s="166">
        <f t="shared" si="8"/>
        <v>0</v>
      </c>
    </row>
    <row r="18" spans="1:25" x14ac:dyDescent="0.2">
      <c r="A18" s="6" t="s">
        <v>6</v>
      </c>
      <c r="B18" s="5" t="s">
        <v>34</v>
      </c>
      <c r="C18" s="90"/>
      <c r="D18" s="107">
        <f>投入係数表!AL18</f>
        <v>1.4074595355383533E-3</v>
      </c>
      <c r="E18" s="110">
        <f t="shared" si="9"/>
        <v>0.14074595355383532</v>
      </c>
      <c r="F18" s="85">
        <f>分析係数表!C21</f>
        <v>0.17321313586606568</v>
      </c>
      <c r="G18" s="110">
        <f t="shared" si="0"/>
        <v>2.4379047975519447E-2</v>
      </c>
      <c r="H18" s="110">
        <v>3.4187236095270954E-2</v>
      </c>
      <c r="I18" s="110">
        <f t="shared" si="1"/>
        <v>3.4187236095270954E-2</v>
      </c>
      <c r="J18" s="85">
        <f>分析係数表!G21</f>
        <v>0.28424304840370751</v>
      </c>
      <c r="K18" s="111">
        <f t="shared" si="2"/>
        <v>9.7174842042170775E-3</v>
      </c>
      <c r="L18" s="79"/>
      <c r="M18" s="80"/>
      <c r="N18" s="81">
        <f>分析係数表!H21</f>
        <v>1.0225265701979984E-3</v>
      </c>
      <c r="O18" s="82">
        <f t="shared" si="3"/>
        <v>2.6681986618020907E-2</v>
      </c>
      <c r="P18" s="76">
        <f>分析係数表!C21</f>
        <v>0.17321313586606568</v>
      </c>
      <c r="Q18" s="82">
        <f t="shared" si="4"/>
        <v>4.6216705732438019E-3</v>
      </c>
      <c r="R18" s="83">
        <v>8.5342056761432174E-3</v>
      </c>
      <c r="S18" s="84">
        <f t="shared" si="5"/>
        <v>4.2721441771414168E-2</v>
      </c>
      <c r="T18" s="85">
        <f>分析係数表!F21</f>
        <v>0.42481977342945415</v>
      </c>
      <c r="U18" s="86">
        <f t="shared" si="6"/>
        <v>1.8148913213911787E-2</v>
      </c>
      <c r="V18" s="87">
        <f>分析係数表!D21</f>
        <v>8.2389289392378995E-2</v>
      </c>
      <c r="W18" s="167">
        <f t="shared" si="7"/>
        <v>0</v>
      </c>
      <c r="X18" s="76">
        <f>分析係数表!E21</f>
        <v>7.7239958805355308E-2</v>
      </c>
      <c r="Y18" s="166">
        <f t="shared" si="8"/>
        <v>0</v>
      </c>
    </row>
    <row r="19" spans="1:25" x14ac:dyDescent="0.2">
      <c r="A19" s="6" t="s">
        <v>7</v>
      </c>
      <c r="B19" s="5" t="s">
        <v>268</v>
      </c>
      <c r="C19" s="90"/>
      <c r="D19" s="107">
        <f>投入係数表!AL19</f>
        <v>9.852216748768473E-3</v>
      </c>
      <c r="E19" s="110">
        <f t="shared" si="9"/>
        <v>0.98522167487684731</v>
      </c>
      <c r="F19" s="85">
        <f>分析係数表!C22</f>
        <v>5.7692307692307709E-2</v>
      </c>
      <c r="G19" s="110">
        <f t="shared" si="0"/>
        <v>5.6839712012125822E-2</v>
      </c>
      <c r="H19" s="110">
        <v>6.0206918695793366E-2</v>
      </c>
      <c r="I19" s="110">
        <f t="shared" si="1"/>
        <v>6.0206918695793366E-2</v>
      </c>
      <c r="J19" s="85">
        <f>分析係数表!G22</f>
        <v>0.19427890345649582</v>
      </c>
      <c r="K19" s="111">
        <f t="shared" si="2"/>
        <v>1.1696934144713133E-2</v>
      </c>
      <c r="L19" s="79"/>
      <c r="M19" s="80"/>
      <c r="N19" s="81">
        <f>分析係数表!H22</f>
        <v>6.1971307284727171E-5</v>
      </c>
      <c r="O19" s="82">
        <f t="shared" si="3"/>
        <v>1.6170900980618731E-3</v>
      </c>
      <c r="P19" s="76">
        <f>分析係数表!C22</f>
        <v>5.7692307692307709E-2</v>
      </c>
      <c r="Q19" s="82">
        <f t="shared" si="4"/>
        <v>9.3293659503569638E-5</v>
      </c>
      <c r="R19" s="83">
        <v>6.2121323914450868E-4</v>
      </c>
      <c r="S19" s="84">
        <f t="shared" si="5"/>
        <v>6.0828131934937871E-2</v>
      </c>
      <c r="T19" s="85">
        <f>分析係数表!F22</f>
        <v>0.41239570917759238</v>
      </c>
      <c r="U19" s="86">
        <f t="shared" si="6"/>
        <v>2.5085260607256857E-2</v>
      </c>
      <c r="V19" s="87">
        <f>分析係数表!D22</f>
        <v>9.5351609058402856E-3</v>
      </c>
      <c r="W19" s="167">
        <f t="shared" si="7"/>
        <v>0</v>
      </c>
      <c r="X19" s="76">
        <f>分析係数表!E22</f>
        <v>8.3432657926102508E-3</v>
      </c>
      <c r="Y19" s="166">
        <f t="shared" si="8"/>
        <v>0</v>
      </c>
    </row>
    <row r="20" spans="1:25" x14ac:dyDescent="0.2">
      <c r="A20" s="6" t="s">
        <v>8</v>
      </c>
      <c r="B20" s="5" t="s">
        <v>269</v>
      </c>
      <c r="C20" s="90"/>
      <c r="D20" s="107">
        <f>投入係数表!AL20</f>
        <v>1.4074595355383532E-2</v>
      </c>
      <c r="E20" s="110">
        <f t="shared" si="9"/>
        <v>1.4074595355383532</v>
      </c>
      <c r="F20" s="85">
        <f>分析係数表!C23</f>
        <v>0</v>
      </c>
      <c r="G20" s="110">
        <f t="shared" si="0"/>
        <v>0</v>
      </c>
      <c r="H20" s="110">
        <v>0</v>
      </c>
      <c r="I20" s="110">
        <f t="shared" si="1"/>
        <v>0</v>
      </c>
      <c r="J20" s="85">
        <f>分析係数表!G23</f>
        <v>0.21608040201005024</v>
      </c>
      <c r="K20" s="111">
        <f t="shared" si="2"/>
        <v>0</v>
      </c>
      <c r="L20" s="79"/>
      <c r="M20" s="80"/>
      <c r="N20" s="81">
        <f>分析係数表!H23</f>
        <v>3.0985653642363585E-5</v>
      </c>
      <c r="O20" s="82">
        <f t="shared" si="3"/>
        <v>8.0854504903093657E-4</v>
      </c>
      <c r="P20" s="76">
        <f>分析係数表!C23</f>
        <v>0</v>
      </c>
      <c r="Q20" s="82">
        <f t="shared" si="4"/>
        <v>0</v>
      </c>
      <c r="R20" s="83">
        <v>0</v>
      </c>
      <c r="S20" s="84">
        <f t="shared" si="5"/>
        <v>0</v>
      </c>
      <c r="T20" s="85">
        <f>分析係数表!F23</f>
        <v>0.44723618090452261</v>
      </c>
      <c r="U20" s="86">
        <f t="shared" si="6"/>
        <v>0</v>
      </c>
      <c r="V20" s="87">
        <f>分析係数表!D23</f>
        <v>5.0251256281407038E-2</v>
      </c>
      <c r="W20" s="167">
        <f t="shared" si="7"/>
        <v>0</v>
      </c>
      <c r="X20" s="76">
        <f>分析係数表!E23</f>
        <v>3.5175879396984924E-2</v>
      </c>
      <c r="Y20" s="166">
        <f t="shared" si="8"/>
        <v>0</v>
      </c>
    </row>
    <row r="21" spans="1:25" x14ac:dyDescent="0.2">
      <c r="A21" s="6" t="s">
        <v>9</v>
      </c>
      <c r="B21" s="5" t="s">
        <v>270</v>
      </c>
      <c r="C21" s="90"/>
      <c r="D21" s="107">
        <f>投入係数表!AL21</f>
        <v>4.22237860661506E-3</v>
      </c>
      <c r="E21" s="110">
        <f t="shared" si="9"/>
        <v>0.42223786066150598</v>
      </c>
      <c r="F21" s="85">
        <f>分析係数表!C24</f>
        <v>1</v>
      </c>
      <c r="G21" s="110">
        <f t="shared" si="0"/>
        <v>0.42223786066150598</v>
      </c>
      <c r="H21" s="110">
        <v>0.49383458916964357</v>
      </c>
      <c r="I21" s="110">
        <f t="shared" si="1"/>
        <v>0.49383458916964357</v>
      </c>
      <c r="J21" s="85">
        <f>分析係数表!G24</f>
        <v>0.20751761942051683</v>
      </c>
      <c r="K21" s="111">
        <f t="shared" si="2"/>
        <v>0.10247937833199337</v>
      </c>
      <c r="L21" s="79"/>
      <c r="M21" s="80"/>
      <c r="N21" s="81">
        <f>分析係数表!H24</f>
        <v>4.3379915099309022E-4</v>
      </c>
      <c r="O21" s="82">
        <f t="shared" si="3"/>
        <v>1.1319630686433112E-2</v>
      </c>
      <c r="P21" s="76">
        <f>分析係数表!C24</f>
        <v>1</v>
      </c>
      <c r="Q21" s="82">
        <f t="shared" si="4"/>
        <v>1.1319630686433112E-2</v>
      </c>
      <c r="R21" s="83">
        <v>3.5367451879698385E-2</v>
      </c>
      <c r="S21" s="84">
        <f t="shared" si="5"/>
        <v>0.52920204104934199</v>
      </c>
      <c r="T21" s="85">
        <f>分析係数表!F24</f>
        <v>0.3923257635082224</v>
      </c>
      <c r="U21" s="86">
        <f t="shared" si="6"/>
        <v>0.20761959480479275</v>
      </c>
      <c r="V21" s="87">
        <f>分析係数表!D24</f>
        <v>7.9874706342991389E-2</v>
      </c>
      <c r="W21" s="167">
        <f t="shared" si="7"/>
        <v>0</v>
      </c>
      <c r="X21" s="76">
        <f>分析係数表!E24</f>
        <v>8.1440877055599062E-2</v>
      </c>
      <c r="Y21" s="166">
        <f t="shared" si="8"/>
        <v>0</v>
      </c>
    </row>
    <row r="22" spans="1:25" x14ac:dyDescent="0.2">
      <c r="A22" s="6" t="s">
        <v>10</v>
      </c>
      <c r="B22" s="5" t="s">
        <v>271</v>
      </c>
      <c r="C22" s="90"/>
      <c r="D22" s="107">
        <f>投入係数表!AL22</f>
        <v>1.4074595355383532E-2</v>
      </c>
      <c r="E22" s="110">
        <f t="shared" si="9"/>
        <v>1.4074595355383532</v>
      </c>
      <c r="F22" s="85">
        <f>分析係数表!C25</f>
        <v>0.15636042402826855</v>
      </c>
      <c r="G22" s="110">
        <f t="shared" si="0"/>
        <v>0.22007096977940682</v>
      </c>
      <c r="H22" s="110">
        <v>0.26057934136152722</v>
      </c>
      <c r="I22" s="110">
        <f t="shared" si="1"/>
        <v>0.26057934136152722</v>
      </c>
      <c r="J22" s="85">
        <f>分析係数表!G25</f>
        <v>0.19674295774647887</v>
      </c>
      <c r="K22" s="111">
        <f t="shared" si="2"/>
        <v>5.1267150347096245E-2</v>
      </c>
      <c r="L22" s="79"/>
      <c r="M22" s="80"/>
      <c r="N22" s="81">
        <f>分析係数表!H25</f>
        <v>5.8872741920490813E-4</v>
      </c>
      <c r="O22" s="82">
        <f t="shared" si="3"/>
        <v>1.5362355931587796E-2</v>
      </c>
      <c r="P22" s="76">
        <f>分析係数表!C25</f>
        <v>0.15636042402826855</v>
      </c>
      <c r="Q22" s="82">
        <f t="shared" si="4"/>
        <v>2.4020644875362542E-3</v>
      </c>
      <c r="R22" s="83">
        <v>7.8223349904434462E-3</v>
      </c>
      <c r="S22" s="84">
        <f t="shared" si="5"/>
        <v>0.26840167635197065</v>
      </c>
      <c r="T22" s="85">
        <f>分析係数表!F25</f>
        <v>0.35079225352112675</v>
      </c>
      <c r="U22" s="86">
        <f t="shared" si="6"/>
        <v>9.4153228896355898E-2</v>
      </c>
      <c r="V22" s="87">
        <f>分析係数表!D25</f>
        <v>7.2183098591549297E-2</v>
      </c>
      <c r="W22" s="167">
        <f t="shared" si="7"/>
        <v>0</v>
      </c>
      <c r="X22" s="76">
        <f>分析係数表!E25</f>
        <v>6.8661971830985921E-2</v>
      </c>
      <c r="Y22" s="166">
        <f t="shared" si="8"/>
        <v>0</v>
      </c>
    </row>
    <row r="23" spans="1:25" x14ac:dyDescent="0.2">
      <c r="A23" s="6" t="s">
        <v>11</v>
      </c>
      <c r="B23" s="5" t="s">
        <v>35</v>
      </c>
      <c r="C23" s="90"/>
      <c r="D23" s="107">
        <f>投入係数表!AL23</f>
        <v>7.7410274454609426E-3</v>
      </c>
      <c r="E23" s="110">
        <f t="shared" si="9"/>
        <v>0.77410274454609429</v>
      </c>
      <c r="F23" s="85">
        <f>分析係数表!C26</f>
        <v>0.2968369829683698</v>
      </c>
      <c r="G23" s="110">
        <f t="shared" si="0"/>
        <v>0.22978232319859732</v>
      </c>
      <c r="H23" s="110">
        <v>0.25244202195218834</v>
      </c>
      <c r="I23" s="110">
        <f t="shared" si="1"/>
        <v>0.25244202195218834</v>
      </c>
      <c r="J23" s="85">
        <f>分析係数表!G26</f>
        <v>0.19691119691119691</v>
      </c>
      <c r="K23" s="111">
        <f t="shared" si="2"/>
        <v>4.9708660693288054E-2</v>
      </c>
      <c r="L23" s="79"/>
      <c r="M23" s="80"/>
      <c r="N23" s="81">
        <f>分析係数表!H26</f>
        <v>1.2859046261580888E-2</v>
      </c>
      <c r="O23" s="82">
        <f t="shared" si="3"/>
        <v>0.33554619534783869</v>
      </c>
      <c r="P23" s="76">
        <f>分析係数表!C26</f>
        <v>0.2968369829683698</v>
      </c>
      <c r="Q23" s="82">
        <f t="shared" si="4"/>
        <v>9.9602520273567682E-2</v>
      </c>
      <c r="R23" s="83">
        <v>0.10500164184094868</v>
      </c>
      <c r="S23" s="84">
        <f t="shared" si="5"/>
        <v>0.35744366379313702</v>
      </c>
      <c r="T23" s="85">
        <f>分析係数表!F26</f>
        <v>0.33687258687258687</v>
      </c>
      <c r="U23" s="86">
        <f t="shared" si="6"/>
        <v>0.12041297168320929</v>
      </c>
      <c r="V23" s="87">
        <f>分析係数表!D26</f>
        <v>8.7355212355212361E-2</v>
      </c>
      <c r="W23" s="167">
        <f t="shared" si="7"/>
        <v>0</v>
      </c>
      <c r="X23" s="76">
        <f>分析係数表!E26</f>
        <v>9.2664092664092659E-2</v>
      </c>
      <c r="Y23" s="166">
        <f t="shared" si="8"/>
        <v>0</v>
      </c>
    </row>
    <row r="24" spans="1:25" x14ac:dyDescent="0.2">
      <c r="A24" s="6" t="s">
        <v>12</v>
      </c>
      <c r="B24" s="5" t="s">
        <v>365</v>
      </c>
      <c r="C24" s="90"/>
      <c r="D24" s="107">
        <f>投入係数表!AL24</f>
        <v>2.11118930330753E-3</v>
      </c>
      <c r="E24" s="110">
        <f t="shared" si="9"/>
        <v>0.21111893033075299</v>
      </c>
      <c r="F24" s="85">
        <f>分析係数表!C27</f>
        <v>2.7090694935217874E-2</v>
      </c>
      <c r="G24" s="110">
        <f t="shared" si="0"/>
        <v>5.7193585366399451E-3</v>
      </c>
      <c r="H24" s="110">
        <v>5.943797587318566E-3</v>
      </c>
      <c r="I24" s="110">
        <f t="shared" si="1"/>
        <v>5.943797587318566E-3</v>
      </c>
      <c r="J24" s="85">
        <f>分析係数表!G27</f>
        <v>0.18333333333333332</v>
      </c>
      <c r="K24" s="111">
        <f t="shared" si="2"/>
        <v>1.0896962243417371E-3</v>
      </c>
      <c r="L24" s="79"/>
      <c r="M24" s="80"/>
      <c r="N24" s="81">
        <f>分析係数表!H27</f>
        <v>1.2053419266879434E-2</v>
      </c>
      <c r="O24" s="82">
        <f t="shared" si="3"/>
        <v>0.31452402407303431</v>
      </c>
      <c r="P24" s="76">
        <f>分析係数表!C27</f>
        <v>2.7090694935217874E-2</v>
      </c>
      <c r="Q24" s="82">
        <f t="shared" si="4"/>
        <v>8.5206743859596954E-3</v>
      </c>
      <c r="R24" s="83">
        <v>8.5696800463524094E-3</v>
      </c>
      <c r="S24" s="84">
        <f t="shared" si="5"/>
        <v>1.4513477633670975E-2</v>
      </c>
      <c r="T24" s="85">
        <f>分析係数表!F27</f>
        <v>0.33333333333333331</v>
      </c>
      <c r="U24" s="86">
        <f t="shared" si="6"/>
        <v>4.8378258778903251E-3</v>
      </c>
      <c r="V24" s="87">
        <f>分析係数表!D27</f>
        <v>0</v>
      </c>
      <c r="W24" s="167">
        <f t="shared" si="7"/>
        <v>0</v>
      </c>
      <c r="X24" s="76">
        <f>分析係数表!E27</f>
        <v>0</v>
      </c>
      <c r="Y24" s="166">
        <f t="shared" si="8"/>
        <v>0</v>
      </c>
    </row>
    <row r="25" spans="1:25" x14ac:dyDescent="0.2">
      <c r="A25" s="6" t="s">
        <v>13</v>
      </c>
      <c r="B25" s="5" t="s">
        <v>191</v>
      </c>
      <c r="C25" s="90"/>
      <c r="D25" s="107">
        <f>投入係数表!AL25</f>
        <v>3.5186488388458829E-2</v>
      </c>
      <c r="E25" s="110">
        <f t="shared" si="9"/>
        <v>3.5186488388458828</v>
      </c>
      <c r="F25" s="85">
        <f>分析係数表!C28</f>
        <v>5.9347181008901906E-3</v>
      </c>
      <c r="G25" s="110">
        <f t="shared" si="0"/>
        <v>2.0882188954574912E-2</v>
      </c>
      <c r="H25" s="110">
        <v>2.1683195118455442E-2</v>
      </c>
      <c r="I25" s="110">
        <f t="shared" si="1"/>
        <v>2.1683195118455442E-2</v>
      </c>
      <c r="J25" s="85">
        <f>分析係数表!G28</f>
        <v>0.12222222222222222</v>
      </c>
      <c r="K25" s="111">
        <f t="shared" si="2"/>
        <v>2.650168292255665E-3</v>
      </c>
      <c r="L25" s="79"/>
      <c r="M25" s="80"/>
      <c r="N25" s="81">
        <f>分析係数表!H28</f>
        <v>2.299135500263378E-2</v>
      </c>
      <c r="O25" s="82">
        <f t="shared" si="3"/>
        <v>0.59994042638095491</v>
      </c>
      <c r="P25" s="76">
        <f>分析係数表!C28</f>
        <v>5.9347181008901906E-3</v>
      </c>
      <c r="Q25" s="82">
        <f t="shared" si="4"/>
        <v>3.5604773078988317E-3</v>
      </c>
      <c r="R25" s="83">
        <v>3.656357348428986E-3</v>
      </c>
      <c r="S25" s="84">
        <f t="shared" si="5"/>
        <v>2.5339552466884428E-2</v>
      </c>
      <c r="T25" s="85">
        <f>分析係数表!F28</f>
        <v>0.21111111111111111</v>
      </c>
      <c r="U25" s="86">
        <f t="shared" si="6"/>
        <v>5.3494610763422682E-3</v>
      </c>
      <c r="V25" s="87">
        <f>分析係数表!D28</f>
        <v>0.82222222222222219</v>
      </c>
      <c r="W25" s="167">
        <f t="shared" si="7"/>
        <v>0</v>
      </c>
      <c r="X25" s="76">
        <f>分析係数表!E28</f>
        <v>0.82222222222222219</v>
      </c>
      <c r="Y25" s="166">
        <f t="shared" si="8"/>
        <v>0</v>
      </c>
    </row>
    <row r="26" spans="1:25" x14ac:dyDescent="0.2">
      <c r="A26" s="6" t="s">
        <v>14</v>
      </c>
      <c r="B26" s="5" t="s">
        <v>50</v>
      </c>
      <c r="C26" s="90"/>
      <c r="D26" s="107">
        <f>投入係数表!AL26</f>
        <v>5.629838142153413E-3</v>
      </c>
      <c r="E26" s="110">
        <f t="shared" si="9"/>
        <v>0.56298381421534127</v>
      </c>
      <c r="F26" s="85">
        <f>分析係数表!C29</f>
        <v>2.9045643153526979E-2</v>
      </c>
      <c r="G26" s="110">
        <f t="shared" si="0"/>
        <v>1.6352226968910331E-2</v>
      </c>
      <c r="H26" s="110">
        <v>1.7711417335141318E-2</v>
      </c>
      <c r="I26" s="110">
        <f t="shared" si="1"/>
        <v>1.7711417335141318E-2</v>
      </c>
      <c r="J26" s="85">
        <f>分析係数表!G29</f>
        <v>0.27966101694915252</v>
      </c>
      <c r="K26" s="111">
        <f t="shared" si="2"/>
        <v>4.9531929835564701E-3</v>
      </c>
      <c r="L26" s="79"/>
      <c r="M26" s="80"/>
      <c r="N26" s="81">
        <f>分析係数表!H29</f>
        <v>1.0659064852973073E-2</v>
      </c>
      <c r="O26" s="82">
        <f t="shared" si="3"/>
        <v>0.27813949686664219</v>
      </c>
      <c r="P26" s="76">
        <f>分析係数表!C29</f>
        <v>2.9045643153526979E-2</v>
      </c>
      <c r="Q26" s="82">
        <f t="shared" si="4"/>
        <v>8.0787405728900245E-3</v>
      </c>
      <c r="R26" s="83">
        <v>1.0144947187147015E-2</v>
      </c>
      <c r="S26" s="84">
        <f t="shared" si="5"/>
        <v>2.7856364522288332E-2</v>
      </c>
      <c r="T26" s="85">
        <f>分析係数表!F29</f>
        <v>0.4576271186440678</v>
      </c>
      <c r="U26" s="86">
        <f t="shared" si="6"/>
        <v>1.2747827832233643E-2</v>
      </c>
      <c r="V26" s="87">
        <f>分析係数表!D29</f>
        <v>0.38983050847457629</v>
      </c>
      <c r="W26" s="167">
        <f t="shared" si="7"/>
        <v>0</v>
      </c>
      <c r="X26" s="76">
        <f>分析係数表!E29</f>
        <v>0.16101694915254236</v>
      </c>
      <c r="Y26" s="166">
        <f t="shared" si="8"/>
        <v>0</v>
      </c>
    </row>
    <row r="27" spans="1:25" x14ac:dyDescent="0.2">
      <c r="A27" s="6" t="s">
        <v>15</v>
      </c>
      <c r="B27" s="5" t="s">
        <v>36</v>
      </c>
      <c r="C27" s="90"/>
      <c r="D27" s="107">
        <f>投入係数表!AL27</f>
        <v>7.0372976776917663E-4</v>
      </c>
      <c r="E27" s="110">
        <f t="shared" si="9"/>
        <v>7.0372976776917659E-2</v>
      </c>
      <c r="F27" s="85">
        <f>分析係数表!C30</f>
        <v>1</v>
      </c>
      <c r="G27" s="110">
        <f t="shared" si="0"/>
        <v>7.0372976776917659E-2</v>
      </c>
      <c r="H27" s="110">
        <v>8.346232419651621E-2</v>
      </c>
      <c r="I27" s="110">
        <f t="shared" si="1"/>
        <v>8.346232419651621E-2</v>
      </c>
      <c r="J27" s="85">
        <f>分析係数表!G30</f>
        <v>0.3445689235265465</v>
      </c>
      <c r="K27" s="111">
        <f t="shared" si="2"/>
        <v>2.8758523203417225E-2</v>
      </c>
      <c r="L27" s="79"/>
      <c r="M27" s="80"/>
      <c r="N27" s="81">
        <f>分析係数表!H30</f>
        <v>0</v>
      </c>
      <c r="O27" s="82">
        <f t="shared" si="3"/>
        <v>0</v>
      </c>
      <c r="P27" s="76">
        <f>分析係数表!C30</f>
        <v>1</v>
      </c>
      <c r="Q27" s="82">
        <f t="shared" si="4"/>
        <v>0</v>
      </c>
      <c r="R27" s="83">
        <v>3.5584228971664217E-2</v>
      </c>
      <c r="S27" s="84">
        <f t="shared" si="5"/>
        <v>0.11904655316818043</v>
      </c>
      <c r="T27" s="85">
        <f>分析係数表!F30</f>
        <v>0.44101315148563081</v>
      </c>
      <c r="U27" s="86">
        <f t="shared" si="6"/>
        <v>5.2501095586200953E-2</v>
      </c>
      <c r="V27" s="87">
        <f>分析係数表!D30</f>
        <v>8.7579152459814902E-2</v>
      </c>
      <c r="W27" s="167">
        <f t="shared" si="7"/>
        <v>0</v>
      </c>
      <c r="X27" s="76">
        <f>分析係数表!E30</f>
        <v>6.0009741841207991E-2</v>
      </c>
      <c r="Y27" s="166">
        <f t="shared" si="8"/>
        <v>0</v>
      </c>
    </row>
    <row r="28" spans="1:25" x14ac:dyDescent="0.2">
      <c r="A28" s="6" t="s">
        <v>16</v>
      </c>
      <c r="B28" s="5" t="s">
        <v>192</v>
      </c>
      <c r="C28" s="90"/>
      <c r="D28" s="107">
        <f>投入係数表!AL28</f>
        <v>7.0372976776917661E-3</v>
      </c>
      <c r="E28" s="110">
        <f t="shared" si="9"/>
        <v>0.70372976776917662</v>
      </c>
      <c r="F28" s="85">
        <f>分析係数表!C31</f>
        <v>3.5033259423503327E-2</v>
      </c>
      <c r="G28" s="110">
        <f t="shared" si="0"/>
        <v>2.4653947518299316E-2</v>
      </c>
      <c r="H28" s="110">
        <v>2.7299123920472349E-2</v>
      </c>
      <c r="I28" s="110">
        <f t="shared" si="1"/>
        <v>2.7299123920472349E-2</v>
      </c>
      <c r="J28" s="85">
        <f>分析係数表!G31</f>
        <v>6.3291139240506333E-2</v>
      </c>
      <c r="K28" s="111">
        <f t="shared" si="2"/>
        <v>1.7277926531944526E-3</v>
      </c>
      <c r="L28" s="79"/>
      <c r="M28" s="80"/>
      <c r="N28" s="81">
        <f>分析係数表!H31</f>
        <v>2.636879124965141E-2</v>
      </c>
      <c r="O28" s="82">
        <f t="shared" si="3"/>
        <v>0.68807183672532701</v>
      </c>
      <c r="P28" s="76">
        <f>分析係数表!C31</f>
        <v>3.5033259423503327E-2</v>
      </c>
      <c r="Q28" s="82">
        <f t="shared" si="4"/>
        <v>2.4105399158004807E-2</v>
      </c>
      <c r="R28" s="83">
        <v>2.9293163036389153E-2</v>
      </c>
      <c r="S28" s="84">
        <f t="shared" si="5"/>
        <v>5.6592286956861498E-2</v>
      </c>
      <c r="T28" s="85">
        <f>分析係数表!F31</f>
        <v>0.34177215189873417</v>
      </c>
      <c r="U28" s="86">
        <f t="shared" si="6"/>
        <v>1.9341667694117222E-2</v>
      </c>
      <c r="V28" s="87">
        <f>分析係数表!D31</f>
        <v>0</v>
      </c>
      <c r="W28" s="167">
        <f t="shared" si="7"/>
        <v>0</v>
      </c>
      <c r="X28" s="76">
        <f>分析係数表!E31</f>
        <v>0</v>
      </c>
      <c r="Y28" s="166">
        <f t="shared" si="8"/>
        <v>0</v>
      </c>
    </row>
    <row r="29" spans="1:25" x14ac:dyDescent="0.2">
      <c r="A29" s="6" t="s">
        <v>17</v>
      </c>
      <c r="B29" s="5" t="s">
        <v>272</v>
      </c>
      <c r="C29" s="90"/>
      <c r="D29" s="107">
        <f>投入係数表!AL29</f>
        <v>7.0372976776917663E-4</v>
      </c>
      <c r="E29" s="110">
        <f t="shared" si="9"/>
        <v>7.0372976776917659E-2</v>
      </c>
      <c r="F29" s="85">
        <f>分析係数表!C32</f>
        <v>1</v>
      </c>
      <c r="G29" s="110">
        <f t="shared" si="0"/>
        <v>7.0372976776917659E-2</v>
      </c>
      <c r="H29" s="110">
        <v>8.4492411281561125E-2</v>
      </c>
      <c r="I29" s="110">
        <f t="shared" si="1"/>
        <v>8.4492411281561125E-2</v>
      </c>
      <c r="J29" s="85">
        <f>分析係数表!G32</f>
        <v>0.13994910941475827</v>
      </c>
      <c r="K29" s="111">
        <f t="shared" si="2"/>
        <v>1.1824637711159955E-2</v>
      </c>
      <c r="L29" s="79"/>
      <c r="M29" s="80"/>
      <c r="N29" s="81">
        <f>分析係数表!H32</f>
        <v>7.5295138350943511E-3</v>
      </c>
      <c r="O29" s="82">
        <f t="shared" si="3"/>
        <v>0.19647644691451757</v>
      </c>
      <c r="P29" s="76">
        <f>分析係数表!C32</f>
        <v>1</v>
      </c>
      <c r="Q29" s="82">
        <f t="shared" si="4"/>
        <v>0.19647644691451757</v>
      </c>
      <c r="R29" s="83">
        <v>0.25157054676169327</v>
      </c>
      <c r="S29" s="84">
        <f t="shared" si="5"/>
        <v>0.33606295804325437</v>
      </c>
      <c r="T29" s="85">
        <f>分析係数表!F32</f>
        <v>0.48346055979643765</v>
      </c>
      <c r="U29" s="86">
        <f t="shared" si="6"/>
        <v>0.1624731858224385</v>
      </c>
      <c r="V29" s="87">
        <f>分析係数表!D32</f>
        <v>1.0178117048346057E-2</v>
      </c>
      <c r="W29" s="167">
        <f t="shared" si="7"/>
        <v>0</v>
      </c>
      <c r="X29" s="76">
        <f>分析係数表!E32</f>
        <v>1.5267175572519083E-2</v>
      </c>
      <c r="Y29" s="166">
        <f t="shared" si="8"/>
        <v>0</v>
      </c>
    </row>
    <row r="30" spans="1:25" x14ac:dyDescent="0.2">
      <c r="A30" s="6" t="s">
        <v>18</v>
      </c>
      <c r="B30" s="5" t="s">
        <v>273</v>
      </c>
      <c r="C30" s="90"/>
      <c r="D30" s="107">
        <f>投入係数表!AL30</f>
        <v>0</v>
      </c>
      <c r="E30" s="110">
        <f t="shared" si="9"/>
        <v>0</v>
      </c>
      <c r="F30" s="85">
        <f>分析係数表!C33</f>
        <v>1</v>
      </c>
      <c r="G30" s="110">
        <f t="shared" si="0"/>
        <v>0</v>
      </c>
      <c r="H30" s="110">
        <v>4.0630422637057172E-3</v>
      </c>
      <c r="I30" s="110">
        <f t="shared" si="1"/>
        <v>4.0630422637057172E-3</v>
      </c>
      <c r="J30" s="85">
        <f>分析係数表!G33</f>
        <v>0.50525087514585765</v>
      </c>
      <c r="K30" s="111">
        <f t="shared" si="2"/>
        <v>2.05285565949192E-3</v>
      </c>
      <c r="L30" s="79"/>
      <c r="M30" s="80"/>
      <c r="N30" s="81">
        <f>分析係数表!H33</f>
        <v>1.0844978774827254E-3</v>
      </c>
      <c r="O30" s="82">
        <f t="shared" si="3"/>
        <v>2.8299076716082776E-2</v>
      </c>
      <c r="P30" s="76">
        <f>分析係数表!C33</f>
        <v>1</v>
      </c>
      <c r="Q30" s="82">
        <f t="shared" si="4"/>
        <v>2.8299076716082776E-2</v>
      </c>
      <c r="R30" s="83">
        <v>7.0079779214431703E-2</v>
      </c>
      <c r="S30" s="84">
        <f t="shared" si="5"/>
        <v>7.4142821478137416E-2</v>
      </c>
      <c r="T30" s="85">
        <f>分析係数表!F33</f>
        <v>0.64410735122520424</v>
      </c>
      <c r="U30" s="86">
        <f t="shared" si="6"/>
        <v>4.7755936354646276E-2</v>
      </c>
      <c r="V30" s="87">
        <f>分析係数表!D33</f>
        <v>4.7841306884480746E-2</v>
      </c>
      <c r="W30" s="167">
        <f t="shared" si="7"/>
        <v>0</v>
      </c>
      <c r="X30" s="76">
        <f>分析係数表!E33</f>
        <v>4.3173862310385065E-2</v>
      </c>
      <c r="Y30" s="166">
        <f t="shared" si="8"/>
        <v>0</v>
      </c>
    </row>
    <row r="31" spans="1:25" x14ac:dyDescent="0.2">
      <c r="A31" s="6" t="s">
        <v>19</v>
      </c>
      <c r="B31" s="5" t="s">
        <v>274</v>
      </c>
      <c r="C31" s="90"/>
      <c r="D31" s="107">
        <f>投入係数表!AL31</f>
        <v>2.2519352568613652E-2</v>
      </c>
      <c r="E31" s="110">
        <f t="shared" si="9"/>
        <v>2.2519352568613651</v>
      </c>
      <c r="F31" s="85">
        <f>分析係数表!C34</f>
        <v>0.19949759263135858</v>
      </c>
      <c r="G31" s="110">
        <f t="shared" si="0"/>
        <v>0.44925566250552246</v>
      </c>
      <c r="H31" s="110">
        <v>0.48856393099072792</v>
      </c>
      <c r="I31" s="110">
        <f t="shared" si="1"/>
        <v>0.48856393099072792</v>
      </c>
      <c r="J31" s="85">
        <f>分析係数表!G34</f>
        <v>0.4244650271478761</v>
      </c>
      <c r="K31" s="111">
        <f t="shared" si="2"/>
        <v>0.2073783022314524</v>
      </c>
      <c r="L31" s="79"/>
      <c r="M31" s="80"/>
      <c r="N31" s="81">
        <f>分析係数表!H34</f>
        <v>0.18489139528398352</v>
      </c>
      <c r="O31" s="82">
        <f t="shared" si="3"/>
        <v>4.8245883075675984</v>
      </c>
      <c r="P31" s="76">
        <f>分析係数表!C34</f>
        <v>0.19949759263135858</v>
      </c>
      <c r="Q31" s="82">
        <f t="shared" si="4"/>
        <v>0.96249375279713645</v>
      </c>
      <c r="R31" s="83">
        <v>1.0258944024593024</v>
      </c>
      <c r="S31" s="84">
        <f t="shared" si="5"/>
        <v>1.5144583334500303</v>
      </c>
      <c r="T31" s="85">
        <f>分析係数表!F34</f>
        <v>0.70105397636537847</v>
      </c>
      <c r="U31" s="86">
        <f t="shared" si="6"/>
        <v>1.0617170367048281</v>
      </c>
      <c r="V31" s="87">
        <f>分析係数表!D34</f>
        <v>0.39061002874480999</v>
      </c>
      <c r="W31" s="167">
        <f t="shared" si="7"/>
        <v>1</v>
      </c>
      <c r="X31" s="76">
        <f>分析係数表!E34</f>
        <v>0.23634621526668795</v>
      </c>
      <c r="Y31" s="166">
        <f t="shared" si="8"/>
        <v>0</v>
      </c>
    </row>
    <row r="32" spans="1:25" x14ac:dyDescent="0.2">
      <c r="A32" s="6" t="s">
        <v>20</v>
      </c>
      <c r="B32" s="5" t="s">
        <v>37</v>
      </c>
      <c r="C32" s="90"/>
      <c r="D32" s="107">
        <f>投入係数表!AL32</f>
        <v>4.9261083743842365E-3</v>
      </c>
      <c r="E32" s="110">
        <f t="shared" si="9"/>
        <v>0.49261083743842365</v>
      </c>
      <c r="F32" s="85">
        <f>分析係数表!C35</f>
        <v>0.22275795564127288</v>
      </c>
      <c r="G32" s="110">
        <f t="shared" si="0"/>
        <v>0.10973298307451866</v>
      </c>
      <c r="H32" s="110">
        <v>0.12523605430729345</v>
      </c>
      <c r="I32" s="110">
        <f t="shared" si="1"/>
        <v>0.12523605430729345</v>
      </c>
      <c r="J32" s="85">
        <f>分析係数表!G35</f>
        <v>0.31756756756756754</v>
      </c>
      <c r="K32" s="111">
        <f t="shared" si="2"/>
        <v>3.9770909138126975E-2</v>
      </c>
      <c r="L32" s="79"/>
      <c r="M32" s="80"/>
      <c r="N32" s="81">
        <f>分析係数表!H35</f>
        <v>6.990363461717225E-2</v>
      </c>
      <c r="O32" s="82">
        <f t="shared" si="3"/>
        <v>1.8240776306137929</v>
      </c>
      <c r="P32" s="76">
        <f>分析係数表!C35</f>
        <v>0.22275795564127288</v>
      </c>
      <c r="Q32" s="82">
        <f t="shared" si="4"/>
        <v>0.40632780392650542</v>
      </c>
      <c r="R32" s="83">
        <v>0.44366995993592923</v>
      </c>
      <c r="S32" s="84">
        <f t="shared" si="5"/>
        <v>0.56890601424322274</v>
      </c>
      <c r="T32" s="85">
        <f>分析係数表!F35</f>
        <v>0.6527027027027027</v>
      </c>
      <c r="U32" s="86">
        <f t="shared" si="6"/>
        <v>0.37132649308037374</v>
      </c>
      <c r="V32" s="87">
        <f>分析係数表!D35</f>
        <v>0.11351351351351352</v>
      </c>
      <c r="W32" s="167">
        <f t="shared" si="7"/>
        <v>0</v>
      </c>
      <c r="X32" s="76">
        <f>分析係数表!E35</f>
        <v>8.9189189189189194E-2</v>
      </c>
      <c r="Y32" s="166">
        <f t="shared" si="8"/>
        <v>0</v>
      </c>
    </row>
    <row r="33" spans="1:25" x14ac:dyDescent="0.2">
      <c r="A33" s="6" t="s">
        <v>21</v>
      </c>
      <c r="B33" s="5" t="s">
        <v>38</v>
      </c>
      <c r="C33" s="90"/>
      <c r="D33" s="107">
        <f>投入係数表!AL33</f>
        <v>4.9261083743842365E-3</v>
      </c>
      <c r="E33" s="110">
        <f t="shared" si="9"/>
        <v>0.49261083743842365</v>
      </c>
      <c r="F33" s="85">
        <f>分析係数表!C36</f>
        <v>0.43622860833064259</v>
      </c>
      <c r="G33" s="110">
        <f t="shared" si="0"/>
        <v>0.21489094006435597</v>
      </c>
      <c r="H33" s="110">
        <v>0.23438531152349409</v>
      </c>
      <c r="I33" s="110">
        <f t="shared" si="1"/>
        <v>0.23438531152349409</v>
      </c>
      <c r="J33" s="85">
        <f>分析係数表!G36</f>
        <v>3.6982248520710057E-3</v>
      </c>
      <c r="K33" s="111">
        <f t="shared" si="2"/>
        <v>8.6680958403659053E-4</v>
      </c>
      <c r="L33" s="79"/>
      <c r="M33" s="80"/>
      <c r="N33" s="81">
        <f>分析係数表!H36</f>
        <v>7.7743004988690231E-2</v>
      </c>
      <c r="O33" s="82">
        <f t="shared" si="3"/>
        <v>2.0286395280186196</v>
      </c>
      <c r="P33" s="76">
        <f>分析係数表!C36</f>
        <v>0.43622860833064259</v>
      </c>
      <c r="Q33" s="82">
        <f t="shared" si="4"/>
        <v>0.88495059811209409</v>
      </c>
      <c r="R33" s="83">
        <v>0.92715053393758806</v>
      </c>
      <c r="S33" s="84">
        <f t="shared" si="5"/>
        <v>1.1615358454610822</v>
      </c>
      <c r="T33" s="85">
        <f>分析係数表!F36</f>
        <v>0.90162721893491127</v>
      </c>
      <c r="U33" s="86">
        <f t="shared" si="6"/>
        <v>1.0472723340362864</v>
      </c>
      <c r="V33" s="87">
        <f>分析係数表!D36</f>
        <v>2.1449704142011833E-2</v>
      </c>
      <c r="W33" s="167">
        <f t="shared" si="7"/>
        <v>0</v>
      </c>
      <c r="X33" s="76">
        <f>分析係数表!E36</f>
        <v>1.4792899408284023E-3</v>
      </c>
      <c r="Y33" s="166">
        <f t="shared" si="8"/>
        <v>0</v>
      </c>
    </row>
    <row r="34" spans="1:25" x14ac:dyDescent="0.2">
      <c r="A34" s="6" t="s">
        <v>22</v>
      </c>
      <c r="B34" s="5" t="s">
        <v>377</v>
      </c>
      <c r="C34" s="90"/>
      <c r="D34" s="107">
        <f>投入係数表!AL34</f>
        <v>7.0372976776917661E-3</v>
      </c>
      <c r="E34" s="110">
        <f t="shared" si="9"/>
        <v>0.70372976776917662</v>
      </c>
      <c r="F34" s="85">
        <f>分析係数表!C37</f>
        <v>0.12537048014226437</v>
      </c>
      <c r="G34" s="110">
        <f t="shared" si="0"/>
        <v>8.8226938875625882E-2</v>
      </c>
      <c r="H34" s="110">
        <v>9.9500960469901603E-2</v>
      </c>
      <c r="I34" s="110">
        <f t="shared" si="1"/>
        <v>9.9500960469901603E-2</v>
      </c>
      <c r="J34" s="85">
        <f>分析係数表!G37</f>
        <v>0.54441260744985676</v>
      </c>
      <c r="K34" s="111">
        <f t="shared" si="2"/>
        <v>5.4169577333184254E-2</v>
      </c>
      <c r="L34" s="79"/>
      <c r="M34" s="80"/>
      <c r="N34" s="81">
        <f>分析係数表!H37</f>
        <v>5.4441793449632819E-2</v>
      </c>
      <c r="O34" s="82">
        <f t="shared" si="3"/>
        <v>1.4206136511473555</v>
      </c>
      <c r="P34" s="76">
        <f>分析係数表!C37</f>
        <v>0.12537048014226437</v>
      </c>
      <c r="Q34" s="82">
        <f t="shared" si="4"/>
        <v>0.17810301554099922</v>
      </c>
      <c r="R34" s="83">
        <v>0.19845816200956365</v>
      </c>
      <c r="S34" s="84">
        <f t="shared" si="5"/>
        <v>0.29795912247946527</v>
      </c>
      <c r="T34" s="85">
        <f>分析係数表!F37</f>
        <v>0.7435530085959885</v>
      </c>
      <c r="U34" s="86">
        <f t="shared" si="6"/>
        <v>0.22154840195822703</v>
      </c>
      <c r="V34" s="87">
        <f>分析係数表!D37</f>
        <v>0.23782234957020057</v>
      </c>
      <c r="W34" s="167">
        <f t="shared" si="7"/>
        <v>0</v>
      </c>
      <c r="X34" s="76">
        <f>分析係数表!E37</f>
        <v>0.19484240687679083</v>
      </c>
      <c r="Y34" s="166">
        <f t="shared" si="8"/>
        <v>0</v>
      </c>
    </row>
    <row r="35" spans="1:25" x14ac:dyDescent="0.2">
      <c r="A35" s="6" t="s">
        <v>23</v>
      </c>
      <c r="B35" s="5" t="s">
        <v>193</v>
      </c>
      <c r="C35" s="90"/>
      <c r="D35" s="107">
        <f>投入係数表!AL35</f>
        <v>2.6038001407459536E-2</v>
      </c>
      <c r="E35" s="110">
        <f t="shared" si="9"/>
        <v>2.6038001407459537</v>
      </c>
      <c r="F35" s="85">
        <f>分析係数表!C38</f>
        <v>2.2876841115637703E-2</v>
      </c>
      <c r="G35" s="110">
        <f t="shared" si="0"/>
        <v>5.9566722116720268E-2</v>
      </c>
      <c r="H35" s="110">
        <v>6.3066360446590072E-2</v>
      </c>
      <c r="I35" s="110">
        <f t="shared" si="1"/>
        <v>6.3066360446590072E-2</v>
      </c>
      <c r="J35" s="85">
        <f>分析係数表!G38</f>
        <v>0.33663366336633666</v>
      </c>
      <c r="K35" s="111">
        <f t="shared" si="2"/>
        <v>2.1230259952317452E-2</v>
      </c>
      <c r="L35" s="79"/>
      <c r="M35" s="80"/>
      <c r="N35" s="81">
        <f>分析係数表!H38</f>
        <v>4.7129179190035016E-2</v>
      </c>
      <c r="O35" s="82">
        <f t="shared" si="3"/>
        <v>1.2297970195760546</v>
      </c>
      <c r="P35" s="76">
        <f>分析係数表!C38</f>
        <v>2.2876841115637703E-2</v>
      </c>
      <c r="Q35" s="82">
        <f t="shared" si="4"/>
        <v>2.8133871021326189E-2</v>
      </c>
      <c r="R35" s="83">
        <v>3.2450087137763158E-2</v>
      </c>
      <c r="S35" s="84">
        <f t="shared" si="5"/>
        <v>9.5516447584353237E-2</v>
      </c>
      <c r="T35" s="85">
        <f>分析係数表!F38</f>
        <v>0.54455445544554459</v>
      </c>
      <c r="U35" s="86">
        <f t="shared" si="6"/>
        <v>5.2013907100390382E-2</v>
      </c>
      <c r="V35" s="87">
        <f>分析係数表!D38</f>
        <v>0.17821782178217821</v>
      </c>
      <c r="W35" s="167">
        <f t="shared" si="7"/>
        <v>0</v>
      </c>
      <c r="X35" s="76">
        <f>分析係数表!E38</f>
        <v>0.21782178217821782</v>
      </c>
      <c r="Y35" s="166">
        <f t="shared" si="8"/>
        <v>0</v>
      </c>
    </row>
    <row r="36" spans="1:25" x14ac:dyDescent="0.2">
      <c r="A36" s="6" t="s">
        <v>24</v>
      </c>
      <c r="B36" s="5" t="s">
        <v>39</v>
      </c>
      <c r="C36" s="90"/>
      <c r="D36" s="107">
        <f>投入係数表!AL36</f>
        <v>0</v>
      </c>
      <c r="E36" s="110">
        <f t="shared" si="9"/>
        <v>0</v>
      </c>
      <c r="F36" s="85">
        <f>分析係数表!C39</f>
        <v>1</v>
      </c>
      <c r="G36" s="110">
        <f t="shared" si="0"/>
        <v>0</v>
      </c>
      <c r="H36" s="110">
        <v>7.0947157018945734E-3</v>
      </c>
      <c r="I36" s="110">
        <f t="shared" si="1"/>
        <v>7.0947157018945734E-3</v>
      </c>
      <c r="J36" s="85">
        <f>分析係数表!G39</f>
        <v>0.3546086320409656</v>
      </c>
      <c r="K36" s="111">
        <f t="shared" si="2"/>
        <v>2.5158474297683939E-3</v>
      </c>
      <c r="L36" s="79"/>
      <c r="M36" s="80"/>
      <c r="N36" s="81">
        <f>分析係数表!H39</f>
        <v>4.3379915099309016E-3</v>
      </c>
      <c r="O36" s="82">
        <f t="shared" si="3"/>
        <v>0.1131963068643311</v>
      </c>
      <c r="P36" s="76">
        <f>分析係数表!C39</f>
        <v>1</v>
      </c>
      <c r="Q36" s="82">
        <f t="shared" si="4"/>
        <v>0.1131963068643311</v>
      </c>
      <c r="R36" s="83">
        <v>0.12285447190373802</v>
      </c>
      <c r="S36" s="84">
        <f t="shared" si="5"/>
        <v>0.12994918760563259</v>
      </c>
      <c r="T36" s="85">
        <f>分析係数表!F39</f>
        <v>0.70537673738112661</v>
      </c>
      <c r="U36" s="86">
        <f t="shared" si="6"/>
        <v>9.1663133978589051E-2</v>
      </c>
      <c r="V36" s="87">
        <f>分析係数表!D39</f>
        <v>5.5779078273591805E-2</v>
      </c>
      <c r="W36" s="167">
        <f t="shared" si="7"/>
        <v>0</v>
      </c>
      <c r="X36" s="76">
        <f>分析係数表!E39</f>
        <v>7.0592538405267011E-2</v>
      </c>
      <c r="Y36" s="166">
        <f t="shared" si="8"/>
        <v>0</v>
      </c>
    </row>
    <row r="37" spans="1:25" x14ac:dyDescent="0.2">
      <c r="A37" s="6" t="s">
        <v>25</v>
      </c>
      <c r="B37" s="5" t="s">
        <v>40</v>
      </c>
      <c r="C37" s="90"/>
      <c r="D37" s="107">
        <f>投入係数表!AL37</f>
        <v>0</v>
      </c>
      <c r="E37" s="110">
        <f t="shared" si="9"/>
        <v>0</v>
      </c>
      <c r="F37" s="85">
        <f>分析係数表!C40</f>
        <v>1</v>
      </c>
      <c r="G37" s="110">
        <f t="shared" si="0"/>
        <v>0</v>
      </c>
      <c r="H37" s="110">
        <v>5.3877571826142984E-4</v>
      </c>
      <c r="I37" s="110">
        <f t="shared" si="1"/>
        <v>5.3877571826142984E-4</v>
      </c>
      <c r="J37" s="85">
        <f>分析係数表!G40</f>
        <v>0.56581344070558914</v>
      </c>
      <c r="K37" s="111">
        <f t="shared" si="2"/>
        <v>3.0484654291812474E-4</v>
      </c>
      <c r="L37" s="79"/>
      <c r="M37" s="80"/>
      <c r="N37" s="81">
        <f>分析係数表!H40</f>
        <v>2.8909614848325226E-2</v>
      </c>
      <c r="O37" s="82">
        <f t="shared" si="3"/>
        <v>0.75437253074586386</v>
      </c>
      <c r="P37" s="76">
        <f>分析係数表!C40</f>
        <v>1</v>
      </c>
      <c r="Q37" s="82">
        <f t="shared" si="4"/>
        <v>0.75437253074586386</v>
      </c>
      <c r="R37" s="83">
        <v>0.75466457267575082</v>
      </c>
      <c r="S37" s="84">
        <f t="shared" si="5"/>
        <v>0.75520334839401226</v>
      </c>
      <c r="T37" s="85">
        <f>分析係数表!F40</f>
        <v>0.76416450963474258</v>
      </c>
      <c r="U37" s="86">
        <f t="shared" si="6"/>
        <v>0.57709959640002606</v>
      </c>
      <c r="V37" s="87">
        <f>分析係数表!D40</f>
        <v>3.8155498034704249E-2</v>
      </c>
      <c r="W37" s="167">
        <f t="shared" si="7"/>
        <v>0</v>
      </c>
      <c r="X37" s="76">
        <f>分析係数表!E40</f>
        <v>2.4733966062697729E-2</v>
      </c>
      <c r="Y37" s="166">
        <f t="shared" si="8"/>
        <v>0</v>
      </c>
    </row>
    <row r="38" spans="1:25" x14ac:dyDescent="0.2">
      <c r="A38" s="6" t="s">
        <v>26</v>
      </c>
      <c r="B38" s="5" t="s">
        <v>276</v>
      </c>
      <c r="C38" s="90"/>
      <c r="D38" s="107">
        <f>投入係数表!AL38</f>
        <v>0</v>
      </c>
      <c r="E38" s="110">
        <f t="shared" si="9"/>
        <v>0</v>
      </c>
      <c r="F38" s="85">
        <f>分析係数表!C41</f>
        <v>0.80737001514386675</v>
      </c>
      <c r="G38" s="110">
        <f t="shared" si="0"/>
        <v>0</v>
      </c>
      <c r="H38" s="110">
        <v>5.3465464987215347E-7</v>
      </c>
      <c r="I38" s="110">
        <f t="shared" si="1"/>
        <v>5.3465464987215347E-7</v>
      </c>
      <c r="J38" s="85">
        <f>分析係数表!G41</f>
        <v>0.46438676343953744</v>
      </c>
      <c r="K38" s="111">
        <f t="shared" si="2"/>
        <v>2.4828654241202844E-7</v>
      </c>
      <c r="L38" s="79"/>
      <c r="M38" s="80"/>
      <c r="N38" s="81">
        <f>分析係数表!H41</f>
        <v>5.5247420444334276E-2</v>
      </c>
      <c r="O38" s="82">
        <f t="shared" si="3"/>
        <v>1.4416358224221599</v>
      </c>
      <c r="P38" s="76">
        <f>分析係数表!C41</f>
        <v>0.80737001514386675</v>
      </c>
      <c r="Q38" s="82">
        <f t="shared" si="4"/>
        <v>1.16393353578092</v>
      </c>
      <c r="R38" s="83">
        <v>1.1829804121351275</v>
      </c>
      <c r="S38" s="84">
        <f t="shared" si="5"/>
        <v>1.1829809467897774</v>
      </c>
      <c r="T38" s="85">
        <f>分析係数表!F41</f>
        <v>0.56759749046623198</v>
      </c>
      <c r="U38" s="86">
        <f t="shared" si="6"/>
        <v>0.67145701666724478</v>
      </c>
      <c r="V38" s="87">
        <f>分析係数表!D41</f>
        <v>0.17788165826054866</v>
      </c>
      <c r="W38" s="167">
        <f t="shared" si="7"/>
        <v>0</v>
      </c>
      <c r="X38" s="76">
        <f>分析係数表!E41</f>
        <v>0.18021896912289334</v>
      </c>
      <c r="Y38" s="166">
        <f t="shared" si="8"/>
        <v>0</v>
      </c>
    </row>
    <row r="39" spans="1:25" x14ac:dyDescent="0.2">
      <c r="A39" s="6" t="s">
        <v>51</v>
      </c>
      <c r="B39" s="5" t="s">
        <v>367</v>
      </c>
      <c r="C39" s="90"/>
      <c r="D39" s="107">
        <f>投入係数表!AL39</f>
        <v>1.4074595355383533E-3</v>
      </c>
      <c r="E39" s="110">
        <f t="shared" si="9"/>
        <v>0.14074595355383532</v>
      </c>
      <c r="F39" s="85">
        <f>分析係数表!C42</f>
        <v>0.96683250414593702</v>
      </c>
      <c r="G39" s="110">
        <f>E39*F39</f>
        <v>0.13607776272286234</v>
      </c>
      <c r="H39" s="110">
        <v>0.14384163618181234</v>
      </c>
      <c r="I39" s="110">
        <f>C39+H39</f>
        <v>0.14384163618181234</v>
      </c>
      <c r="J39" s="85">
        <f>分析係数表!G42</f>
        <v>0.48211243611584326</v>
      </c>
      <c r="K39" s="111">
        <f>I39*J39</f>
        <v>6.9347841634502375E-2</v>
      </c>
      <c r="L39" s="79"/>
      <c r="M39" s="80"/>
      <c r="N39" s="81">
        <f>分析係数表!H42</f>
        <v>1.6732252966876335E-2</v>
      </c>
      <c r="O39" s="82">
        <f t="shared" si="3"/>
        <v>0.43661432647670573</v>
      </c>
      <c r="P39" s="76">
        <f>分析係数表!C42</f>
        <v>0.96683250414593702</v>
      </c>
      <c r="Q39" s="82">
        <f>O39*P39</f>
        <v>0.42213292261346508</v>
      </c>
      <c r="R39" s="83">
        <v>0.43235022297825432</v>
      </c>
      <c r="S39" s="84">
        <f>I39+R39</f>
        <v>0.57619185916006666</v>
      </c>
      <c r="T39" s="85">
        <f>分析係数表!F42</f>
        <v>0.55877342419080067</v>
      </c>
      <c r="U39" s="86">
        <f>S39*T39</f>
        <v>0.32196069813373401</v>
      </c>
      <c r="V39" s="87">
        <f>分析係数表!D42</f>
        <v>0.25383304940374785</v>
      </c>
      <c r="W39" s="167">
        <f>ROUND(S39*V39,0)</f>
        <v>0</v>
      </c>
      <c r="X39" s="76">
        <f>分析係数表!E42</f>
        <v>0.17717206132879046</v>
      </c>
      <c r="Y39" s="166">
        <f>ROUND(S39*X39,0)</f>
        <v>0</v>
      </c>
    </row>
    <row r="40" spans="1:25" x14ac:dyDescent="0.2">
      <c r="A40" s="6" t="s">
        <v>194</v>
      </c>
      <c r="B40" s="5" t="s">
        <v>41</v>
      </c>
      <c r="C40" s="75">
        <f>最終需要_まとめ!C41</f>
        <v>100</v>
      </c>
      <c r="D40" s="107">
        <f>投入係数表!AL40</f>
        <v>0.14215341308937368</v>
      </c>
      <c r="E40" s="110">
        <f t="shared" si="9"/>
        <v>14.215341308937369</v>
      </c>
      <c r="F40" s="85">
        <f>分析係数表!C43</f>
        <v>0.23747353563867324</v>
      </c>
      <c r="G40" s="110">
        <f>E40*F40</f>
        <v>3.3757673609438421</v>
      </c>
      <c r="H40" s="110">
        <v>3.5334554417392403</v>
      </c>
      <c r="I40" s="110">
        <f>C40+H40</f>
        <v>103.53345544173924</v>
      </c>
      <c r="J40" s="85">
        <f>分析係数表!G43</f>
        <v>0.3947923997185081</v>
      </c>
      <c r="K40" s="111">
        <f>I40*J40</f>
        <v>40.874221324993464</v>
      </c>
      <c r="L40" s="79"/>
      <c r="M40" s="80"/>
      <c r="N40" s="81">
        <f>分析係数表!H43</f>
        <v>4.4340470362222294E-2</v>
      </c>
      <c r="O40" s="82">
        <f t="shared" si="3"/>
        <v>1.1570279651632702</v>
      </c>
      <c r="P40" s="76">
        <f>分析係数表!C43</f>
        <v>0.23747353563867324</v>
      </c>
      <c r="Q40" s="82">
        <f>O40*P40</f>
        <v>0.27476352172014146</v>
      </c>
      <c r="R40" s="83">
        <v>0.38713295225034794</v>
      </c>
      <c r="S40" s="84">
        <f>I40+R40</f>
        <v>103.92058839398959</v>
      </c>
      <c r="T40" s="85">
        <f>分析係数表!F43</f>
        <v>0.64109781843771996</v>
      </c>
      <c r="U40" s="86">
        <f>S40*T40</f>
        <v>66.623262510150965</v>
      </c>
      <c r="V40" s="87">
        <f>分析係数表!D43</f>
        <v>1.4700914848698099</v>
      </c>
      <c r="W40" s="167">
        <f>ROUND(S40*V40,0)</f>
        <v>153</v>
      </c>
      <c r="X40" s="76">
        <f>分析係数表!E43</f>
        <v>1.0415200562983815</v>
      </c>
      <c r="Y40" s="166">
        <f>ROUND(S40*X40,0)</f>
        <v>108</v>
      </c>
    </row>
    <row r="41" spans="1:25" x14ac:dyDescent="0.2">
      <c r="A41" s="6" t="s">
        <v>340</v>
      </c>
      <c r="B41" s="5" t="s">
        <v>42</v>
      </c>
      <c r="C41" s="90"/>
      <c r="D41" s="107">
        <f>投入係数表!AL41</f>
        <v>7.0372976776917663E-4</v>
      </c>
      <c r="E41" s="110">
        <f t="shared" si="9"/>
        <v>7.0372976776917659E-2</v>
      </c>
      <c r="F41" s="85">
        <f>分析係数表!C44</f>
        <v>0.41273100616016423</v>
      </c>
      <c r="G41" s="110">
        <f>E41*F41</f>
        <v>2.9045109511623098E-2</v>
      </c>
      <c r="H41" s="110">
        <v>3.0632023613716378E-2</v>
      </c>
      <c r="I41" s="110">
        <f>C41+H41</f>
        <v>3.0632023613716378E-2</v>
      </c>
      <c r="J41" s="85">
        <f>分析係数表!G44</f>
        <v>0.27032077234506385</v>
      </c>
      <c r="K41" s="111">
        <f>I41*J41</f>
        <v>8.2804722817520458E-3</v>
      </c>
      <c r="L41" s="79"/>
      <c r="M41" s="80"/>
      <c r="N41" s="81">
        <f>分析係数表!H44</f>
        <v>0.12437641372044743</v>
      </c>
      <c r="O41" s="82">
        <f t="shared" si="3"/>
        <v>3.2454998268101791</v>
      </c>
      <c r="P41" s="76">
        <f>分析係数表!C44</f>
        <v>0.41273100616016423</v>
      </c>
      <c r="Q41" s="82">
        <f>O41*P41</f>
        <v>1.339518409012004</v>
      </c>
      <c r="R41" s="83">
        <v>1.3575736833533554</v>
      </c>
      <c r="S41" s="84">
        <f>I41+R41</f>
        <v>1.3882057069670717</v>
      </c>
      <c r="T41" s="85">
        <f>分析係数表!F44</f>
        <v>0.52382435378386794</v>
      </c>
      <c r="U41" s="86">
        <f>S41*T41</f>
        <v>0.72717595737110385</v>
      </c>
      <c r="V41" s="87">
        <f>分析係数表!D44</f>
        <v>0.30302086577390219</v>
      </c>
      <c r="W41" s="167">
        <f>ROUND(S41*V41,0)</f>
        <v>0</v>
      </c>
      <c r="X41" s="76">
        <f>分析係数表!E44</f>
        <v>0.1999377141077546</v>
      </c>
      <c r="Y41" s="166">
        <f>ROUND(S41*X41,0)</f>
        <v>0</v>
      </c>
    </row>
    <row r="42" spans="1:25" x14ac:dyDescent="0.2">
      <c r="A42" s="6" t="s">
        <v>341</v>
      </c>
      <c r="B42" s="5" t="s">
        <v>278</v>
      </c>
      <c r="C42" s="90"/>
      <c r="D42" s="107">
        <f>投入係数表!AL42</f>
        <v>7.0372976776917663E-4</v>
      </c>
      <c r="E42" s="110">
        <f t="shared" si="9"/>
        <v>7.0372976776917659E-2</v>
      </c>
      <c r="F42" s="85">
        <f>分析係数表!C45</f>
        <v>1</v>
      </c>
      <c r="G42" s="110">
        <f>E42*F42</f>
        <v>7.0372976776917659E-2</v>
      </c>
      <c r="H42" s="110">
        <v>7.447528770524596E-2</v>
      </c>
      <c r="I42" s="110">
        <f>C42+H42</f>
        <v>7.447528770524596E-2</v>
      </c>
      <c r="J42" s="85">
        <f>分析係数表!G45</f>
        <v>0</v>
      </c>
      <c r="K42" s="111">
        <f>I42*J42</f>
        <v>0</v>
      </c>
      <c r="L42" s="79"/>
      <c r="M42" s="80"/>
      <c r="N42" s="81">
        <f>分析係数表!H45</f>
        <v>0</v>
      </c>
      <c r="O42" s="82">
        <f t="shared" si="3"/>
        <v>0</v>
      </c>
      <c r="P42" s="76">
        <f>分析係数表!C45</f>
        <v>1</v>
      </c>
      <c r="Q42" s="82">
        <f>O42*P42</f>
        <v>0</v>
      </c>
      <c r="R42" s="83">
        <v>5.6703845799173976E-3</v>
      </c>
      <c r="S42" s="84">
        <f>I42+R42</f>
        <v>8.0145672285163352E-2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107">
        <f>投入係数表!AL43</f>
        <v>4.9261083743842365E-3</v>
      </c>
      <c r="E43" s="110">
        <f t="shared" si="9"/>
        <v>0.49261083743842365</v>
      </c>
      <c r="F43" s="85">
        <f>分析係数表!C46</f>
        <v>7.03125E-2</v>
      </c>
      <c r="G43" s="110">
        <f>E43*F43</f>
        <v>3.4636699507389165E-2</v>
      </c>
      <c r="H43" s="110">
        <v>3.6967202867766467E-2</v>
      </c>
      <c r="I43" s="110">
        <f>C43+H43</f>
        <v>3.6967202867766467E-2</v>
      </c>
      <c r="J43" s="85">
        <f>分析係数表!G46</f>
        <v>1.0101010101010102E-2</v>
      </c>
      <c r="K43" s="111">
        <f>I43*J43</f>
        <v>3.7340608957339867E-4</v>
      </c>
      <c r="L43" s="79"/>
      <c r="M43" s="80"/>
      <c r="N43" s="81">
        <f>分析係数表!H46</f>
        <v>2.5315279025811051E-2</v>
      </c>
      <c r="O43" s="82">
        <f t="shared" si="3"/>
        <v>0.66058130505827517</v>
      </c>
      <c r="P43" s="76">
        <f>分析係数表!C46</f>
        <v>7.03125E-2</v>
      </c>
      <c r="Q43" s="82">
        <f>O43*P43</f>
        <v>4.6447123011909973E-2</v>
      </c>
      <c r="R43" s="83">
        <v>5.0324123100067578E-2</v>
      </c>
      <c r="S43" s="84">
        <f>I43+R43</f>
        <v>8.7291325967834038E-2</v>
      </c>
      <c r="T43" s="85">
        <f>分析係数表!F46</f>
        <v>0.30303030303030304</v>
      </c>
      <c r="U43" s="86">
        <f>S43*T43</f>
        <v>2.6451916959949709E-2</v>
      </c>
      <c r="V43" s="87">
        <f>分析係数表!D46</f>
        <v>1.0101010101010102E-2</v>
      </c>
      <c r="W43" s="167">
        <f>ROUND(S43*V43,0)</f>
        <v>0</v>
      </c>
      <c r="X43" s="76">
        <f>分析係数表!E46</f>
        <v>3.0303030303030304E-2</v>
      </c>
      <c r="Y43" s="166">
        <f>ROUND(S43*X43,0)</f>
        <v>0</v>
      </c>
    </row>
    <row r="44" spans="1:25" x14ac:dyDescent="0.2">
      <c r="A44" s="192">
        <v>40</v>
      </c>
      <c r="B44" s="14" t="s">
        <v>150</v>
      </c>
      <c r="C44" s="197">
        <f>SUM(C5:C43)</f>
        <v>100</v>
      </c>
      <c r="D44" s="108">
        <f>投入係数表!AL44</f>
        <v>0.34412385643912735</v>
      </c>
      <c r="E44" s="96">
        <f>SUM(E5:E43)</f>
        <v>34.412385643912735</v>
      </c>
      <c r="F44" s="98">
        <f>分析係数表!C47</f>
        <v>0.45593014645384233</v>
      </c>
      <c r="G44" s="96">
        <f>SUM(G5:G43)</f>
        <v>5.9707148088722182</v>
      </c>
      <c r="H44" s="96">
        <f>SUM(H5:H43)</f>
        <v>6.4971941786254019</v>
      </c>
      <c r="I44" s="96">
        <f>SUM(I5:I43)</f>
        <v>106.49719417862539</v>
      </c>
      <c r="J44" s="98">
        <f>分析係数表!G47</f>
        <v>0.32612291818538663</v>
      </c>
      <c r="K44" s="112">
        <f>SUM(K5:K43)</f>
        <v>41.617502978270203</v>
      </c>
      <c r="L44" s="94">
        <f>最終需要_まとめ!$L$33</f>
        <v>0.627</v>
      </c>
      <c r="M44" s="91">
        <f>K44*L44</f>
        <v>26.094174367375416</v>
      </c>
      <c r="N44" s="95">
        <f>分析係数表!H47</f>
        <v>1</v>
      </c>
      <c r="O44" s="96">
        <f>SUM(O5:O43)</f>
        <v>26.09417436737542</v>
      </c>
      <c r="P44" s="92">
        <f>分析係数表!C47</f>
        <v>0.45593014645384233</v>
      </c>
      <c r="Q44" s="96">
        <f>SUM(Q5:Q43)</f>
        <v>7.5878620900200255</v>
      </c>
      <c r="R44" s="91">
        <f>SUM(R5:R43)</f>
        <v>8.3207078967712693</v>
      </c>
      <c r="S44" s="97">
        <f>SUM(S5:S43)</f>
        <v>114.81790207539669</v>
      </c>
      <c r="T44" s="98">
        <f>分析係数表!F47</f>
        <v>0.53227163124544385</v>
      </c>
      <c r="U44" s="99">
        <f>SUM(U5:U43)</f>
        <v>73.020912748842093</v>
      </c>
      <c r="V44" s="100">
        <f>分析係数表!D47</f>
        <v>0.14068019962989961</v>
      </c>
      <c r="W44" s="164">
        <f>SUM(W5:W43)</f>
        <v>154</v>
      </c>
      <c r="X44" s="92">
        <f>分析係数表!E47</f>
        <v>0.11066561991812932</v>
      </c>
      <c r="Y44" s="165">
        <f>SUM(Y5:Y43)</f>
        <v>108</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2015年佐用町産業連関表</v>
      </c>
      <c r="H1" s="401"/>
      <c r="I1" s="401"/>
    </row>
    <row r="2" spans="1:25" x14ac:dyDescent="0.2">
      <c r="B2" s="3" t="s">
        <v>344</v>
      </c>
      <c r="S2" s="3" t="s">
        <v>152</v>
      </c>
      <c r="U2" s="64" t="s">
        <v>209</v>
      </c>
      <c r="W2" s="3" t="s">
        <v>130</v>
      </c>
      <c r="Y2" s="3" t="s">
        <v>153</v>
      </c>
    </row>
    <row r="3" spans="1:25" ht="44" x14ac:dyDescent="0.2">
      <c r="B3" s="65"/>
      <c r="C3" s="66" t="s">
        <v>227</v>
      </c>
      <c r="D3" s="66" t="s">
        <v>346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投入係数表!AM5</f>
        <v>1.7440049828713795E-2</v>
      </c>
      <c r="E5" s="110">
        <f>$C$41*D5</f>
        <v>1.7440049828713795</v>
      </c>
      <c r="F5" s="85">
        <f>分析係数表!C8</f>
        <v>1</v>
      </c>
      <c r="G5" s="110">
        <f t="shared" ref="G5:G38" si="0">E5*F5</f>
        <v>1.7440049828713795</v>
      </c>
      <c r="H5" s="110">
        <f t="array" ref="H5:H43">MMULT(逆行列係数!C5:AO43,'37'!G5:G43)</f>
        <v>2.3042226236295131</v>
      </c>
      <c r="I5" s="110">
        <f t="shared" ref="I5:I38" si="1">C5+H5</f>
        <v>2.3042226236295131</v>
      </c>
      <c r="J5" s="85">
        <f>分析係数表!G8</f>
        <v>0.11979935084095604</v>
      </c>
      <c r="K5" s="111">
        <f t="shared" ref="K5:K38" si="2">I5*J5</f>
        <v>0.27604437450386027</v>
      </c>
      <c r="L5" s="79" t="s">
        <v>177</v>
      </c>
      <c r="M5" s="80" t="s">
        <v>177</v>
      </c>
      <c r="N5" s="81">
        <f>分析係数表!H8</f>
        <v>1.4191429368202522E-2</v>
      </c>
      <c r="O5" s="82">
        <f t="shared" ref="O5:O43" si="3">$M$44*N5</f>
        <v>0.27058324705377629</v>
      </c>
      <c r="P5" s="76">
        <f>分析係数表!C8</f>
        <v>1</v>
      </c>
      <c r="Q5" s="82">
        <f t="shared" ref="Q5:Q38" si="4">O5*P5</f>
        <v>0.27058324705377629</v>
      </c>
      <c r="R5" s="83">
        <f t="array" ref="R5:R43">MMULT(逆行列係数!C5:AO43,'37'!Q5:Q43)</f>
        <v>0.38024683863851294</v>
      </c>
      <c r="S5" s="84">
        <f t="shared" ref="S5:S38" si="5">I5+R5</f>
        <v>2.6844694622680261</v>
      </c>
      <c r="T5" s="85">
        <f>分析係数表!F8</f>
        <v>0.45234582472705814</v>
      </c>
      <c r="U5" s="86">
        <f t="shared" ref="U5:U38" si="6">S5*T5</f>
        <v>1.2143085528642326</v>
      </c>
      <c r="V5" s="87">
        <f>分析係数表!D8</f>
        <v>0.25140159339038065</v>
      </c>
      <c r="W5" s="88">
        <f t="shared" ref="W5:W38" si="7">ROUND(S5*V5,0)</f>
        <v>1</v>
      </c>
      <c r="X5" s="76">
        <f>分析係数表!E8</f>
        <v>0.19799350840956034</v>
      </c>
      <c r="Y5" s="89">
        <f t="shared" ref="Y5:Y38" si="8">ROUND(S5*X5,0)</f>
        <v>1</v>
      </c>
    </row>
    <row r="6" spans="1:25" x14ac:dyDescent="0.2">
      <c r="A6" s="6" t="s">
        <v>219</v>
      </c>
      <c r="B6" s="5" t="s">
        <v>265</v>
      </c>
      <c r="C6" s="90"/>
      <c r="D6" s="107">
        <f>投入係数表!AM6</f>
        <v>9.3428838368109625E-4</v>
      </c>
      <c r="E6" s="110">
        <f t="shared" ref="E6:E43" si="9">$C$41*D6</f>
        <v>9.3428838368109626E-2</v>
      </c>
      <c r="F6" s="85">
        <f>分析係数表!C9</f>
        <v>1</v>
      </c>
      <c r="G6" s="110">
        <f t="shared" si="0"/>
        <v>9.3428838368109626E-2</v>
      </c>
      <c r="H6" s="110">
        <v>0.1210247184385166</v>
      </c>
      <c r="I6" s="110">
        <f t="shared" si="1"/>
        <v>0.1210247184385166</v>
      </c>
      <c r="J6" s="85">
        <f>分析係数表!G9</f>
        <v>0.2441860465116279</v>
      </c>
      <c r="K6" s="111">
        <f t="shared" si="2"/>
        <v>2.9552547525684286E-2</v>
      </c>
      <c r="L6" s="79"/>
      <c r="M6" s="80"/>
      <c r="N6" s="81">
        <f>分析係数表!H9</f>
        <v>7.4365568741672605E-4</v>
      </c>
      <c r="O6" s="82">
        <f t="shared" si="3"/>
        <v>1.4179034780110547E-2</v>
      </c>
      <c r="P6" s="76">
        <f>分析係数表!C9</f>
        <v>1</v>
      </c>
      <c r="Q6" s="82">
        <f t="shared" si="4"/>
        <v>1.4179034780110547E-2</v>
      </c>
      <c r="R6" s="83">
        <v>1.8931317480013105E-2</v>
      </c>
      <c r="S6" s="84">
        <f t="shared" si="5"/>
        <v>0.1399560359185297</v>
      </c>
      <c r="T6" s="85">
        <f>分析係数表!F9</f>
        <v>0.66860465116279066</v>
      </c>
      <c r="U6" s="86">
        <f t="shared" si="6"/>
        <v>9.3575256573435558E-2</v>
      </c>
      <c r="V6" s="87">
        <f>分析係数表!D9</f>
        <v>0.14534883720930233</v>
      </c>
      <c r="W6" s="88">
        <f t="shared" si="7"/>
        <v>0</v>
      </c>
      <c r="X6" s="76">
        <f>分析係数表!E9</f>
        <v>4.0697674418604654E-2</v>
      </c>
      <c r="Y6" s="89">
        <f t="shared" si="8"/>
        <v>0</v>
      </c>
    </row>
    <row r="7" spans="1:25" x14ac:dyDescent="0.2">
      <c r="A7" s="6" t="s">
        <v>220</v>
      </c>
      <c r="B7" s="5" t="s">
        <v>266</v>
      </c>
      <c r="C7" s="90"/>
      <c r="D7" s="107">
        <f>投入係数表!AM7</f>
        <v>3.737153534724385E-3</v>
      </c>
      <c r="E7" s="110">
        <f t="shared" si="9"/>
        <v>0.37371535347243851</v>
      </c>
      <c r="F7" s="85">
        <f>分析係数表!C10</f>
        <v>0</v>
      </c>
      <c r="G7" s="110">
        <f t="shared" si="0"/>
        <v>0</v>
      </c>
      <c r="H7" s="110">
        <v>0</v>
      </c>
      <c r="I7" s="110">
        <f t="shared" si="1"/>
        <v>0</v>
      </c>
      <c r="J7" s="85">
        <f>分析係数表!G10</f>
        <v>0</v>
      </c>
      <c r="K7" s="111">
        <f t="shared" si="2"/>
        <v>0</v>
      </c>
      <c r="L7" s="79"/>
      <c r="M7" s="80"/>
      <c r="N7" s="81">
        <f>分析係数表!H10</f>
        <v>1.4563257211910885E-3</v>
      </c>
      <c r="O7" s="82">
        <f t="shared" si="3"/>
        <v>2.7767276444383156E-2</v>
      </c>
      <c r="P7" s="76">
        <f>分析係数表!C10</f>
        <v>0</v>
      </c>
      <c r="Q7" s="82">
        <f t="shared" si="4"/>
        <v>0</v>
      </c>
      <c r="R7" s="83">
        <v>0</v>
      </c>
      <c r="S7" s="84">
        <f t="shared" si="5"/>
        <v>0</v>
      </c>
      <c r="T7" s="85">
        <f>分析係数表!F10</f>
        <v>0</v>
      </c>
      <c r="U7" s="86">
        <f t="shared" si="6"/>
        <v>0</v>
      </c>
      <c r="V7" s="87">
        <f>分析係数表!D10</f>
        <v>0</v>
      </c>
      <c r="W7" s="88">
        <f t="shared" si="7"/>
        <v>0</v>
      </c>
      <c r="X7" s="76">
        <f>分析係数表!E10</f>
        <v>0</v>
      </c>
      <c r="Y7" s="89">
        <f t="shared" si="8"/>
        <v>0</v>
      </c>
    </row>
    <row r="8" spans="1:25" x14ac:dyDescent="0.2">
      <c r="A8" s="6" t="s">
        <v>221</v>
      </c>
      <c r="B8" s="5" t="s">
        <v>27</v>
      </c>
      <c r="C8" s="90"/>
      <c r="D8" s="107">
        <f>投入係数表!AM8</f>
        <v>0</v>
      </c>
      <c r="E8" s="110">
        <f t="shared" si="9"/>
        <v>0</v>
      </c>
      <c r="F8" s="85">
        <f>分析係数表!C11</f>
        <v>1.4950166112956853E-2</v>
      </c>
      <c r="G8" s="110">
        <f t="shared" si="0"/>
        <v>0</v>
      </c>
      <c r="H8" s="110">
        <v>8.4331967101715138E-4</v>
      </c>
      <c r="I8" s="110">
        <f t="shared" si="1"/>
        <v>8.4331967101715138E-4</v>
      </c>
      <c r="J8" s="85">
        <f>分析係数表!G11</f>
        <v>0.5</v>
      </c>
      <c r="K8" s="111">
        <f t="shared" si="2"/>
        <v>4.2165983550857569E-4</v>
      </c>
      <c r="L8" s="79"/>
      <c r="M8" s="80"/>
      <c r="N8" s="81">
        <f>分析係数表!H11</f>
        <v>-3.0985653642363585E-5</v>
      </c>
      <c r="O8" s="82">
        <f t="shared" si="3"/>
        <v>-5.9079311583793944E-4</v>
      </c>
      <c r="P8" s="76">
        <f>分析係数表!C11</f>
        <v>1.4950166112956853E-2</v>
      </c>
      <c r="Q8" s="82">
        <f t="shared" si="4"/>
        <v>-8.8324552201685548E-6</v>
      </c>
      <c r="R8" s="83">
        <v>1.6337940901145308E-4</v>
      </c>
      <c r="S8" s="84">
        <f t="shared" si="5"/>
        <v>1.0066990800286044E-3</v>
      </c>
      <c r="T8" s="85">
        <f>分析係数表!F11</f>
        <v>0.8125</v>
      </c>
      <c r="U8" s="86">
        <f t="shared" si="6"/>
        <v>8.1794300252324107E-4</v>
      </c>
      <c r="V8" s="87">
        <f>分析係数表!D11</f>
        <v>0.3125</v>
      </c>
      <c r="W8" s="88">
        <f t="shared" si="7"/>
        <v>0</v>
      </c>
      <c r="X8" s="76">
        <f>分析係数表!E11</f>
        <v>0</v>
      </c>
      <c r="Y8" s="89">
        <f t="shared" si="8"/>
        <v>0</v>
      </c>
    </row>
    <row r="9" spans="1:25" x14ac:dyDescent="0.2">
      <c r="A9" s="6" t="s">
        <v>222</v>
      </c>
      <c r="B9" s="5" t="s">
        <v>190</v>
      </c>
      <c r="C9" s="90"/>
      <c r="D9" s="107">
        <f>投入係数表!AM9</f>
        <v>0.13547181563375896</v>
      </c>
      <c r="E9" s="110">
        <f t="shared" si="9"/>
        <v>13.547181563375895</v>
      </c>
      <c r="F9" s="85">
        <f>分析係数表!C12</f>
        <v>7.6050169221580699E-2</v>
      </c>
      <c r="G9" s="110">
        <f t="shared" si="0"/>
        <v>1.0302654503702151</v>
      </c>
      <c r="H9" s="110">
        <v>1.0784662625795778</v>
      </c>
      <c r="I9" s="110">
        <f t="shared" si="1"/>
        <v>1.0784662625795778</v>
      </c>
      <c r="J9" s="85">
        <f>分析係数表!G12</f>
        <v>0.1430260047281324</v>
      </c>
      <c r="K9" s="111">
        <f t="shared" si="2"/>
        <v>0.15424872077083798</v>
      </c>
      <c r="L9" s="79"/>
      <c r="M9" s="80"/>
      <c r="N9" s="81">
        <f>分析係数表!H12</f>
        <v>0.10532023673039383</v>
      </c>
      <c r="O9" s="82">
        <f t="shared" si="3"/>
        <v>2.0081058007331563</v>
      </c>
      <c r="P9" s="76">
        <f>分析係数表!C12</f>
        <v>7.6050169221580699E-2</v>
      </c>
      <c r="Q9" s="82">
        <f t="shared" si="4"/>
        <v>0.15271678596059435</v>
      </c>
      <c r="R9" s="83">
        <v>0.17035074259473129</v>
      </c>
      <c r="S9" s="84">
        <f t="shared" si="5"/>
        <v>1.248817005174309</v>
      </c>
      <c r="T9" s="85">
        <f>分析係数表!F12</f>
        <v>0.29432624113475175</v>
      </c>
      <c r="U9" s="86">
        <f t="shared" si="6"/>
        <v>0.36755961499811224</v>
      </c>
      <c r="V9" s="87">
        <f>分析係数表!D12</f>
        <v>7.407407407407407E-2</v>
      </c>
      <c r="W9" s="88">
        <f t="shared" si="7"/>
        <v>0</v>
      </c>
      <c r="X9" s="76">
        <f>分析係数表!E12</f>
        <v>6.6587864460204885E-2</v>
      </c>
      <c r="Y9" s="89">
        <f t="shared" si="8"/>
        <v>0</v>
      </c>
    </row>
    <row r="10" spans="1:25" x14ac:dyDescent="0.2">
      <c r="A10" s="6" t="s">
        <v>223</v>
      </c>
      <c r="B10" s="5" t="s">
        <v>28</v>
      </c>
      <c r="C10" s="90"/>
      <c r="D10" s="107">
        <f>投入係数表!AM10</f>
        <v>3.1142946122703209E-3</v>
      </c>
      <c r="E10" s="110">
        <f t="shared" si="9"/>
        <v>0.31142946122703208</v>
      </c>
      <c r="F10" s="85">
        <f>分析係数表!C13</f>
        <v>0</v>
      </c>
      <c r="G10" s="110">
        <f t="shared" si="0"/>
        <v>0</v>
      </c>
      <c r="H10" s="110">
        <v>0</v>
      </c>
      <c r="I10" s="110">
        <f t="shared" si="1"/>
        <v>0</v>
      </c>
      <c r="J10" s="85">
        <f>分析係数表!G13</f>
        <v>0.24390243902439024</v>
      </c>
      <c r="K10" s="111">
        <f t="shared" si="2"/>
        <v>0</v>
      </c>
      <c r="L10" s="79"/>
      <c r="M10" s="80"/>
      <c r="N10" s="81">
        <f>分析係数表!H13</f>
        <v>1.555479812846652E-2</v>
      </c>
      <c r="O10" s="82">
        <f t="shared" si="3"/>
        <v>0.29657814415064565</v>
      </c>
      <c r="P10" s="76">
        <f>分析係数表!C13</f>
        <v>0</v>
      </c>
      <c r="Q10" s="82">
        <f t="shared" si="4"/>
        <v>0</v>
      </c>
      <c r="R10" s="83">
        <v>0</v>
      </c>
      <c r="S10" s="84">
        <f t="shared" si="5"/>
        <v>0</v>
      </c>
      <c r="T10" s="85">
        <f>分析係数表!F13</f>
        <v>0.37804878048780488</v>
      </c>
      <c r="U10" s="86">
        <f t="shared" si="6"/>
        <v>0</v>
      </c>
      <c r="V10" s="87">
        <f>分析係数表!D13</f>
        <v>0.4451219512195122</v>
      </c>
      <c r="W10" s="88">
        <f t="shared" si="7"/>
        <v>0</v>
      </c>
      <c r="X10" s="76">
        <f>分析係数表!E13</f>
        <v>0.39634146341463417</v>
      </c>
      <c r="Y10" s="89">
        <f t="shared" si="8"/>
        <v>0</v>
      </c>
    </row>
    <row r="11" spans="1:25" x14ac:dyDescent="0.2">
      <c r="A11" s="6" t="s">
        <v>224</v>
      </c>
      <c r="B11" s="5" t="s">
        <v>267</v>
      </c>
      <c r="C11" s="90"/>
      <c r="D11" s="107">
        <f>投入係数表!AM11</f>
        <v>4.9828713796325136E-3</v>
      </c>
      <c r="E11" s="110">
        <f t="shared" si="9"/>
        <v>0.49828713796325136</v>
      </c>
      <c r="F11" s="85">
        <f>分析係数表!C14</f>
        <v>0.12118408880666054</v>
      </c>
      <c r="G11" s="110">
        <f t="shared" si="0"/>
        <v>6.0384472778155368E-2</v>
      </c>
      <c r="H11" s="110">
        <v>7.9373767873147996E-2</v>
      </c>
      <c r="I11" s="110">
        <f t="shared" si="1"/>
        <v>7.9373767873147996E-2</v>
      </c>
      <c r="J11" s="85">
        <f>分析係数表!G14</f>
        <v>0.17455621301775148</v>
      </c>
      <c r="K11" s="111">
        <f t="shared" si="2"/>
        <v>1.385518433288678E-2</v>
      </c>
      <c r="L11" s="79"/>
      <c r="M11" s="80"/>
      <c r="N11" s="81">
        <f>分析係数表!H14</f>
        <v>1.3013974529792706E-3</v>
      </c>
      <c r="O11" s="82">
        <f t="shared" si="3"/>
        <v>2.4813310865193457E-2</v>
      </c>
      <c r="P11" s="76">
        <f>分析係数表!C14</f>
        <v>0.12118408880666054</v>
      </c>
      <c r="Q11" s="82">
        <f t="shared" si="4"/>
        <v>3.0069784674748787E-3</v>
      </c>
      <c r="R11" s="83">
        <v>9.0021165399133424E-3</v>
      </c>
      <c r="S11" s="84">
        <f t="shared" si="5"/>
        <v>8.8375884413061337E-2</v>
      </c>
      <c r="T11" s="85">
        <f>分析係数表!F14</f>
        <v>0.39349112426035504</v>
      </c>
      <c r="U11" s="86">
        <f t="shared" si="6"/>
        <v>3.4775126115198694E-2</v>
      </c>
      <c r="V11" s="87">
        <f>分析係数表!D14</f>
        <v>0.13905325443786981</v>
      </c>
      <c r="W11" s="88">
        <f t="shared" si="7"/>
        <v>0</v>
      </c>
      <c r="X11" s="76">
        <f>分析係数表!E14</f>
        <v>0.10650887573964497</v>
      </c>
      <c r="Y11" s="89">
        <f t="shared" si="8"/>
        <v>0</v>
      </c>
    </row>
    <row r="12" spans="1:25" x14ac:dyDescent="0.2">
      <c r="A12" s="6" t="s">
        <v>225</v>
      </c>
      <c r="B12" s="5" t="s">
        <v>29</v>
      </c>
      <c r="C12" s="90"/>
      <c r="D12" s="107">
        <f>投入係数表!AM12</f>
        <v>6.5400186857676734E-3</v>
      </c>
      <c r="E12" s="110">
        <f t="shared" si="9"/>
        <v>0.65400186857676734</v>
      </c>
      <c r="F12" s="85">
        <f>分析係数表!C15</f>
        <v>0</v>
      </c>
      <c r="G12" s="110">
        <f t="shared" si="0"/>
        <v>0</v>
      </c>
      <c r="H12" s="110">
        <v>0</v>
      </c>
      <c r="I12" s="110">
        <f t="shared" si="1"/>
        <v>0</v>
      </c>
      <c r="J12" s="85">
        <f>分析係数表!G15</f>
        <v>0.1</v>
      </c>
      <c r="K12" s="111">
        <f t="shared" si="2"/>
        <v>0</v>
      </c>
      <c r="L12" s="79"/>
      <c r="M12" s="80"/>
      <c r="N12" s="81">
        <f>分析係数表!H15</f>
        <v>9.7914665509868937E-3</v>
      </c>
      <c r="O12" s="82">
        <f t="shared" si="3"/>
        <v>0.18669062460478889</v>
      </c>
      <c r="P12" s="76">
        <f>分析係数表!C15</f>
        <v>0</v>
      </c>
      <c r="Q12" s="82">
        <f t="shared" si="4"/>
        <v>0</v>
      </c>
      <c r="R12" s="83">
        <v>0</v>
      </c>
      <c r="S12" s="84">
        <f t="shared" si="5"/>
        <v>0</v>
      </c>
      <c r="T12" s="85">
        <f>分析係数表!F15</f>
        <v>0.30833333333333335</v>
      </c>
      <c r="U12" s="86">
        <f t="shared" si="6"/>
        <v>0</v>
      </c>
      <c r="V12" s="87">
        <f>分析係数表!D15</f>
        <v>8.3333333333333332E-3</v>
      </c>
      <c r="W12" s="88">
        <f t="shared" si="7"/>
        <v>0</v>
      </c>
      <c r="X12" s="76">
        <f>分析係数表!E15</f>
        <v>0</v>
      </c>
      <c r="Y12" s="89">
        <f t="shared" si="8"/>
        <v>0</v>
      </c>
    </row>
    <row r="13" spans="1:25" x14ac:dyDescent="0.2">
      <c r="A13" s="6" t="s">
        <v>226</v>
      </c>
      <c r="B13" s="5" t="s">
        <v>30</v>
      </c>
      <c r="C13" s="90"/>
      <c r="D13" s="107">
        <f>投入係数表!AM13</f>
        <v>5.2943008408595452E-3</v>
      </c>
      <c r="E13" s="110">
        <f t="shared" si="9"/>
        <v>0.52943008408595449</v>
      </c>
      <c r="F13" s="85">
        <f>分析係数表!C16</f>
        <v>1.8867924528301883E-2</v>
      </c>
      <c r="G13" s="110">
        <f t="shared" si="0"/>
        <v>9.9892468695463085E-3</v>
      </c>
      <c r="H13" s="110">
        <v>1.1821697870716784E-2</v>
      </c>
      <c r="I13" s="110">
        <f t="shared" si="1"/>
        <v>1.1821697870716784E-2</v>
      </c>
      <c r="J13" s="85">
        <f>分析係数表!G16</f>
        <v>4.4444444444444446E-2</v>
      </c>
      <c r="K13" s="111">
        <f t="shared" si="2"/>
        <v>5.2540879425407928E-4</v>
      </c>
      <c r="L13" s="79"/>
      <c r="M13" s="80"/>
      <c r="N13" s="81">
        <f>分析係数表!H16</f>
        <v>1.8622377839060514E-2</v>
      </c>
      <c r="O13" s="82">
        <f t="shared" si="3"/>
        <v>0.35506666261860165</v>
      </c>
      <c r="P13" s="76">
        <f>分析係数表!C16</f>
        <v>1.8867924528301883E-2</v>
      </c>
      <c r="Q13" s="82">
        <f t="shared" si="4"/>
        <v>6.6993709928038032E-3</v>
      </c>
      <c r="R13" s="83">
        <v>7.2567652439875533E-3</v>
      </c>
      <c r="S13" s="84">
        <f t="shared" si="5"/>
        <v>1.9078463114704337E-2</v>
      </c>
      <c r="T13" s="85">
        <f>分析係数表!F16</f>
        <v>0.28888888888888886</v>
      </c>
      <c r="U13" s="86">
        <f t="shared" si="6"/>
        <v>5.511556010914586E-3</v>
      </c>
      <c r="V13" s="87">
        <f>分析係数表!D16</f>
        <v>0</v>
      </c>
      <c r="W13" s="88">
        <f t="shared" si="7"/>
        <v>0</v>
      </c>
      <c r="X13" s="76">
        <f>分析係数表!E16</f>
        <v>0</v>
      </c>
      <c r="Y13" s="89">
        <f t="shared" si="8"/>
        <v>0</v>
      </c>
    </row>
    <row r="14" spans="1:25" x14ac:dyDescent="0.2">
      <c r="A14" s="6" t="s">
        <v>2</v>
      </c>
      <c r="B14" s="5" t="s">
        <v>364</v>
      </c>
      <c r="C14" s="90"/>
      <c r="D14" s="107">
        <f>投入係数表!AM14</f>
        <v>2.4914356898162568E-3</v>
      </c>
      <c r="E14" s="110">
        <f t="shared" si="9"/>
        <v>0.24914356898162568</v>
      </c>
      <c r="F14" s="85">
        <f>分析係数表!C17</f>
        <v>0.10356731875719216</v>
      </c>
      <c r="G14" s="110">
        <f t="shared" si="0"/>
        <v>2.5803131425024519E-2</v>
      </c>
      <c r="H14" s="110">
        <v>4.2058620874628382E-2</v>
      </c>
      <c r="I14" s="110">
        <f t="shared" si="1"/>
        <v>4.2058620874628382E-2</v>
      </c>
      <c r="J14" s="85">
        <f>分析係数表!G17</f>
        <v>0.21292775665399238</v>
      </c>
      <c r="K14" s="111">
        <f t="shared" si="2"/>
        <v>8.9554477907953962E-3</v>
      </c>
      <c r="L14" s="79"/>
      <c r="M14" s="80"/>
      <c r="N14" s="81">
        <f>分析係数表!H17</f>
        <v>3.0056084033092678E-3</v>
      </c>
      <c r="O14" s="82">
        <f t="shared" si="3"/>
        <v>5.7306932236280132E-2</v>
      </c>
      <c r="P14" s="76">
        <f>分析係数表!C17</f>
        <v>0.10356731875719216</v>
      </c>
      <c r="Q14" s="82">
        <f t="shared" si="4"/>
        <v>5.9351253179116357E-3</v>
      </c>
      <c r="R14" s="83">
        <v>1.0253866156570063E-2</v>
      </c>
      <c r="S14" s="84">
        <f t="shared" si="5"/>
        <v>5.2312487031198444E-2</v>
      </c>
      <c r="T14" s="85">
        <f>分析係数表!F17</f>
        <v>0.32509505703422054</v>
      </c>
      <c r="U14" s="86">
        <f t="shared" si="6"/>
        <v>1.7006530955009379E-2</v>
      </c>
      <c r="V14" s="87">
        <f>分析係数表!D17</f>
        <v>7.2243346007604556E-2</v>
      </c>
      <c r="W14" s="88">
        <f t="shared" si="7"/>
        <v>0</v>
      </c>
      <c r="X14" s="76">
        <f>分析係数表!E17</f>
        <v>6.8441064638783272E-2</v>
      </c>
      <c r="Y14" s="89">
        <f t="shared" si="8"/>
        <v>0</v>
      </c>
    </row>
    <row r="15" spans="1:25" x14ac:dyDescent="0.2">
      <c r="A15" s="6" t="s">
        <v>3</v>
      </c>
      <c r="B15" s="5" t="s">
        <v>31</v>
      </c>
      <c r="C15" s="90"/>
      <c r="D15" s="107">
        <f>投入係数表!AM15</f>
        <v>1.2457178449081284E-3</v>
      </c>
      <c r="E15" s="110">
        <f t="shared" si="9"/>
        <v>0.12457178449081284</v>
      </c>
      <c r="F15" s="85">
        <f>分析係数表!C18</f>
        <v>0.44289970208540219</v>
      </c>
      <c r="G15" s="110">
        <f t="shared" si="0"/>
        <v>5.5172806239227934E-2</v>
      </c>
      <c r="H15" s="110">
        <v>7.3737010727958713E-2</v>
      </c>
      <c r="I15" s="110">
        <f t="shared" si="1"/>
        <v>7.3737010727958713E-2</v>
      </c>
      <c r="J15" s="85">
        <f>分析係数表!G18</f>
        <v>0.21558441558441557</v>
      </c>
      <c r="K15" s="111">
        <f t="shared" si="2"/>
        <v>1.589655036472876E-2</v>
      </c>
      <c r="L15" s="79"/>
      <c r="M15" s="80"/>
      <c r="N15" s="81">
        <f>分析係数表!H18</f>
        <v>4.9577045827781737E-4</v>
      </c>
      <c r="O15" s="82">
        <f t="shared" si="3"/>
        <v>9.452689853407031E-3</v>
      </c>
      <c r="P15" s="76">
        <f>分析係数表!C18</f>
        <v>0.44289970208540219</v>
      </c>
      <c r="Q15" s="82">
        <f t="shared" si="4"/>
        <v>4.186593519979678E-3</v>
      </c>
      <c r="R15" s="83">
        <v>8.8252248520177667E-3</v>
      </c>
      <c r="S15" s="84">
        <f t="shared" si="5"/>
        <v>8.2562235579976481E-2</v>
      </c>
      <c r="T15" s="85">
        <f>分析係数表!F18</f>
        <v>0.45974025974025973</v>
      </c>
      <c r="U15" s="86">
        <f t="shared" si="6"/>
        <v>3.79571836302749E-2</v>
      </c>
      <c r="V15" s="87">
        <f>分析係数表!D18</f>
        <v>4.0445269016697587E-2</v>
      </c>
      <c r="W15" s="88">
        <f t="shared" si="7"/>
        <v>0</v>
      </c>
      <c r="X15" s="76">
        <f>分析係数表!E18</f>
        <v>3.896103896103896E-2</v>
      </c>
      <c r="Y15" s="89">
        <f t="shared" si="8"/>
        <v>0</v>
      </c>
    </row>
    <row r="16" spans="1:25" x14ac:dyDescent="0.2">
      <c r="A16" s="6" t="s">
        <v>4</v>
      </c>
      <c r="B16" s="5" t="s">
        <v>32</v>
      </c>
      <c r="C16" s="90"/>
      <c r="D16" s="107">
        <f>投入係数表!AM16</f>
        <v>0</v>
      </c>
      <c r="E16" s="110">
        <f t="shared" si="9"/>
        <v>0</v>
      </c>
      <c r="F16" s="85">
        <f>分析係数表!C19</f>
        <v>0.30545876887340306</v>
      </c>
      <c r="G16" s="110">
        <f t="shared" si="0"/>
        <v>0</v>
      </c>
      <c r="H16" s="110">
        <v>7.9612247970274885E-3</v>
      </c>
      <c r="I16" s="110">
        <f t="shared" si="1"/>
        <v>7.9612247970274885E-3</v>
      </c>
      <c r="J16" s="85">
        <f>分析係数表!G19</f>
        <v>5.7468790357296601E-2</v>
      </c>
      <c r="K16" s="111">
        <f t="shared" si="2"/>
        <v>4.5752195884768394E-4</v>
      </c>
      <c r="L16" s="79"/>
      <c r="M16" s="80"/>
      <c r="N16" s="81">
        <f>分析係数表!H19</f>
        <v>-1.2394261456945434E-4</v>
      </c>
      <c r="O16" s="82">
        <f t="shared" si="3"/>
        <v>-2.3631724633517578E-3</v>
      </c>
      <c r="P16" s="76">
        <f>分析係数表!C19</f>
        <v>0.30545876887340306</v>
      </c>
      <c r="Q16" s="82">
        <f t="shared" si="4"/>
        <v>-7.2185175129095515E-4</v>
      </c>
      <c r="R16" s="83">
        <v>1.702213697759702E-3</v>
      </c>
      <c r="S16" s="84">
        <f t="shared" si="5"/>
        <v>9.6634384947871903E-3</v>
      </c>
      <c r="T16" s="85">
        <f>分析係数表!F19</f>
        <v>0.23999139044339216</v>
      </c>
      <c r="U16" s="86">
        <f t="shared" si="6"/>
        <v>2.3191420408281782E-3</v>
      </c>
      <c r="V16" s="87">
        <f>分析係数表!D19</f>
        <v>1.8941024537236333E-2</v>
      </c>
      <c r="W16" s="88">
        <f t="shared" si="7"/>
        <v>0</v>
      </c>
      <c r="X16" s="76">
        <f>分析係数表!E19</f>
        <v>1.9156263452432199E-2</v>
      </c>
      <c r="Y16" s="89">
        <f t="shared" si="8"/>
        <v>0</v>
      </c>
    </row>
    <row r="17" spans="1:25" x14ac:dyDescent="0.2">
      <c r="A17" s="6" t="s">
        <v>5</v>
      </c>
      <c r="B17" s="5" t="s">
        <v>33</v>
      </c>
      <c r="C17" s="90"/>
      <c r="D17" s="107">
        <f>投入係数表!AM17</f>
        <v>3.114294612270321E-4</v>
      </c>
      <c r="E17" s="110">
        <f t="shared" si="9"/>
        <v>3.114294612270321E-2</v>
      </c>
      <c r="F17" s="85">
        <f>分析係数表!C20</f>
        <v>9.5808383233532912E-2</v>
      </c>
      <c r="G17" s="110">
        <f t="shared" si="0"/>
        <v>2.983755317145217E-3</v>
      </c>
      <c r="H17" s="110">
        <v>4.4803933506968596E-3</v>
      </c>
      <c r="I17" s="110">
        <f t="shared" si="1"/>
        <v>4.4803933506968596E-3</v>
      </c>
      <c r="J17" s="85">
        <f>分析係数表!G20</f>
        <v>0.10049019607843138</v>
      </c>
      <c r="K17" s="111">
        <f t="shared" si="2"/>
        <v>4.5023560632002755E-4</v>
      </c>
      <c r="L17" s="79"/>
      <c r="M17" s="80"/>
      <c r="N17" s="81">
        <f>分析係数表!H20</f>
        <v>6.1971307284727176E-4</v>
      </c>
      <c r="O17" s="82">
        <f t="shared" si="3"/>
        <v>1.1815862316758791E-2</v>
      </c>
      <c r="P17" s="76">
        <f>分析係数表!C20</f>
        <v>9.5808383233532912E-2</v>
      </c>
      <c r="Q17" s="82">
        <f t="shared" si="4"/>
        <v>1.1320586650786864E-3</v>
      </c>
      <c r="R17" s="83">
        <v>2.1402727721507699E-3</v>
      </c>
      <c r="S17" s="84">
        <f t="shared" si="5"/>
        <v>6.6206661228476295E-3</v>
      </c>
      <c r="T17" s="85">
        <f>分析係数表!F20</f>
        <v>0.22303921568627452</v>
      </c>
      <c r="U17" s="86">
        <f t="shared" si="6"/>
        <v>1.4766681793606233E-3</v>
      </c>
      <c r="V17" s="87">
        <f>分析係数表!D20</f>
        <v>8.5784313725490197E-2</v>
      </c>
      <c r="W17" s="88">
        <f t="shared" si="7"/>
        <v>0</v>
      </c>
      <c r="X17" s="76">
        <f>分析係数表!E20</f>
        <v>9.3137254901960786E-2</v>
      </c>
      <c r="Y17" s="89">
        <f t="shared" si="8"/>
        <v>0</v>
      </c>
    </row>
    <row r="18" spans="1:25" x14ac:dyDescent="0.2">
      <c r="A18" s="6" t="s">
        <v>6</v>
      </c>
      <c r="B18" s="5" t="s">
        <v>34</v>
      </c>
      <c r="C18" s="90"/>
      <c r="D18" s="107">
        <f>投入係数表!AM18</f>
        <v>1.8685767673621925E-3</v>
      </c>
      <c r="E18" s="110">
        <f t="shared" si="9"/>
        <v>0.18685767673621925</v>
      </c>
      <c r="F18" s="85">
        <f>分析係数表!C21</f>
        <v>0.17321313586606568</v>
      </c>
      <c r="G18" s="110">
        <f t="shared" si="0"/>
        <v>3.2366204148128123E-2</v>
      </c>
      <c r="H18" s="110">
        <v>4.2772748336255016E-2</v>
      </c>
      <c r="I18" s="110">
        <f t="shared" si="1"/>
        <v>4.2772748336255016E-2</v>
      </c>
      <c r="J18" s="85">
        <f>分析係数表!G21</f>
        <v>0.28424304840370751</v>
      </c>
      <c r="K18" s="111">
        <f t="shared" si="2"/>
        <v>1.2157856375701735E-2</v>
      </c>
      <c r="L18" s="79"/>
      <c r="M18" s="80"/>
      <c r="N18" s="81">
        <f>分析係数表!H21</f>
        <v>1.0225265701979984E-3</v>
      </c>
      <c r="O18" s="82">
        <f t="shared" si="3"/>
        <v>1.9496172822652005E-2</v>
      </c>
      <c r="P18" s="76">
        <f>分析係数表!C21</f>
        <v>0.17321313586606568</v>
      </c>
      <c r="Q18" s="82">
        <f t="shared" si="4"/>
        <v>3.376993231998319E-3</v>
      </c>
      <c r="R18" s="83">
        <v>6.2358306054231547E-3</v>
      </c>
      <c r="S18" s="84">
        <f t="shared" si="5"/>
        <v>4.900857894167817E-2</v>
      </c>
      <c r="T18" s="85">
        <f>分析係数表!F21</f>
        <v>0.42481977342945415</v>
      </c>
      <c r="U18" s="86">
        <f t="shared" si="6"/>
        <v>2.0819813402103239E-2</v>
      </c>
      <c r="V18" s="87">
        <f>分析係数表!D21</f>
        <v>8.2389289392378995E-2</v>
      </c>
      <c r="W18" s="88">
        <f t="shared" si="7"/>
        <v>0</v>
      </c>
      <c r="X18" s="76">
        <f>分析係数表!E21</f>
        <v>7.7239958805355308E-2</v>
      </c>
      <c r="Y18" s="89">
        <f t="shared" si="8"/>
        <v>0</v>
      </c>
    </row>
    <row r="19" spans="1:25" x14ac:dyDescent="0.2">
      <c r="A19" s="6" t="s">
        <v>7</v>
      </c>
      <c r="B19" s="5" t="s">
        <v>268</v>
      </c>
      <c r="C19" s="90"/>
      <c r="D19" s="107">
        <f>投入係数表!AM19</f>
        <v>0</v>
      </c>
      <c r="E19" s="110">
        <f t="shared" si="9"/>
        <v>0</v>
      </c>
      <c r="F19" s="85">
        <f>分析係数表!C22</f>
        <v>5.7692307692307709E-2</v>
      </c>
      <c r="G19" s="110">
        <f t="shared" si="0"/>
        <v>0</v>
      </c>
      <c r="H19" s="110">
        <v>1.458881283863024E-3</v>
      </c>
      <c r="I19" s="110">
        <f t="shared" si="1"/>
        <v>1.458881283863024E-3</v>
      </c>
      <c r="J19" s="85">
        <f>分析係数表!G22</f>
        <v>0.19427890345649582</v>
      </c>
      <c r="K19" s="111">
        <f t="shared" si="2"/>
        <v>2.8342985610211311E-4</v>
      </c>
      <c r="L19" s="79"/>
      <c r="M19" s="80"/>
      <c r="N19" s="81">
        <f>分析係数表!H22</f>
        <v>6.1971307284727171E-5</v>
      </c>
      <c r="O19" s="82">
        <f t="shared" si="3"/>
        <v>1.1815862316758789E-3</v>
      </c>
      <c r="P19" s="76">
        <f>分析係数表!C22</f>
        <v>5.7692307692307709E-2</v>
      </c>
      <c r="Q19" s="82">
        <f t="shared" si="4"/>
        <v>6.8168436442839187E-5</v>
      </c>
      <c r="R19" s="83">
        <v>4.5391225336650459E-4</v>
      </c>
      <c r="S19" s="84">
        <f t="shared" si="5"/>
        <v>1.9127935372295285E-3</v>
      </c>
      <c r="T19" s="85">
        <f>分析係数表!F22</f>
        <v>0.41239570917759238</v>
      </c>
      <c r="U19" s="86">
        <f t="shared" si="6"/>
        <v>7.8882784729608689E-4</v>
      </c>
      <c r="V19" s="87">
        <f>分析係数表!D22</f>
        <v>9.5351609058402856E-3</v>
      </c>
      <c r="W19" s="88">
        <f t="shared" si="7"/>
        <v>0</v>
      </c>
      <c r="X19" s="76">
        <f>分析係数表!E22</f>
        <v>8.3432657926102508E-3</v>
      </c>
      <c r="Y19" s="89">
        <f t="shared" si="8"/>
        <v>0</v>
      </c>
    </row>
    <row r="20" spans="1:25" x14ac:dyDescent="0.2">
      <c r="A20" s="6" t="s">
        <v>8</v>
      </c>
      <c r="B20" s="5" t="s">
        <v>269</v>
      </c>
      <c r="C20" s="90"/>
      <c r="D20" s="107">
        <f>投入係数表!AM20</f>
        <v>0</v>
      </c>
      <c r="E20" s="110">
        <f t="shared" si="9"/>
        <v>0</v>
      </c>
      <c r="F20" s="85">
        <f>分析係数表!C23</f>
        <v>0</v>
      </c>
      <c r="G20" s="110">
        <f t="shared" si="0"/>
        <v>0</v>
      </c>
      <c r="H20" s="110">
        <v>0</v>
      </c>
      <c r="I20" s="110">
        <f t="shared" si="1"/>
        <v>0</v>
      </c>
      <c r="J20" s="85">
        <f>分析係数表!G23</f>
        <v>0.21608040201005024</v>
      </c>
      <c r="K20" s="111">
        <f t="shared" si="2"/>
        <v>0</v>
      </c>
      <c r="L20" s="79"/>
      <c r="M20" s="80"/>
      <c r="N20" s="81">
        <f>分析係数表!H23</f>
        <v>3.0985653642363585E-5</v>
      </c>
      <c r="O20" s="82">
        <f t="shared" si="3"/>
        <v>5.9079311583793944E-4</v>
      </c>
      <c r="P20" s="76">
        <f>分析係数表!C23</f>
        <v>0</v>
      </c>
      <c r="Q20" s="82">
        <f t="shared" si="4"/>
        <v>0</v>
      </c>
      <c r="R20" s="83">
        <v>0</v>
      </c>
      <c r="S20" s="84">
        <f t="shared" si="5"/>
        <v>0</v>
      </c>
      <c r="T20" s="85">
        <f>分析係数表!F23</f>
        <v>0.44723618090452261</v>
      </c>
      <c r="U20" s="86">
        <f t="shared" si="6"/>
        <v>0</v>
      </c>
      <c r="V20" s="87">
        <f>分析係数表!D23</f>
        <v>5.0251256281407038E-2</v>
      </c>
      <c r="W20" s="88">
        <f t="shared" si="7"/>
        <v>0</v>
      </c>
      <c r="X20" s="76">
        <f>分析係数表!E23</f>
        <v>3.5175879396984924E-2</v>
      </c>
      <c r="Y20" s="89">
        <f t="shared" si="8"/>
        <v>0</v>
      </c>
    </row>
    <row r="21" spans="1:25" x14ac:dyDescent="0.2">
      <c r="A21" s="6" t="s">
        <v>9</v>
      </c>
      <c r="B21" s="5" t="s">
        <v>270</v>
      </c>
      <c r="C21" s="90"/>
      <c r="D21" s="107">
        <f>投入係数表!AM21</f>
        <v>9.3428838368109625E-4</v>
      </c>
      <c r="E21" s="110">
        <f t="shared" si="9"/>
        <v>9.3428838368109626E-2</v>
      </c>
      <c r="F21" s="85">
        <f>分析係数表!C24</f>
        <v>1</v>
      </c>
      <c r="G21" s="110">
        <f t="shared" si="0"/>
        <v>9.3428838368109626E-2</v>
      </c>
      <c r="H21" s="110">
        <v>0.11197814428038456</v>
      </c>
      <c r="I21" s="110">
        <f t="shared" si="1"/>
        <v>0.11197814428038456</v>
      </c>
      <c r="J21" s="85">
        <f>分析係数表!G24</f>
        <v>0.20751761942051683</v>
      </c>
      <c r="K21" s="111">
        <f t="shared" si="2"/>
        <v>2.3237437928192568E-2</v>
      </c>
      <c r="L21" s="79"/>
      <c r="M21" s="80"/>
      <c r="N21" s="81">
        <f>分析係数表!H24</f>
        <v>4.3379915099309022E-4</v>
      </c>
      <c r="O21" s="82">
        <f t="shared" si="3"/>
        <v>8.2711036217311528E-3</v>
      </c>
      <c r="P21" s="76">
        <f>分析係数表!C24</f>
        <v>1</v>
      </c>
      <c r="Q21" s="82">
        <f t="shared" si="4"/>
        <v>8.2711036217311528E-3</v>
      </c>
      <c r="R21" s="83">
        <v>2.5842526795876682E-2</v>
      </c>
      <c r="S21" s="84">
        <f t="shared" si="5"/>
        <v>0.13782067107626125</v>
      </c>
      <c r="T21" s="85">
        <f>分析係数表!F24</f>
        <v>0.3923257635082224</v>
      </c>
      <c r="U21" s="86">
        <f t="shared" si="6"/>
        <v>5.4070600007209778E-2</v>
      </c>
      <c r="V21" s="87">
        <f>分析係数表!D24</f>
        <v>7.9874706342991389E-2</v>
      </c>
      <c r="W21" s="88">
        <f t="shared" si="7"/>
        <v>0</v>
      </c>
      <c r="X21" s="76">
        <f>分析係数表!E24</f>
        <v>8.1440877055599062E-2</v>
      </c>
      <c r="Y21" s="89">
        <f t="shared" si="8"/>
        <v>0</v>
      </c>
    </row>
    <row r="22" spans="1:25" x14ac:dyDescent="0.2">
      <c r="A22" s="6" t="s">
        <v>10</v>
      </c>
      <c r="B22" s="5" t="s">
        <v>271</v>
      </c>
      <c r="C22" s="90"/>
      <c r="D22" s="107">
        <f>投入係数表!AM22</f>
        <v>0</v>
      </c>
      <c r="E22" s="110">
        <f t="shared" si="9"/>
        <v>0</v>
      </c>
      <c r="F22" s="85">
        <f>分析係数表!C25</f>
        <v>0.15636042402826855</v>
      </c>
      <c r="G22" s="110">
        <f t="shared" si="0"/>
        <v>0</v>
      </c>
      <c r="H22" s="110">
        <v>5.4062826413132543E-3</v>
      </c>
      <c r="I22" s="110">
        <f t="shared" si="1"/>
        <v>5.4062826413132543E-3</v>
      </c>
      <c r="J22" s="85">
        <f>分析係数表!G25</f>
        <v>0.19674295774647887</v>
      </c>
      <c r="K22" s="111">
        <f t="shared" si="2"/>
        <v>1.0636480372654157E-3</v>
      </c>
      <c r="L22" s="79"/>
      <c r="M22" s="80"/>
      <c r="N22" s="81">
        <f>分析係数表!H25</f>
        <v>5.8872741920490813E-4</v>
      </c>
      <c r="O22" s="82">
        <f t="shared" si="3"/>
        <v>1.122506920092085E-2</v>
      </c>
      <c r="P22" s="76">
        <f>分析係数表!C25</f>
        <v>0.15636042402826855</v>
      </c>
      <c r="Q22" s="82">
        <f t="shared" si="4"/>
        <v>1.7551565800026417E-3</v>
      </c>
      <c r="R22" s="83">
        <v>5.7156761613605493E-3</v>
      </c>
      <c r="S22" s="84">
        <f t="shared" si="5"/>
        <v>1.1121958802673804E-2</v>
      </c>
      <c r="T22" s="85">
        <f>分析係数表!F25</f>
        <v>0.35079225352112675</v>
      </c>
      <c r="U22" s="86">
        <f t="shared" si="6"/>
        <v>3.9014969919590765E-3</v>
      </c>
      <c r="V22" s="87">
        <f>分析係数表!D25</f>
        <v>7.2183098591549297E-2</v>
      </c>
      <c r="W22" s="88">
        <f t="shared" si="7"/>
        <v>0</v>
      </c>
      <c r="X22" s="76">
        <f>分析係数表!E25</f>
        <v>6.8661971830985921E-2</v>
      </c>
      <c r="Y22" s="89">
        <f t="shared" si="8"/>
        <v>0</v>
      </c>
    </row>
    <row r="23" spans="1:25" x14ac:dyDescent="0.2">
      <c r="A23" s="6" t="s">
        <v>11</v>
      </c>
      <c r="B23" s="5" t="s">
        <v>35</v>
      </c>
      <c r="C23" s="90"/>
      <c r="D23" s="107">
        <f>投入係数表!AM23</f>
        <v>0</v>
      </c>
      <c r="E23" s="110">
        <f t="shared" si="9"/>
        <v>0</v>
      </c>
      <c r="F23" s="85">
        <f>分析係数表!C26</f>
        <v>0.2968369829683698</v>
      </c>
      <c r="G23" s="110">
        <f t="shared" si="0"/>
        <v>0</v>
      </c>
      <c r="H23" s="110">
        <v>3.9953761406475901E-3</v>
      </c>
      <c r="I23" s="110">
        <f t="shared" si="1"/>
        <v>3.9953761406475901E-3</v>
      </c>
      <c r="J23" s="85">
        <f>分析係数表!G26</f>
        <v>0.19691119691119691</v>
      </c>
      <c r="K23" s="111">
        <f t="shared" si="2"/>
        <v>7.867342979653556E-4</v>
      </c>
      <c r="L23" s="79"/>
      <c r="M23" s="80"/>
      <c r="N23" s="81">
        <f>分析係数表!H26</f>
        <v>1.2859046261580888E-2</v>
      </c>
      <c r="O23" s="82">
        <f t="shared" si="3"/>
        <v>0.24517914307274488</v>
      </c>
      <c r="P23" s="76">
        <f>分析係数表!C26</f>
        <v>0.2968369829683698</v>
      </c>
      <c r="Q23" s="82">
        <f t="shared" si="4"/>
        <v>7.2778237116483874E-2</v>
      </c>
      <c r="R23" s="83">
        <v>7.6723303451877167E-2</v>
      </c>
      <c r="S23" s="84">
        <f t="shared" si="5"/>
        <v>8.0718679592524753E-2</v>
      </c>
      <c r="T23" s="85">
        <f>分析係数表!F26</f>
        <v>0.33687258687258687</v>
      </c>
      <c r="U23" s="86">
        <f t="shared" si="6"/>
        <v>2.71919104032733E-2</v>
      </c>
      <c r="V23" s="87">
        <f>分析係数表!D26</f>
        <v>8.7355212355212361E-2</v>
      </c>
      <c r="W23" s="88">
        <f t="shared" si="7"/>
        <v>0</v>
      </c>
      <c r="X23" s="76">
        <f>分析係数表!E26</f>
        <v>9.2664092664092659E-2</v>
      </c>
      <c r="Y23" s="89">
        <f t="shared" si="8"/>
        <v>0</v>
      </c>
    </row>
    <row r="24" spans="1:25" x14ac:dyDescent="0.2">
      <c r="A24" s="6" t="s">
        <v>12</v>
      </c>
      <c r="B24" s="5" t="s">
        <v>365</v>
      </c>
      <c r="C24" s="90"/>
      <c r="D24" s="107">
        <f>投入係数表!AM24</f>
        <v>0</v>
      </c>
      <c r="E24" s="110">
        <f t="shared" si="9"/>
        <v>0</v>
      </c>
      <c r="F24" s="85">
        <f>分析係数表!C27</f>
        <v>2.7090694935217874E-2</v>
      </c>
      <c r="G24" s="110">
        <f t="shared" si="0"/>
        <v>0</v>
      </c>
      <c r="H24" s="110">
        <v>8.4665003095749694E-5</v>
      </c>
      <c r="I24" s="110">
        <f t="shared" si="1"/>
        <v>8.4665003095749694E-5</v>
      </c>
      <c r="J24" s="85">
        <f>分析係数表!G27</f>
        <v>0.18333333333333332</v>
      </c>
      <c r="K24" s="111">
        <f t="shared" si="2"/>
        <v>1.5521917234220776E-5</v>
      </c>
      <c r="L24" s="79"/>
      <c r="M24" s="80"/>
      <c r="N24" s="81">
        <f>分析係数表!H27</f>
        <v>1.2053419266879434E-2</v>
      </c>
      <c r="O24" s="82">
        <f t="shared" si="3"/>
        <v>0.22981852206095846</v>
      </c>
      <c r="P24" s="76">
        <f>分析係数表!C27</f>
        <v>2.7090694935217874E-2</v>
      </c>
      <c r="Q24" s="82">
        <f t="shared" si="4"/>
        <v>6.2259434716160642E-3</v>
      </c>
      <c r="R24" s="83">
        <v>6.2617512560206676E-3</v>
      </c>
      <c r="S24" s="84">
        <f t="shared" si="5"/>
        <v>6.3464162591164172E-3</v>
      </c>
      <c r="T24" s="85">
        <f>分析係数表!F27</f>
        <v>0.33333333333333331</v>
      </c>
      <c r="U24" s="86">
        <f t="shared" si="6"/>
        <v>2.1154720863721388E-3</v>
      </c>
      <c r="V24" s="87">
        <f>分析係数表!D27</f>
        <v>0</v>
      </c>
      <c r="W24" s="88">
        <f t="shared" si="7"/>
        <v>0</v>
      </c>
      <c r="X24" s="76">
        <f>分析係数表!E27</f>
        <v>0</v>
      </c>
      <c r="Y24" s="89">
        <f t="shared" si="8"/>
        <v>0</v>
      </c>
    </row>
    <row r="25" spans="1:25" x14ac:dyDescent="0.2">
      <c r="A25" s="6" t="s">
        <v>13</v>
      </c>
      <c r="B25" s="5" t="s">
        <v>191</v>
      </c>
      <c r="C25" s="90"/>
      <c r="D25" s="107">
        <f>投入係数表!AM25</f>
        <v>0</v>
      </c>
      <c r="E25" s="110">
        <f t="shared" si="9"/>
        <v>0</v>
      </c>
      <c r="F25" s="85">
        <f>分析係数表!C28</f>
        <v>5.9347181008901906E-3</v>
      </c>
      <c r="G25" s="110">
        <f t="shared" si="0"/>
        <v>0</v>
      </c>
      <c r="H25" s="110">
        <v>2.0640717417350578E-4</v>
      </c>
      <c r="I25" s="110">
        <f t="shared" si="1"/>
        <v>2.0640717417350578E-4</v>
      </c>
      <c r="J25" s="85">
        <f>分析係数表!G28</f>
        <v>0.12222222222222222</v>
      </c>
      <c r="K25" s="111">
        <f t="shared" si="2"/>
        <v>2.522754351009515E-5</v>
      </c>
      <c r="L25" s="79"/>
      <c r="M25" s="80"/>
      <c r="N25" s="81">
        <f>分析係数表!H28</f>
        <v>2.299135500263378E-2</v>
      </c>
      <c r="O25" s="82">
        <f t="shared" si="3"/>
        <v>0.43836849195175109</v>
      </c>
      <c r="P25" s="76">
        <f>分析係数表!C28</f>
        <v>5.9347181008901906E-3</v>
      </c>
      <c r="Q25" s="82">
        <f t="shared" si="4"/>
        <v>2.6015934240459929E-3</v>
      </c>
      <c r="R25" s="83">
        <v>2.6716516947130008E-3</v>
      </c>
      <c r="S25" s="84">
        <f t="shared" si="5"/>
        <v>2.8780588688865068E-3</v>
      </c>
      <c r="T25" s="85">
        <f>分析係数表!F28</f>
        <v>0.21111111111111111</v>
      </c>
      <c r="U25" s="86">
        <f t="shared" si="6"/>
        <v>6.0759020565381806E-4</v>
      </c>
      <c r="V25" s="87">
        <f>分析係数表!D28</f>
        <v>0.82222222222222219</v>
      </c>
      <c r="W25" s="88">
        <f t="shared" si="7"/>
        <v>0</v>
      </c>
      <c r="X25" s="76">
        <f>分析係数表!E28</f>
        <v>0.82222222222222219</v>
      </c>
      <c r="Y25" s="89">
        <f t="shared" si="8"/>
        <v>0</v>
      </c>
    </row>
    <row r="26" spans="1:25" x14ac:dyDescent="0.2">
      <c r="A26" s="6" t="s">
        <v>14</v>
      </c>
      <c r="B26" s="5" t="s">
        <v>50</v>
      </c>
      <c r="C26" s="90"/>
      <c r="D26" s="107">
        <f>投入係数表!AM26</f>
        <v>6.2285892245406418E-3</v>
      </c>
      <c r="E26" s="110">
        <f t="shared" si="9"/>
        <v>0.62285892245406416</v>
      </c>
      <c r="F26" s="85">
        <f>分析係数表!C29</f>
        <v>2.9045643153526979E-2</v>
      </c>
      <c r="G26" s="110">
        <f t="shared" si="0"/>
        <v>1.8091337996591079E-2</v>
      </c>
      <c r="H26" s="110">
        <v>2.0152441303619019E-2</v>
      </c>
      <c r="I26" s="110">
        <f t="shared" si="1"/>
        <v>2.0152441303619019E-2</v>
      </c>
      <c r="J26" s="85">
        <f>分析係数表!G29</f>
        <v>0.27966101694915252</v>
      </c>
      <c r="K26" s="111">
        <f t="shared" si="2"/>
        <v>5.6358522289781995E-3</v>
      </c>
      <c r="L26" s="79"/>
      <c r="M26" s="80"/>
      <c r="N26" s="81">
        <f>分析係数表!H29</f>
        <v>1.0659064852973073E-2</v>
      </c>
      <c r="O26" s="82">
        <f t="shared" si="3"/>
        <v>0.20323283184825119</v>
      </c>
      <c r="P26" s="76">
        <f>分析係数表!C29</f>
        <v>2.9045643153526979E-2</v>
      </c>
      <c r="Q26" s="82">
        <f t="shared" si="4"/>
        <v>5.9030283109450573E-3</v>
      </c>
      <c r="R26" s="83">
        <v>7.4127780089549488E-3</v>
      </c>
      <c r="S26" s="84">
        <f t="shared" si="5"/>
        <v>2.7565219312573969E-2</v>
      </c>
      <c r="T26" s="85">
        <f>分析係数表!F29</f>
        <v>0.4576271186440678</v>
      </c>
      <c r="U26" s="86">
        <f t="shared" si="6"/>
        <v>1.2614591888805036E-2</v>
      </c>
      <c r="V26" s="87">
        <f>分析係数表!D29</f>
        <v>0.38983050847457629</v>
      </c>
      <c r="W26" s="88">
        <f t="shared" si="7"/>
        <v>0</v>
      </c>
      <c r="X26" s="76">
        <f>分析係数表!E29</f>
        <v>0.16101694915254236</v>
      </c>
      <c r="Y26" s="89">
        <f t="shared" si="8"/>
        <v>0</v>
      </c>
    </row>
    <row r="27" spans="1:25" x14ac:dyDescent="0.2">
      <c r="A27" s="6" t="s">
        <v>15</v>
      </c>
      <c r="B27" s="5" t="s">
        <v>36</v>
      </c>
      <c r="C27" s="90"/>
      <c r="D27" s="107">
        <f>投入係数表!AM27</f>
        <v>2.1800062285892243E-3</v>
      </c>
      <c r="E27" s="110">
        <f t="shared" si="9"/>
        <v>0.21800062285892244</v>
      </c>
      <c r="F27" s="85">
        <f>分析係数表!C30</f>
        <v>1</v>
      </c>
      <c r="G27" s="110">
        <f t="shared" si="0"/>
        <v>0.21800062285892244</v>
      </c>
      <c r="H27" s="110">
        <v>0.27732650885927046</v>
      </c>
      <c r="I27" s="110">
        <f t="shared" si="1"/>
        <v>0.27732650885927046</v>
      </c>
      <c r="J27" s="85">
        <f>分析係数表!G30</f>
        <v>0.3445689235265465</v>
      </c>
      <c r="K27" s="111">
        <f t="shared" si="2"/>
        <v>9.555809662301408E-2</v>
      </c>
      <c r="L27" s="79"/>
      <c r="M27" s="80"/>
      <c r="N27" s="81">
        <f>分析係数表!H30</f>
        <v>0</v>
      </c>
      <c r="O27" s="82">
        <f t="shared" si="3"/>
        <v>0</v>
      </c>
      <c r="P27" s="76">
        <f>分析係数表!C30</f>
        <v>1</v>
      </c>
      <c r="Q27" s="82">
        <f t="shared" si="4"/>
        <v>0</v>
      </c>
      <c r="R27" s="83">
        <v>2.600092293441995E-2</v>
      </c>
      <c r="S27" s="84">
        <f t="shared" si="5"/>
        <v>0.30332743179369043</v>
      </c>
      <c r="T27" s="85">
        <f>分析係数表!F30</f>
        <v>0.44101315148563081</v>
      </c>
      <c r="U27" s="86">
        <f t="shared" si="6"/>
        <v>0.13377138662737814</v>
      </c>
      <c r="V27" s="87">
        <f>分析係数表!D30</f>
        <v>8.7579152459814902E-2</v>
      </c>
      <c r="W27" s="88">
        <f t="shared" si="7"/>
        <v>0</v>
      </c>
      <c r="X27" s="76">
        <f>分析係数表!E30</f>
        <v>6.0009741841207991E-2</v>
      </c>
      <c r="Y27" s="89">
        <f t="shared" si="8"/>
        <v>0</v>
      </c>
    </row>
    <row r="28" spans="1:25" x14ac:dyDescent="0.2">
      <c r="A28" s="6" t="s">
        <v>16</v>
      </c>
      <c r="B28" s="5" t="s">
        <v>192</v>
      </c>
      <c r="C28" s="90"/>
      <c r="D28" s="107">
        <f>投入係数表!AM28</f>
        <v>3.7371535347243849E-2</v>
      </c>
      <c r="E28" s="110">
        <f t="shared" si="9"/>
        <v>3.7371535347243849</v>
      </c>
      <c r="F28" s="85">
        <f>分析係数表!C31</f>
        <v>3.5033259423503327E-2</v>
      </c>
      <c r="G28" s="110">
        <f t="shared" si="0"/>
        <v>0.13092466928746183</v>
      </c>
      <c r="H28" s="110">
        <v>0.14225457123064858</v>
      </c>
      <c r="I28" s="110">
        <f t="shared" si="1"/>
        <v>0.14225457123064858</v>
      </c>
      <c r="J28" s="85">
        <f>分析係数表!G31</f>
        <v>6.3291139240506333E-2</v>
      </c>
      <c r="K28" s="111">
        <f t="shared" si="2"/>
        <v>9.003453875357505E-3</v>
      </c>
      <c r="L28" s="79"/>
      <c r="M28" s="80"/>
      <c r="N28" s="81">
        <f>分析係数表!H31</f>
        <v>2.636879124965141E-2</v>
      </c>
      <c r="O28" s="82">
        <f t="shared" si="3"/>
        <v>0.50276494157808649</v>
      </c>
      <c r="P28" s="76">
        <f>分析係数表!C31</f>
        <v>3.5033259423503327E-2</v>
      </c>
      <c r="Q28" s="82">
        <f t="shared" si="4"/>
        <v>1.7613494627347598E-2</v>
      </c>
      <c r="R28" s="83">
        <v>2.1404124709883586E-2</v>
      </c>
      <c r="S28" s="84">
        <f t="shared" si="5"/>
        <v>0.16365869594053217</v>
      </c>
      <c r="T28" s="85">
        <f>分析係数表!F31</f>
        <v>0.34177215189873417</v>
      </c>
      <c r="U28" s="86">
        <f t="shared" si="6"/>
        <v>5.593398468853631E-2</v>
      </c>
      <c r="V28" s="87">
        <f>分析係数表!D31</f>
        <v>0</v>
      </c>
      <c r="W28" s="88">
        <f t="shared" si="7"/>
        <v>0</v>
      </c>
      <c r="X28" s="76">
        <f>分析係数表!E31</f>
        <v>0</v>
      </c>
      <c r="Y28" s="89">
        <f t="shared" si="8"/>
        <v>0</v>
      </c>
    </row>
    <row r="29" spans="1:25" x14ac:dyDescent="0.2">
      <c r="A29" s="6" t="s">
        <v>17</v>
      </c>
      <c r="B29" s="5" t="s">
        <v>272</v>
      </c>
      <c r="C29" s="90"/>
      <c r="D29" s="107">
        <f>投入係数表!AM29</f>
        <v>8.7200249143568973E-3</v>
      </c>
      <c r="E29" s="110">
        <f t="shared" si="9"/>
        <v>0.87200249143568975</v>
      </c>
      <c r="F29" s="85">
        <f>分析係数表!C32</f>
        <v>1</v>
      </c>
      <c r="G29" s="110">
        <f t="shared" si="0"/>
        <v>0.87200249143568975</v>
      </c>
      <c r="H29" s="110">
        <v>0.99774968442777423</v>
      </c>
      <c r="I29" s="110">
        <f t="shared" si="1"/>
        <v>0.99774968442777423</v>
      </c>
      <c r="J29" s="85">
        <f>分析係数表!G32</f>
        <v>0.13994910941475827</v>
      </c>
      <c r="K29" s="111">
        <f t="shared" si="2"/>
        <v>0.13963417975452311</v>
      </c>
      <c r="L29" s="79"/>
      <c r="M29" s="80"/>
      <c r="N29" s="81">
        <f>分析係数表!H32</f>
        <v>7.5295138350943511E-3</v>
      </c>
      <c r="O29" s="82">
        <f t="shared" si="3"/>
        <v>0.14356272714861928</v>
      </c>
      <c r="P29" s="76">
        <f>分析係数表!C32</f>
        <v>1</v>
      </c>
      <c r="Q29" s="82">
        <f t="shared" si="4"/>
        <v>0.14356272714861928</v>
      </c>
      <c r="R29" s="83">
        <v>0.18381925330261722</v>
      </c>
      <c r="S29" s="84">
        <f t="shared" si="5"/>
        <v>1.1815689377303915</v>
      </c>
      <c r="T29" s="85">
        <f>分析係数表!F32</f>
        <v>0.48346055979643765</v>
      </c>
      <c r="U29" s="86">
        <f t="shared" si="6"/>
        <v>0.57124198007321725</v>
      </c>
      <c r="V29" s="87">
        <f>分析係数表!D32</f>
        <v>1.0178117048346057E-2</v>
      </c>
      <c r="W29" s="88">
        <f t="shared" si="7"/>
        <v>0</v>
      </c>
      <c r="X29" s="76">
        <f>分析係数表!E32</f>
        <v>1.5267175572519083E-2</v>
      </c>
      <c r="Y29" s="89">
        <f t="shared" si="8"/>
        <v>0</v>
      </c>
    </row>
    <row r="30" spans="1:25" x14ac:dyDescent="0.2">
      <c r="A30" s="6" t="s">
        <v>18</v>
      </c>
      <c r="B30" s="5" t="s">
        <v>273</v>
      </c>
      <c r="C30" s="90"/>
      <c r="D30" s="107">
        <f>投入係数表!AM30</f>
        <v>1.7440049828713795E-2</v>
      </c>
      <c r="E30" s="110">
        <f t="shared" si="9"/>
        <v>1.7440049828713795</v>
      </c>
      <c r="F30" s="85">
        <f>分析係数表!C33</f>
        <v>1</v>
      </c>
      <c r="G30" s="110">
        <f t="shared" si="0"/>
        <v>1.7440049828713795</v>
      </c>
      <c r="H30" s="110">
        <v>1.7690177100413675</v>
      </c>
      <c r="I30" s="110">
        <f t="shared" si="1"/>
        <v>1.7690177100413675</v>
      </c>
      <c r="J30" s="85">
        <f>分析係数表!G33</f>
        <v>0.50525087514585765</v>
      </c>
      <c r="K30" s="111">
        <f t="shared" si="2"/>
        <v>0.89379774614692198</v>
      </c>
      <c r="L30" s="79"/>
      <c r="M30" s="80"/>
      <c r="N30" s="81">
        <f>分析係数表!H33</f>
        <v>1.0844978774827254E-3</v>
      </c>
      <c r="O30" s="82">
        <f t="shared" si="3"/>
        <v>2.0677759054327879E-2</v>
      </c>
      <c r="P30" s="76">
        <f>分析係数表!C33</f>
        <v>1</v>
      </c>
      <c r="Q30" s="82">
        <f t="shared" si="4"/>
        <v>2.0677759054327879E-2</v>
      </c>
      <c r="R30" s="83">
        <v>5.1206362798153535E-2</v>
      </c>
      <c r="S30" s="84">
        <f t="shared" si="5"/>
        <v>1.8202240728395211</v>
      </c>
      <c r="T30" s="85">
        <f>分析係数表!F33</f>
        <v>0.64410735122520424</v>
      </c>
      <c r="U30" s="86">
        <f t="shared" si="6"/>
        <v>1.1724197061930173</v>
      </c>
      <c r="V30" s="87">
        <f>分析係数表!D33</f>
        <v>4.7841306884480746E-2</v>
      </c>
      <c r="W30" s="88">
        <f t="shared" si="7"/>
        <v>0</v>
      </c>
      <c r="X30" s="76">
        <f>分析係数表!E33</f>
        <v>4.3173862310385065E-2</v>
      </c>
      <c r="Y30" s="89">
        <f t="shared" si="8"/>
        <v>0</v>
      </c>
    </row>
    <row r="31" spans="1:25" x14ac:dyDescent="0.2">
      <c r="A31" s="6" t="s">
        <v>19</v>
      </c>
      <c r="B31" s="5" t="s">
        <v>274</v>
      </c>
      <c r="C31" s="90"/>
      <c r="D31" s="107">
        <f>投入係数表!AM31</f>
        <v>8.0348800996574279E-2</v>
      </c>
      <c r="E31" s="110">
        <f t="shared" si="9"/>
        <v>8.0348800996574283</v>
      </c>
      <c r="F31" s="85">
        <f>分析係数表!C34</f>
        <v>0.19949759263135858</v>
      </c>
      <c r="G31" s="110">
        <f t="shared" si="0"/>
        <v>1.6029392369632673</v>
      </c>
      <c r="H31" s="110">
        <v>1.6958584506388412</v>
      </c>
      <c r="I31" s="110">
        <f t="shared" si="1"/>
        <v>1.6958584506388412</v>
      </c>
      <c r="J31" s="85">
        <f>分析係数表!G34</f>
        <v>0.4244650271478761</v>
      </c>
      <c r="K31" s="111">
        <f t="shared" si="2"/>
        <v>0.71983260328937082</v>
      </c>
      <c r="L31" s="79"/>
      <c r="M31" s="80"/>
      <c r="N31" s="81">
        <f>分析係数表!H34</f>
        <v>0.18489139528398352</v>
      </c>
      <c r="O31" s="82">
        <f t="shared" si="3"/>
        <v>3.5252625222049851</v>
      </c>
      <c r="P31" s="76">
        <f>分析係数表!C34</f>
        <v>0.19949759263135858</v>
      </c>
      <c r="Q31" s="82">
        <f t="shared" si="4"/>
        <v>0.70328138657344585</v>
      </c>
      <c r="R31" s="83">
        <v>0.74960739822233713</v>
      </c>
      <c r="S31" s="84">
        <f t="shared" si="5"/>
        <v>2.4454658488611782</v>
      </c>
      <c r="T31" s="85">
        <f>分析係数表!F34</f>
        <v>0.70105397636537847</v>
      </c>
      <c r="U31" s="86">
        <f t="shared" si="6"/>
        <v>1.7144035574098646</v>
      </c>
      <c r="V31" s="87">
        <f>分析係数表!D34</f>
        <v>0.39061002874480999</v>
      </c>
      <c r="W31" s="88">
        <f t="shared" si="7"/>
        <v>1</v>
      </c>
      <c r="X31" s="76">
        <f>分析係数表!E34</f>
        <v>0.23634621526668795</v>
      </c>
      <c r="Y31" s="89">
        <f t="shared" si="8"/>
        <v>1</v>
      </c>
    </row>
    <row r="32" spans="1:25" x14ac:dyDescent="0.2">
      <c r="A32" s="6" t="s">
        <v>20</v>
      </c>
      <c r="B32" s="5" t="s">
        <v>37</v>
      </c>
      <c r="C32" s="90"/>
      <c r="D32" s="107">
        <f>投入係数表!AM32</f>
        <v>6.8514481469947059E-3</v>
      </c>
      <c r="E32" s="110">
        <f t="shared" si="9"/>
        <v>0.68514481469947064</v>
      </c>
      <c r="F32" s="85">
        <f>分析係数表!C35</f>
        <v>0.22275795564127288</v>
      </c>
      <c r="G32" s="110">
        <f t="shared" si="0"/>
        <v>0.1526214582406728</v>
      </c>
      <c r="H32" s="110">
        <v>0.1961756164185921</v>
      </c>
      <c r="I32" s="110">
        <f t="shared" si="1"/>
        <v>0.1961756164185921</v>
      </c>
      <c r="J32" s="85">
        <f>分析係数表!G35</f>
        <v>0.31756756756756754</v>
      </c>
      <c r="K32" s="111">
        <f t="shared" si="2"/>
        <v>6.2299013322120463E-2</v>
      </c>
      <c r="L32" s="79"/>
      <c r="M32" s="80"/>
      <c r="N32" s="81">
        <f>分析係数表!H35</f>
        <v>6.990363461717225E-2</v>
      </c>
      <c r="O32" s="82">
        <f t="shared" si="3"/>
        <v>1.3328292693303916</v>
      </c>
      <c r="P32" s="76">
        <f>分析係数表!C35</f>
        <v>0.22275795564127288</v>
      </c>
      <c r="Q32" s="82">
        <f t="shared" si="4"/>
        <v>0.29689832325488952</v>
      </c>
      <c r="R32" s="83">
        <v>0.32418374010006751</v>
      </c>
      <c r="S32" s="84">
        <f t="shared" si="5"/>
        <v>0.52035935651865961</v>
      </c>
      <c r="T32" s="85">
        <f>分析係数表!F35</f>
        <v>0.6527027027027027</v>
      </c>
      <c r="U32" s="86">
        <f t="shared" si="6"/>
        <v>0.33963995837636834</v>
      </c>
      <c r="V32" s="87">
        <f>分析係数表!D35</f>
        <v>0.11351351351351352</v>
      </c>
      <c r="W32" s="88">
        <f t="shared" si="7"/>
        <v>0</v>
      </c>
      <c r="X32" s="76">
        <f>分析係数表!E35</f>
        <v>8.9189189189189194E-2</v>
      </c>
      <c r="Y32" s="89">
        <f t="shared" si="8"/>
        <v>0</v>
      </c>
    </row>
    <row r="33" spans="1:25" x14ac:dyDescent="0.2">
      <c r="A33" s="6" t="s">
        <v>21</v>
      </c>
      <c r="B33" s="5" t="s">
        <v>38</v>
      </c>
      <c r="C33" s="90"/>
      <c r="D33" s="107">
        <f>投入係数表!AM33</f>
        <v>1.0277172220492058E-2</v>
      </c>
      <c r="E33" s="110">
        <f t="shared" si="9"/>
        <v>1.0277172220492059</v>
      </c>
      <c r="F33" s="85">
        <f>分析係数表!C36</f>
        <v>0.43622860833064259</v>
      </c>
      <c r="G33" s="110">
        <f t="shared" si="0"/>
        <v>0.44831965353195907</v>
      </c>
      <c r="H33" s="110">
        <v>0.4866493927488198</v>
      </c>
      <c r="I33" s="110">
        <f t="shared" si="1"/>
        <v>0.4866493927488198</v>
      </c>
      <c r="J33" s="85">
        <f>分析係数表!G36</f>
        <v>3.6982248520710057E-3</v>
      </c>
      <c r="K33" s="111">
        <f t="shared" si="2"/>
        <v>1.7997388785089489E-3</v>
      </c>
      <c r="L33" s="79"/>
      <c r="M33" s="80"/>
      <c r="N33" s="81">
        <f>分析係数表!H36</f>
        <v>7.7743004988690231E-2</v>
      </c>
      <c r="O33" s="82">
        <f t="shared" si="3"/>
        <v>1.48229992763739</v>
      </c>
      <c r="P33" s="76">
        <f>分析係数表!C36</f>
        <v>0.43622860833064259</v>
      </c>
      <c r="Q33" s="82">
        <f t="shared" si="4"/>
        <v>0.64662163456187083</v>
      </c>
      <c r="R33" s="83">
        <v>0.67745656652315822</v>
      </c>
      <c r="S33" s="84">
        <f t="shared" si="5"/>
        <v>1.164105959271978</v>
      </c>
      <c r="T33" s="85">
        <f>分析係数表!F36</f>
        <v>0.90162721893491127</v>
      </c>
      <c r="U33" s="86">
        <f t="shared" si="6"/>
        <v>1.0495896186039506</v>
      </c>
      <c r="V33" s="87">
        <f>分析係数表!D36</f>
        <v>2.1449704142011833E-2</v>
      </c>
      <c r="W33" s="88">
        <f t="shared" si="7"/>
        <v>0</v>
      </c>
      <c r="X33" s="76">
        <f>分析係数表!E36</f>
        <v>1.4792899408284023E-3</v>
      </c>
      <c r="Y33" s="89">
        <f t="shared" si="8"/>
        <v>0</v>
      </c>
    </row>
    <row r="34" spans="1:25" x14ac:dyDescent="0.2">
      <c r="A34" s="6" t="s">
        <v>22</v>
      </c>
      <c r="B34" s="5" t="s">
        <v>377</v>
      </c>
      <c r="C34" s="90"/>
      <c r="D34" s="107">
        <f>投入係数表!AM34</f>
        <v>2.3357209592027407E-2</v>
      </c>
      <c r="E34" s="110">
        <f t="shared" si="9"/>
        <v>2.3357209592027406</v>
      </c>
      <c r="F34" s="85">
        <f>分析係数表!C37</f>
        <v>0.12537048014226437</v>
      </c>
      <c r="G34" s="110">
        <f t="shared" si="0"/>
        <v>0.29283045813359787</v>
      </c>
      <c r="H34" s="110">
        <v>0.332415521502682</v>
      </c>
      <c r="I34" s="110">
        <f t="shared" si="1"/>
        <v>0.332415521502682</v>
      </c>
      <c r="J34" s="85">
        <f>分析係数表!G37</f>
        <v>0.54441260744985676</v>
      </c>
      <c r="K34" s="111">
        <f t="shared" si="2"/>
        <v>0.18097120081807902</v>
      </c>
      <c r="L34" s="79"/>
      <c r="M34" s="80"/>
      <c r="N34" s="81">
        <f>分析係数表!H37</f>
        <v>5.4441793449632819E-2</v>
      </c>
      <c r="O34" s="82">
        <f t="shared" si="3"/>
        <v>1.0380235045272597</v>
      </c>
      <c r="P34" s="76">
        <f>分析係数表!C37</f>
        <v>0.12537048014226437</v>
      </c>
      <c r="Q34" s="82">
        <f t="shared" si="4"/>
        <v>0.13013750516153849</v>
      </c>
      <c r="R34" s="83">
        <v>0.14501074001705325</v>
      </c>
      <c r="S34" s="84">
        <f t="shared" si="5"/>
        <v>0.47742626151973522</v>
      </c>
      <c r="T34" s="85">
        <f>分析係数表!F37</f>
        <v>0.7435530085959885</v>
      </c>
      <c r="U34" s="86">
        <f t="shared" si="6"/>
        <v>0.35499173313573434</v>
      </c>
      <c r="V34" s="87">
        <f>分析係数表!D37</f>
        <v>0.23782234957020057</v>
      </c>
      <c r="W34" s="88">
        <f t="shared" si="7"/>
        <v>0</v>
      </c>
      <c r="X34" s="76">
        <f>分析係数表!E37</f>
        <v>0.19484240687679083</v>
      </c>
      <c r="Y34" s="89">
        <f t="shared" si="8"/>
        <v>0</v>
      </c>
    </row>
    <row r="35" spans="1:25" x14ac:dyDescent="0.2">
      <c r="A35" s="6" t="s">
        <v>23</v>
      </c>
      <c r="B35" s="5" t="s">
        <v>193</v>
      </c>
      <c r="C35" s="90"/>
      <c r="D35" s="107">
        <f>投入係数表!AM35</f>
        <v>1.962005605730302E-2</v>
      </c>
      <c r="E35" s="110">
        <f t="shared" si="9"/>
        <v>1.9620056057303019</v>
      </c>
      <c r="F35" s="85">
        <f>分析係数表!C38</f>
        <v>2.2876841115637703E-2</v>
      </c>
      <c r="G35" s="110">
        <f t="shared" si="0"/>
        <v>4.4884490510282628E-2</v>
      </c>
      <c r="H35" s="110">
        <v>4.9872876087261653E-2</v>
      </c>
      <c r="I35" s="110">
        <f t="shared" si="1"/>
        <v>4.9872876087261653E-2</v>
      </c>
      <c r="J35" s="85">
        <f>分析係数表!G38</f>
        <v>0.33663366336633666</v>
      </c>
      <c r="K35" s="111">
        <f t="shared" si="2"/>
        <v>1.678888897987026E-2</v>
      </c>
      <c r="L35" s="79"/>
      <c r="M35" s="80"/>
      <c r="N35" s="81">
        <f>分析係数表!H38</f>
        <v>4.7129179190035016E-2</v>
      </c>
      <c r="O35" s="82">
        <f t="shared" si="3"/>
        <v>0.89859632918950605</v>
      </c>
      <c r="P35" s="76">
        <f>分析係数表!C38</f>
        <v>2.2876841115637703E-2</v>
      </c>
      <c r="Q35" s="82">
        <f t="shared" si="4"/>
        <v>2.0557045449963604E-2</v>
      </c>
      <c r="R35" s="83">
        <v>2.3710847172101368E-2</v>
      </c>
      <c r="S35" s="84">
        <f t="shared" si="5"/>
        <v>7.3583723259363021E-2</v>
      </c>
      <c r="T35" s="85">
        <f>分析係数表!F38</f>
        <v>0.54455445544554459</v>
      </c>
      <c r="U35" s="86">
        <f t="shared" si="6"/>
        <v>4.0070344349158085E-2</v>
      </c>
      <c r="V35" s="87">
        <f>分析係数表!D38</f>
        <v>0.17821782178217821</v>
      </c>
      <c r="W35" s="88">
        <f t="shared" si="7"/>
        <v>0</v>
      </c>
      <c r="X35" s="76">
        <f>分析係数表!E38</f>
        <v>0.21782178217821782</v>
      </c>
      <c r="Y35" s="89">
        <f t="shared" si="8"/>
        <v>0</v>
      </c>
    </row>
    <row r="36" spans="1:25" x14ac:dyDescent="0.2">
      <c r="A36" s="6" t="s">
        <v>24</v>
      </c>
      <c r="B36" s="5" t="s">
        <v>39</v>
      </c>
      <c r="C36" s="90"/>
      <c r="D36" s="107">
        <f>投入係数表!AM36</f>
        <v>0</v>
      </c>
      <c r="E36" s="110">
        <f t="shared" si="9"/>
        <v>0</v>
      </c>
      <c r="F36" s="85">
        <f>分析係数表!C39</f>
        <v>1</v>
      </c>
      <c r="G36" s="110">
        <f t="shared" si="0"/>
        <v>0</v>
      </c>
      <c r="H36" s="110">
        <v>7.3824567906242448E-3</v>
      </c>
      <c r="I36" s="110">
        <f t="shared" si="1"/>
        <v>7.3824567906242448E-3</v>
      </c>
      <c r="J36" s="85">
        <f>分析係数表!G39</f>
        <v>0.3546086320409656</v>
      </c>
      <c r="K36" s="111">
        <f t="shared" si="2"/>
        <v>2.6178829036248006E-3</v>
      </c>
      <c r="L36" s="79"/>
      <c r="M36" s="80"/>
      <c r="N36" s="81">
        <f>分析係数表!H39</f>
        <v>4.3379915099309016E-3</v>
      </c>
      <c r="O36" s="82">
        <f t="shared" si="3"/>
        <v>8.2711036217311518E-2</v>
      </c>
      <c r="P36" s="76">
        <f>分析係数表!C39</f>
        <v>1</v>
      </c>
      <c r="Q36" s="82">
        <f t="shared" si="4"/>
        <v>8.2711036217311518E-2</v>
      </c>
      <c r="R36" s="83">
        <v>8.9768128983814782E-2</v>
      </c>
      <c r="S36" s="84">
        <f t="shared" si="5"/>
        <v>9.7150585774439024E-2</v>
      </c>
      <c r="T36" s="85">
        <f>分析係数表!F39</f>
        <v>0.70537673738112661</v>
      </c>
      <c r="U36" s="86">
        <f t="shared" si="6"/>
        <v>6.8527763228239086E-2</v>
      </c>
      <c r="V36" s="87">
        <f>分析係数表!D39</f>
        <v>5.5779078273591805E-2</v>
      </c>
      <c r="W36" s="88">
        <f t="shared" si="7"/>
        <v>0</v>
      </c>
      <c r="X36" s="76">
        <f>分析係数表!E39</f>
        <v>7.0592538405267011E-2</v>
      </c>
      <c r="Y36" s="89">
        <f t="shared" si="8"/>
        <v>0</v>
      </c>
    </row>
    <row r="37" spans="1:25" x14ac:dyDescent="0.2">
      <c r="A37" s="6" t="s">
        <v>25</v>
      </c>
      <c r="B37" s="5" t="s">
        <v>40</v>
      </c>
      <c r="C37" s="90"/>
      <c r="D37" s="107">
        <f>投入係数表!AM37</f>
        <v>0</v>
      </c>
      <c r="E37" s="110">
        <f t="shared" si="9"/>
        <v>0</v>
      </c>
      <c r="F37" s="85">
        <f>分析係数表!C40</f>
        <v>1</v>
      </c>
      <c r="G37" s="110">
        <f t="shared" si="0"/>
        <v>0</v>
      </c>
      <c r="H37" s="110">
        <v>1.1352214093364232E-4</v>
      </c>
      <c r="I37" s="110">
        <f t="shared" si="1"/>
        <v>1.1352214093364232E-4</v>
      </c>
      <c r="J37" s="85">
        <f>分析係数表!G40</f>
        <v>0.56581344070558914</v>
      </c>
      <c r="K37" s="111">
        <f t="shared" si="2"/>
        <v>6.4232353157928958E-5</v>
      </c>
      <c r="L37" s="79"/>
      <c r="M37" s="80"/>
      <c r="N37" s="81">
        <f>分析係数表!H40</f>
        <v>2.8909614848325226E-2</v>
      </c>
      <c r="O37" s="82">
        <f t="shared" si="3"/>
        <v>0.55120997707679753</v>
      </c>
      <c r="P37" s="76">
        <f>分析係数表!C40</f>
        <v>1</v>
      </c>
      <c r="Q37" s="82">
        <f t="shared" si="4"/>
        <v>0.55120997707679753</v>
      </c>
      <c r="R37" s="83">
        <v>0.55142336823158822</v>
      </c>
      <c r="S37" s="84">
        <f t="shared" si="5"/>
        <v>0.55153689037252185</v>
      </c>
      <c r="T37" s="85">
        <f>分析係数表!F40</f>
        <v>0.76416450963474258</v>
      </c>
      <c r="U37" s="86">
        <f t="shared" si="6"/>
        <v>0.42146491737698893</v>
      </c>
      <c r="V37" s="87">
        <f>分析係数表!D40</f>
        <v>3.8155498034704249E-2</v>
      </c>
      <c r="W37" s="88">
        <f t="shared" si="7"/>
        <v>0</v>
      </c>
      <c r="X37" s="76">
        <f>分析係数表!E40</f>
        <v>2.4733966062697729E-2</v>
      </c>
      <c r="Y37" s="89">
        <f t="shared" si="8"/>
        <v>0</v>
      </c>
    </row>
    <row r="38" spans="1:25" x14ac:dyDescent="0.2">
      <c r="A38" s="6" t="s">
        <v>26</v>
      </c>
      <c r="B38" s="5" t="s">
        <v>276</v>
      </c>
      <c r="C38" s="90"/>
      <c r="D38" s="107">
        <f>投入係数表!AM38</f>
        <v>0</v>
      </c>
      <c r="E38" s="110">
        <f t="shared" si="9"/>
        <v>0</v>
      </c>
      <c r="F38" s="85">
        <f>分析係数表!C41</f>
        <v>0.80737001514386675</v>
      </c>
      <c r="G38" s="110">
        <f t="shared" si="0"/>
        <v>0</v>
      </c>
      <c r="H38" s="110">
        <v>1.1156098608391233E-3</v>
      </c>
      <c r="I38" s="110">
        <f t="shared" si="1"/>
        <v>1.1156098608391233E-3</v>
      </c>
      <c r="J38" s="85">
        <f>分析係数表!G41</f>
        <v>0.46438676343953744</v>
      </c>
      <c r="K38" s="111">
        <f t="shared" si="2"/>
        <v>5.1807445253631321E-4</v>
      </c>
      <c r="L38" s="79"/>
      <c r="M38" s="80"/>
      <c r="N38" s="81">
        <f>分析係数表!H41</f>
        <v>5.5247420444334276E-2</v>
      </c>
      <c r="O38" s="82">
        <f t="shared" si="3"/>
        <v>1.0533841255390461</v>
      </c>
      <c r="P38" s="76">
        <f>分析係数表!C41</f>
        <v>0.80737001514386675</v>
      </c>
      <c r="Q38" s="82">
        <f t="shared" si="4"/>
        <v>0.85047075738876854</v>
      </c>
      <c r="R38" s="83">
        <v>0.86438805666821994</v>
      </c>
      <c r="S38" s="84">
        <f t="shared" si="5"/>
        <v>0.86550366652905908</v>
      </c>
      <c r="T38" s="85">
        <f>分析係数表!F41</f>
        <v>0.56759749046623198</v>
      </c>
      <c r="U38" s="86">
        <f t="shared" si="6"/>
        <v>0.49125770911121641</v>
      </c>
      <c r="V38" s="87">
        <f>分析係数表!D41</f>
        <v>0.17788165826054866</v>
      </c>
      <c r="W38" s="88">
        <f t="shared" si="7"/>
        <v>0</v>
      </c>
      <c r="X38" s="76">
        <f>分析係数表!E41</f>
        <v>0.18021896912289334</v>
      </c>
      <c r="Y38" s="89">
        <f t="shared" si="8"/>
        <v>0</v>
      </c>
    </row>
    <row r="39" spans="1:25" x14ac:dyDescent="0.2">
      <c r="A39" s="6" t="s">
        <v>51</v>
      </c>
      <c r="B39" s="5" t="s">
        <v>367</v>
      </c>
      <c r="C39" s="90"/>
      <c r="D39" s="107">
        <f>投入係数表!AM39</f>
        <v>2.4914356898162568E-3</v>
      </c>
      <c r="E39" s="110">
        <f t="shared" si="9"/>
        <v>0.24914356898162568</v>
      </c>
      <c r="F39" s="85">
        <f>分析係数表!C42</f>
        <v>0.96683250414593702</v>
      </c>
      <c r="G39" s="110">
        <f>E39*F39</f>
        <v>0.24088010069036114</v>
      </c>
      <c r="H39" s="110">
        <v>0.26021934418866743</v>
      </c>
      <c r="I39" s="110">
        <f>C39+H39</f>
        <v>0.26021934418866743</v>
      </c>
      <c r="J39" s="85">
        <f>分析係数表!G42</f>
        <v>0.48211243611584326</v>
      </c>
      <c r="K39" s="111">
        <f>I39*J39</f>
        <v>0.12545498195126556</v>
      </c>
      <c r="L39" s="79"/>
      <c r="M39" s="80"/>
      <c r="N39" s="81">
        <f>分析係数表!H42</f>
        <v>1.6732252966876335E-2</v>
      </c>
      <c r="O39" s="82">
        <f t="shared" si="3"/>
        <v>0.31902828255248733</v>
      </c>
      <c r="P39" s="76">
        <f>分析係数表!C42</f>
        <v>0.96683250414593702</v>
      </c>
      <c r="Q39" s="82">
        <f>O39*P39</f>
        <v>0.30844691331359886</v>
      </c>
      <c r="R39" s="83">
        <v>0.31591255882735303</v>
      </c>
      <c r="S39" s="84">
        <f>I39+R39</f>
        <v>0.57613190301602046</v>
      </c>
      <c r="T39" s="85">
        <f>分析係数表!F42</f>
        <v>0.55877342419080067</v>
      </c>
      <c r="U39" s="86">
        <f>S39*T39</f>
        <v>0.32192719623382404</v>
      </c>
      <c r="V39" s="87">
        <f>分析係数表!D42</f>
        <v>0.25383304940374785</v>
      </c>
      <c r="W39" s="88">
        <f>ROUND(S39*V39,0)</f>
        <v>0</v>
      </c>
      <c r="X39" s="76">
        <f>分析係数表!E42</f>
        <v>0.17717206132879046</v>
      </c>
      <c r="Y39" s="89">
        <f>ROUND(S39*X39,0)</f>
        <v>0</v>
      </c>
    </row>
    <row r="40" spans="1:25" x14ac:dyDescent="0.2">
      <c r="A40" s="6" t="s">
        <v>194</v>
      </c>
      <c r="B40" s="5" t="s">
        <v>41</v>
      </c>
      <c r="C40" s="90"/>
      <c r="D40" s="107">
        <f>投入係数表!AM40</f>
        <v>3.3945811273746497E-2</v>
      </c>
      <c r="E40" s="110">
        <f t="shared" si="9"/>
        <v>3.3945811273746496</v>
      </c>
      <c r="F40" s="85">
        <f>分析係数表!C43</f>
        <v>0.23747353563867324</v>
      </c>
      <c r="G40" s="110">
        <f>E40*F40</f>
        <v>0.80612318232997138</v>
      </c>
      <c r="H40" s="110">
        <v>0.98441719461117205</v>
      </c>
      <c r="I40" s="110">
        <f>C40+H40</f>
        <v>0.98441719461117205</v>
      </c>
      <c r="J40" s="85">
        <f>分析係数表!G43</f>
        <v>0.3947923997185081</v>
      </c>
      <c r="K40" s="111">
        <f>I40*J40</f>
        <v>0.38864042658470621</v>
      </c>
      <c r="L40" s="79"/>
      <c r="M40" s="80"/>
      <c r="N40" s="81">
        <f>分析係数表!H43</f>
        <v>4.4340470362222294E-2</v>
      </c>
      <c r="O40" s="82">
        <f t="shared" si="3"/>
        <v>0.84542494876409147</v>
      </c>
      <c r="P40" s="76">
        <f>分析係数表!C43</f>
        <v>0.23747353563867324</v>
      </c>
      <c r="Q40" s="82">
        <f>O40*P40</f>
        <v>0.20076605170015296</v>
      </c>
      <c r="R40" s="83">
        <v>0.28287290037536572</v>
      </c>
      <c r="S40" s="84">
        <f>I40+R40</f>
        <v>1.2672900949865378</v>
      </c>
      <c r="T40" s="85">
        <f>分析係数表!F43</f>
        <v>0.64109781843771996</v>
      </c>
      <c r="U40" s="86">
        <f>S40*T40</f>
        <v>0.81245691522360031</v>
      </c>
      <c r="V40" s="87">
        <f>分析係数表!D43</f>
        <v>1.4700914848698099</v>
      </c>
      <c r="W40" s="88">
        <f>ROUND(S40*V40,0)</f>
        <v>2</v>
      </c>
      <c r="X40" s="76">
        <f>分析係数表!E43</f>
        <v>1.0415200562983815</v>
      </c>
      <c r="Y40" s="89">
        <f>ROUND(S40*X40,0)</f>
        <v>1</v>
      </c>
    </row>
    <row r="41" spans="1:25" x14ac:dyDescent="0.2">
      <c r="A41" s="6" t="s">
        <v>340</v>
      </c>
      <c r="B41" s="5" t="s">
        <v>42</v>
      </c>
      <c r="C41" s="201">
        <f>最終需要_まとめ!C42</f>
        <v>100</v>
      </c>
      <c r="D41" s="107">
        <f>投入係数表!AM41</f>
        <v>1.7440049828713795E-2</v>
      </c>
      <c r="E41" s="110">
        <f t="shared" si="9"/>
        <v>1.7440049828713795</v>
      </c>
      <c r="F41" s="85">
        <f>分析係数表!C44</f>
        <v>0.41273100616016423</v>
      </c>
      <c r="G41" s="110">
        <f>E41*F41</f>
        <v>0.71980493132884449</v>
      </c>
      <c r="H41" s="110">
        <v>0.72616084384974855</v>
      </c>
      <c r="I41" s="110">
        <f>C41+H41</f>
        <v>100.72616084384975</v>
      </c>
      <c r="J41" s="85">
        <f>分析係数表!G44</f>
        <v>0.27032077234506385</v>
      </c>
      <c r="K41" s="111">
        <f>I41*J41</f>
        <v>27.228373594662596</v>
      </c>
      <c r="L41" s="79"/>
      <c r="M41" s="80"/>
      <c r="N41" s="81">
        <f>分析係数表!H44</f>
        <v>0.12437641372044743</v>
      </c>
      <c r="O41" s="82">
        <f t="shared" si="3"/>
        <v>2.3714435669734892</v>
      </c>
      <c r="P41" s="76">
        <f>分析係数表!C44</f>
        <v>0.41273100616016423</v>
      </c>
      <c r="Q41" s="82">
        <f>O41*P41</f>
        <v>0.97876828944901706</v>
      </c>
      <c r="R41" s="83">
        <v>0.99196103832333193</v>
      </c>
      <c r="S41" s="84">
        <f>I41+R41</f>
        <v>101.71812188217308</v>
      </c>
      <c r="T41" s="85">
        <f>分析係数表!F44</f>
        <v>0.52382435378386794</v>
      </c>
      <c r="U41" s="86">
        <f>S41*T41</f>
        <v>53.282429463038028</v>
      </c>
      <c r="V41" s="87">
        <f>分析係数表!D44</f>
        <v>0.30302086577390219</v>
      </c>
      <c r="W41" s="88">
        <f>ROUND(S41*V41,0)</f>
        <v>31</v>
      </c>
      <c r="X41" s="76">
        <f>分析係数表!E44</f>
        <v>0.1999377141077546</v>
      </c>
      <c r="Y41" s="89">
        <f>ROUND(S41*X41,0)</f>
        <v>20</v>
      </c>
    </row>
    <row r="42" spans="1:25" x14ac:dyDescent="0.2">
      <c r="A42" s="6" t="s">
        <v>341</v>
      </c>
      <c r="B42" s="5" t="s">
        <v>278</v>
      </c>
      <c r="C42" s="90"/>
      <c r="D42" s="107">
        <f>投入係数表!AM42</f>
        <v>0</v>
      </c>
      <c r="E42" s="110">
        <f t="shared" si="9"/>
        <v>0</v>
      </c>
      <c r="F42" s="85">
        <f>分析係数表!C45</f>
        <v>1</v>
      </c>
      <c r="G42" s="110">
        <f>E42*F42</f>
        <v>0</v>
      </c>
      <c r="H42" s="110">
        <v>6.4621065266993773E-3</v>
      </c>
      <c r="I42" s="110">
        <f>C42+H42</f>
        <v>6.4621065266993773E-3</v>
      </c>
      <c r="J42" s="85">
        <f>分析係数表!G45</f>
        <v>0</v>
      </c>
      <c r="K42" s="111">
        <f>I42*J42</f>
        <v>0</v>
      </c>
      <c r="L42" s="79"/>
      <c r="M42" s="80"/>
      <c r="N42" s="81">
        <f>分析係数表!H45</f>
        <v>0</v>
      </c>
      <c r="O42" s="82">
        <f t="shared" si="3"/>
        <v>0</v>
      </c>
      <c r="P42" s="76">
        <f>分析係数表!C45</f>
        <v>1</v>
      </c>
      <c r="Q42" s="82">
        <f>O42*P42</f>
        <v>0</v>
      </c>
      <c r="R42" s="83">
        <v>4.1432746115802723E-3</v>
      </c>
      <c r="S42" s="84">
        <f>I42+R42</f>
        <v>1.0605381138279649E-2</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107">
        <f>投入係数表!AM43</f>
        <v>4.3600124571784487E-3</v>
      </c>
      <c r="E43" s="110">
        <f t="shared" si="9"/>
        <v>0.43600124571784488</v>
      </c>
      <c r="F43" s="85">
        <f>分析係数表!C46</f>
        <v>7.03125E-2</v>
      </c>
      <c r="G43" s="110">
        <f>E43*F43</f>
        <v>3.0656337589535967E-2</v>
      </c>
      <c r="H43" s="110">
        <v>3.8466485382726331E-2</v>
      </c>
      <c r="I43" s="110">
        <f>C43+H43</f>
        <v>3.8466485382726331E-2</v>
      </c>
      <c r="J43" s="85">
        <f>分析係数表!G46</f>
        <v>1.0101010101010102E-2</v>
      </c>
      <c r="K43" s="111">
        <f>I43*J43</f>
        <v>3.8855035740127609E-4</v>
      </c>
      <c r="L43" s="79"/>
      <c r="M43" s="80"/>
      <c r="N43" s="81">
        <f>分析係数表!H46</f>
        <v>2.5315279025811051E-2</v>
      </c>
      <c r="O43" s="82">
        <f t="shared" si="3"/>
        <v>0.48267797563959658</v>
      </c>
      <c r="P43" s="76">
        <f>分析係数表!C46</f>
        <v>7.03125E-2</v>
      </c>
      <c r="Q43" s="82">
        <f>O43*P43</f>
        <v>3.3938295162159134E-2</v>
      </c>
      <c r="R43" s="83">
        <v>3.6771167572832893E-2</v>
      </c>
      <c r="S43" s="84">
        <f>I43+R43</f>
        <v>7.5237652955559231E-2</v>
      </c>
      <c r="T43" s="85">
        <f>分析係数表!F46</f>
        <v>0.30303030303030304</v>
      </c>
      <c r="U43" s="86">
        <f>S43*T43</f>
        <v>2.279928877441189E-2</v>
      </c>
      <c r="V43" s="87">
        <f>分析係数表!D46</f>
        <v>1.0101010101010102E-2</v>
      </c>
      <c r="W43" s="88">
        <f>ROUND(S43*V43,0)</f>
        <v>0</v>
      </c>
      <c r="X43" s="76">
        <f>分析係数表!E46</f>
        <v>3.0303030303030304E-2</v>
      </c>
      <c r="Y43" s="89">
        <f>ROUND(S43*X43,0)</f>
        <v>0</v>
      </c>
    </row>
    <row r="44" spans="1:25" x14ac:dyDescent="0.2">
      <c r="A44" s="192">
        <v>40</v>
      </c>
      <c r="B44" s="14" t="s">
        <v>150</v>
      </c>
      <c r="C44" s="197">
        <f>SUM(C5:C43)</f>
        <v>100</v>
      </c>
      <c r="D44" s="108">
        <f>投入係数表!AM44</f>
        <v>0.45499844285269386</v>
      </c>
      <c r="E44" s="96">
        <f>SUM(E5:E43)</f>
        <v>45.499844285269397</v>
      </c>
      <c r="F44" s="98">
        <f>分析係数表!C47</f>
        <v>0.45593014645384233</v>
      </c>
      <c r="G44" s="96">
        <f>SUM(G5:G43)</f>
        <v>10.469911680523579</v>
      </c>
      <c r="H44" s="96">
        <f>SUM(H5:H43)</f>
        <v>11.881702481282826</v>
      </c>
      <c r="I44" s="96">
        <f>SUM(I5:I43)</f>
        <v>111.88170248128283</v>
      </c>
      <c r="J44" s="98">
        <f>分析係数表!G47</f>
        <v>0.32612291818538663</v>
      </c>
      <c r="K44" s="112">
        <f>SUM(K5:K43)</f>
        <v>30.409356024621726</v>
      </c>
      <c r="L44" s="94">
        <f>最終需要_まとめ!$L$33</f>
        <v>0.627</v>
      </c>
      <c r="M44" s="91">
        <f>K44*L44</f>
        <v>19.066666227437821</v>
      </c>
      <c r="N44" s="95">
        <f>分析係数表!H47</f>
        <v>1</v>
      </c>
      <c r="O44" s="96">
        <f>SUM(O5:O43)</f>
        <v>19.066666227437821</v>
      </c>
      <c r="P44" s="92">
        <f>分析係数表!C47</f>
        <v>0.45593014645384233</v>
      </c>
      <c r="Q44" s="96">
        <f>SUM(Q5:Q43)</f>
        <v>5.5443499308842927</v>
      </c>
      <c r="R44" s="91">
        <f>SUM(R5:R43)</f>
        <v>6.0798306169861398</v>
      </c>
      <c r="S44" s="97">
        <f>SUM(S5:S43)</f>
        <v>117.96153309826896</v>
      </c>
      <c r="T44" s="98">
        <f>分析係数表!F47</f>
        <v>0.53227163124544385</v>
      </c>
      <c r="U44" s="99">
        <f>SUM(U5:U43)</f>
        <v>62.750343399646098</v>
      </c>
      <c r="V44" s="100">
        <f>分析係数表!D47</f>
        <v>0.14068019962989961</v>
      </c>
      <c r="W44" s="101">
        <f>SUM(W5:W43)</f>
        <v>35</v>
      </c>
      <c r="X44" s="92">
        <f>分析係数表!E47</f>
        <v>0.11066561991812932</v>
      </c>
      <c r="Y44" s="102">
        <f>SUM(Y5:Y43)</f>
        <v>23</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2015年佐用町産業連関表</v>
      </c>
      <c r="H1" s="401"/>
      <c r="I1" s="401"/>
    </row>
    <row r="2" spans="1:25" x14ac:dyDescent="0.2">
      <c r="B2" s="3" t="s">
        <v>282</v>
      </c>
      <c r="S2" s="3" t="s">
        <v>152</v>
      </c>
      <c r="U2" s="64" t="s">
        <v>209</v>
      </c>
      <c r="W2" s="3" t="s">
        <v>130</v>
      </c>
      <c r="Y2" s="3" t="s">
        <v>153</v>
      </c>
    </row>
    <row r="3" spans="1:25" ht="44" x14ac:dyDescent="0.2">
      <c r="B3" s="65"/>
      <c r="C3" s="66" t="s">
        <v>227</v>
      </c>
      <c r="D3" s="66" t="s">
        <v>318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投入係数表!AN5</f>
        <v>0</v>
      </c>
      <c r="E5" s="110">
        <f>$C$42*D5</f>
        <v>0</v>
      </c>
      <c r="F5" s="85">
        <f>分析係数表!C8</f>
        <v>1</v>
      </c>
      <c r="G5" s="110">
        <f t="shared" ref="G5:G38" si="0">E5*F5</f>
        <v>0</v>
      </c>
      <c r="H5" s="110">
        <f t="array" ref="H5:H43">MMULT(逆行列係数!C5:AO43,'38'!G5:G43)</f>
        <v>3.0147521852128879E-4</v>
      </c>
      <c r="I5" s="110">
        <f t="shared" ref="I5:I38" si="1">C5+H5</f>
        <v>3.0147521852128879E-4</v>
      </c>
      <c r="J5" s="85">
        <f>分析係数表!G8</f>
        <v>0.11979935084095604</v>
      </c>
      <c r="K5" s="111">
        <f t="shared" ref="K5:K38" si="2">I5*J5</f>
        <v>3.6116535473485761E-5</v>
      </c>
      <c r="L5" s="79" t="s">
        <v>177</v>
      </c>
      <c r="M5" s="80" t="s">
        <v>177</v>
      </c>
      <c r="N5" s="81">
        <f>分析係数表!H8</f>
        <v>1.4191429368202522E-2</v>
      </c>
      <c r="O5" s="82">
        <f t="shared" ref="O5:O43" si="3">$M$44*N5</f>
        <v>7.6650722495152313E-2</v>
      </c>
      <c r="P5" s="76">
        <f>分析係数表!C8</f>
        <v>1</v>
      </c>
      <c r="Q5" s="82">
        <f t="shared" ref="Q5:Q38" si="4">O5*P5</f>
        <v>7.6650722495152313E-2</v>
      </c>
      <c r="R5" s="83">
        <f t="array" ref="R5:R43">MMULT(逆行列係数!C5:AO43,'38'!Q5:Q43)</f>
        <v>0.10771618430000968</v>
      </c>
      <c r="S5" s="84">
        <f t="shared" ref="S5:S38" si="5">I5+R5</f>
        <v>0.10801765951853097</v>
      </c>
      <c r="T5" s="85">
        <f>分析係数表!F8</f>
        <v>0.45234582472705814</v>
      </c>
      <c r="U5" s="86">
        <f t="shared" ref="U5:U38" si="6">S5*T5</f>
        <v>4.8861337279996454E-2</v>
      </c>
      <c r="V5" s="87">
        <f>分析係数表!D8</f>
        <v>0.25140159339038065</v>
      </c>
      <c r="W5" s="88">
        <f t="shared" ref="W5:W38" si="7">ROUND(S5*V5,0)</f>
        <v>0</v>
      </c>
      <c r="X5" s="76">
        <f>分析係数表!E8</f>
        <v>0.19799350840956034</v>
      </c>
      <c r="Y5" s="89">
        <f t="shared" ref="Y5:Y38" si="8">ROUND(S5*X5,0)</f>
        <v>0</v>
      </c>
    </row>
    <row r="6" spans="1:25" x14ac:dyDescent="0.2">
      <c r="A6" s="6" t="s">
        <v>219</v>
      </c>
      <c r="B6" s="5" t="s">
        <v>265</v>
      </c>
      <c r="C6" s="90"/>
      <c r="D6" s="107">
        <f>投入係数表!AN6</f>
        <v>0</v>
      </c>
      <c r="E6" s="110">
        <f t="shared" ref="E6:E43" si="9">$C$42*D6</f>
        <v>0</v>
      </c>
      <c r="F6" s="85">
        <f>分析係数表!C9</f>
        <v>1</v>
      </c>
      <c r="G6" s="110">
        <f t="shared" si="0"/>
        <v>0</v>
      </c>
      <c r="H6" s="110">
        <v>7.7498439007510397E-2</v>
      </c>
      <c r="I6" s="110">
        <f t="shared" si="1"/>
        <v>7.7498439007510397E-2</v>
      </c>
      <c r="J6" s="85">
        <f>分析係数表!G9</f>
        <v>0.2441860465116279</v>
      </c>
      <c r="K6" s="111">
        <f t="shared" si="2"/>
        <v>1.8924037432066491E-2</v>
      </c>
      <c r="L6" s="79"/>
      <c r="M6" s="80"/>
      <c r="N6" s="81">
        <f>分析係数表!H9</f>
        <v>7.4365568741672605E-4</v>
      </c>
      <c r="O6" s="82">
        <f t="shared" si="3"/>
        <v>4.0166317464708631E-3</v>
      </c>
      <c r="P6" s="76">
        <f>分析係数表!C9</f>
        <v>1</v>
      </c>
      <c r="Q6" s="82">
        <f t="shared" si="4"/>
        <v>4.0166317464708631E-3</v>
      </c>
      <c r="R6" s="83">
        <v>5.3628566381262914E-3</v>
      </c>
      <c r="S6" s="84">
        <f t="shared" si="5"/>
        <v>8.2861295645636684E-2</v>
      </c>
      <c r="T6" s="85">
        <f>分析係数表!F9</f>
        <v>0.66860465116279066</v>
      </c>
      <c r="U6" s="86">
        <f t="shared" si="6"/>
        <v>5.5401447670047781E-2</v>
      </c>
      <c r="V6" s="87">
        <f>分析係数表!D9</f>
        <v>0.14534883720930233</v>
      </c>
      <c r="W6" s="88">
        <f t="shared" si="7"/>
        <v>0</v>
      </c>
      <c r="X6" s="76">
        <f>分析係数表!E9</f>
        <v>4.0697674418604654E-2</v>
      </c>
      <c r="Y6" s="89">
        <f t="shared" si="8"/>
        <v>0</v>
      </c>
    </row>
    <row r="7" spans="1:25" x14ac:dyDescent="0.2">
      <c r="A7" s="6" t="s">
        <v>220</v>
      </c>
      <c r="B7" s="5" t="s">
        <v>266</v>
      </c>
      <c r="C7" s="90"/>
      <c r="D7" s="107">
        <f>投入係数表!AN7</f>
        <v>0</v>
      </c>
      <c r="E7" s="110">
        <f t="shared" si="9"/>
        <v>0</v>
      </c>
      <c r="F7" s="85">
        <f>分析係数表!C10</f>
        <v>0</v>
      </c>
      <c r="G7" s="110">
        <f t="shared" si="0"/>
        <v>0</v>
      </c>
      <c r="H7" s="110">
        <v>0</v>
      </c>
      <c r="I7" s="110">
        <f t="shared" si="1"/>
        <v>0</v>
      </c>
      <c r="J7" s="85">
        <f>分析係数表!G10</f>
        <v>0</v>
      </c>
      <c r="K7" s="111">
        <f t="shared" si="2"/>
        <v>0</v>
      </c>
      <c r="L7" s="79"/>
      <c r="M7" s="80"/>
      <c r="N7" s="81">
        <f>分析係数表!H10</f>
        <v>1.4563257211910885E-3</v>
      </c>
      <c r="O7" s="82">
        <f t="shared" si="3"/>
        <v>7.8659038368387741E-3</v>
      </c>
      <c r="P7" s="76">
        <f>分析係数表!C10</f>
        <v>0</v>
      </c>
      <c r="Q7" s="82">
        <f t="shared" si="4"/>
        <v>0</v>
      </c>
      <c r="R7" s="83">
        <v>0</v>
      </c>
      <c r="S7" s="84">
        <f t="shared" si="5"/>
        <v>0</v>
      </c>
      <c r="T7" s="85">
        <f>分析係数表!F10</f>
        <v>0</v>
      </c>
      <c r="U7" s="86">
        <f t="shared" si="6"/>
        <v>0</v>
      </c>
      <c r="V7" s="87">
        <f>分析係数表!D10</f>
        <v>0</v>
      </c>
      <c r="W7" s="88">
        <f t="shared" si="7"/>
        <v>0</v>
      </c>
      <c r="X7" s="76">
        <f>分析係数表!E10</f>
        <v>0</v>
      </c>
      <c r="Y7" s="89">
        <f t="shared" si="8"/>
        <v>0</v>
      </c>
    </row>
    <row r="8" spans="1:25" x14ac:dyDescent="0.2">
      <c r="A8" s="6" t="s">
        <v>221</v>
      </c>
      <c r="B8" s="5" t="s">
        <v>27</v>
      </c>
      <c r="C8" s="90"/>
      <c r="D8" s="107">
        <f>投入係数表!AN8</f>
        <v>0</v>
      </c>
      <c r="E8" s="110">
        <f t="shared" si="9"/>
        <v>0</v>
      </c>
      <c r="F8" s="85">
        <f>分析係数表!C11</f>
        <v>1.4950166112956853E-2</v>
      </c>
      <c r="G8" s="110">
        <f t="shared" si="0"/>
        <v>0</v>
      </c>
      <c r="H8" s="110">
        <v>3.5413054812582657E-3</v>
      </c>
      <c r="I8" s="110">
        <f t="shared" si="1"/>
        <v>3.5413054812582657E-3</v>
      </c>
      <c r="J8" s="85">
        <f>分析係数表!G11</f>
        <v>0.5</v>
      </c>
      <c r="K8" s="111">
        <f t="shared" si="2"/>
        <v>1.7706527406291328E-3</v>
      </c>
      <c r="L8" s="79"/>
      <c r="M8" s="80"/>
      <c r="N8" s="81">
        <f>分析係数表!H11</f>
        <v>-3.0985653642363585E-5</v>
      </c>
      <c r="O8" s="82">
        <f t="shared" si="3"/>
        <v>-1.6735965610295263E-4</v>
      </c>
      <c r="P8" s="76">
        <f>分析係数表!C11</f>
        <v>1.4950166112956853E-2</v>
      </c>
      <c r="Q8" s="82">
        <f t="shared" si="4"/>
        <v>-2.5020546593464751E-6</v>
      </c>
      <c r="R8" s="83">
        <v>4.6282058767185977E-5</v>
      </c>
      <c r="S8" s="84">
        <f t="shared" si="5"/>
        <v>3.5875875400254516E-3</v>
      </c>
      <c r="T8" s="85">
        <f>分析係数表!F11</f>
        <v>0.8125</v>
      </c>
      <c r="U8" s="86">
        <f t="shared" si="6"/>
        <v>2.9149148762706795E-3</v>
      </c>
      <c r="V8" s="87">
        <f>分析係数表!D11</f>
        <v>0.3125</v>
      </c>
      <c r="W8" s="88">
        <f t="shared" si="7"/>
        <v>0</v>
      </c>
      <c r="X8" s="76">
        <f>分析係数表!E11</f>
        <v>0</v>
      </c>
      <c r="Y8" s="89">
        <f t="shared" si="8"/>
        <v>0</v>
      </c>
    </row>
    <row r="9" spans="1:25" x14ac:dyDescent="0.2">
      <c r="A9" s="6" t="s">
        <v>222</v>
      </c>
      <c r="B9" s="5" t="s">
        <v>190</v>
      </c>
      <c r="C9" s="90"/>
      <c r="D9" s="107">
        <f>投入係数表!AN9</f>
        <v>0</v>
      </c>
      <c r="E9" s="110">
        <f t="shared" si="9"/>
        <v>0</v>
      </c>
      <c r="F9" s="85">
        <f>分析係数表!C12</f>
        <v>7.6050169221580699E-2</v>
      </c>
      <c r="G9" s="110">
        <f t="shared" si="0"/>
        <v>0</v>
      </c>
      <c r="H9" s="110">
        <v>3.2848373248511674E-4</v>
      </c>
      <c r="I9" s="110">
        <f t="shared" si="1"/>
        <v>3.2848373248511674E-4</v>
      </c>
      <c r="J9" s="85">
        <f>分析係数表!G12</f>
        <v>0.1430260047281324</v>
      </c>
      <c r="K9" s="111">
        <f t="shared" si="2"/>
        <v>4.6981715875530888E-5</v>
      </c>
      <c r="L9" s="79"/>
      <c r="M9" s="80"/>
      <c r="N9" s="81">
        <f>分析係数表!H12</f>
        <v>0.10532023673039383</v>
      </c>
      <c r="O9" s="82">
        <f t="shared" si="3"/>
        <v>0.56885547109393597</v>
      </c>
      <c r="P9" s="76">
        <f>分析係数表!C12</f>
        <v>7.6050169221580699E-2</v>
      </c>
      <c r="Q9" s="82">
        <f t="shared" si="4"/>
        <v>4.326155483931584E-2</v>
      </c>
      <c r="R9" s="83">
        <v>4.8256895575197224E-2</v>
      </c>
      <c r="S9" s="84">
        <f t="shared" si="5"/>
        <v>4.8585379307682343E-2</v>
      </c>
      <c r="T9" s="85">
        <f>分析係数表!F12</f>
        <v>0.29432624113475175</v>
      </c>
      <c r="U9" s="86">
        <f t="shared" si="6"/>
        <v>1.4299952065736291E-2</v>
      </c>
      <c r="V9" s="87">
        <f>分析係数表!D12</f>
        <v>7.407407407407407E-2</v>
      </c>
      <c r="W9" s="88">
        <f t="shared" si="7"/>
        <v>0</v>
      </c>
      <c r="X9" s="76">
        <f>分析係数表!E12</f>
        <v>6.6587864460204885E-2</v>
      </c>
      <c r="Y9" s="89">
        <f t="shared" si="8"/>
        <v>0</v>
      </c>
    </row>
    <row r="10" spans="1:25" x14ac:dyDescent="0.2">
      <c r="A10" s="6" t="s">
        <v>223</v>
      </c>
      <c r="B10" s="5" t="s">
        <v>28</v>
      </c>
      <c r="C10" s="90"/>
      <c r="D10" s="107">
        <f>投入係数表!AN10</f>
        <v>5.8823529411764705E-2</v>
      </c>
      <c r="E10" s="110">
        <f t="shared" si="9"/>
        <v>5.8823529411764701</v>
      </c>
      <c r="F10" s="85">
        <f>分析係数表!C13</f>
        <v>0</v>
      </c>
      <c r="G10" s="110">
        <f t="shared" si="0"/>
        <v>0</v>
      </c>
      <c r="H10" s="110">
        <v>0</v>
      </c>
      <c r="I10" s="110">
        <f t="shared" si="1"/>
        <v>0</v>
      </c>
      <c r="J10" s="85">
        <f>分析係数表!G13</f>
        <v>0.24390243902439024</v>
      </c>
      <c r="K10" s="111">
        <f t="shared" si="2"/>
        <v>0</v>
      </c>
      <c r="L10" s="79"/>
      <c r="M10" s="80"/>
      <c r="N10" s="81">
        <f>分析係数表!H13</f>
        <v>1.555479812846652E-2</v>
      </c>
      <c r="O10" s="82">
        <f t="shared" si="3"/>
        <v>8.4014547363682232E-2</v>
      </c>
      <c r="P10" s="76">
        <f>分析係数表!C13</f>
        <v>0</v>
      </c>
      <c r="Q10" s="82">
        <f t="shared" si="4"/>
        <v>0</v>
      </c>
      <c r="R10" s="83">
        <v>0</v>
      </c>
      <c r="S10" s="84">
        <f t="shared" si="5"/>
        <v>0</v>
      </c>
      <c r="T10" s="85">
        <f>分析係数表!F13</f>
        <v>0.37804878048780488</v>
      </c>
      <c r="U10" s="86">
        <f t="shared" si="6"/>
        <v>0</v>
      </c>
      <c r="V10" s="87">
        <f>分析係数表!D13</f>
        <v>0.4451219512195122</v>
      </c>
      <c r="W10" s="88">
        <f t="shared" si="7"/>
        <v>0</v>
      </c>
      <c r="X10" s="76">
        <f>分析係数表!E13</f>
        <v>0.39634146341463417</v>
      </c>
      <c r="Y10" s="89">
        <f t="shared" si="8"/>
        <v>0</v>
      </c>
    </row>
    <row r="11" spans="1:25" x14ac:dyDescent="0.2">
      <c r="A11" s="6" t="s">
        <v>224</v>
      </c>
      <c r="B11" s="5" t="s">
        <v>267</v>
      </c>
      <c r="C11" s="90"/>
      <c r="D11" s="107">
        <f>投入係数表!AN11</f>
        <v>3.9215686274509803E-2</v>
      </c>
      <c r="E11" s="110">
        <f t="shared" si="9"/>
        <v>3.9215686274509802</v>
      </c>
      <c r="F11" s="85">
        <f>分析係数表!C14</f>
        <v>0.12118408880666054</v>
      </c>
      <c r="G11" s="110">
        <f t="shared" si="0"/>
        <v>0.47523172081043347</v>
      </c>
      <c r="H11" s="110">
        <v>0.51916450768863909</v>
      </c>
      <c r="I11" s="110">
        <f t="shared" si="1"/>
        <v>0.51916450768863909</v>
      </c>
      <c r="J11" s="85">
        <f>分析係数表!G14</f>
        <v>0.17455621301775148</v>
      </c>
      <c r="K11" s="111">
        <f t="shared" si="2"/>
        <v>9.0623390395354164E-2</v>
      </c>
      <c r="L11" s="79"/>
      <c r="M11" s="80"/>
      <c r="N11" s="81">
        <f>分析係数表!H14</f>
        <v>1.3013974529792706E-3</v>
      </c>
      <c r="O11" s="82">
        <f t="shared" si="3"/>
        <v>7.0291055563240102E-3</v>
      </c>
      <c r="P11" s="76">
        <f>分析係数表!C14</f>
        <v>0.12118408880666054</v>
      </c>
      <c r="Q11" s="82">
        <f t="shared" si="4"/>
        <v>8.5181575196895988E-4</v>
      </c>
      <c r="R11" s="83">
        <v>2.5501162554708435E-3</v>
      </c>
      <c r="S11" s="84">
        <f t="shared" si="5"/>
        <v>0.52171462394410995</v>
      </c>
      <c r="T11" s="85">
        <f>分析係数表!F14</f>
        <v>0.39349112426035504</v>
      </c>
      <c r="U11" s="86">
        <f t="shared" si="6"/>
        <v>0.20529007391883616</v>
      </c>
      <c r="V11" s="87">
        <f>分析係数表!D14</f>
        <v>0.13905325443786981</v>
      </c>
      <c r="W11" s="88">
        <f t="shared" si="7"/>
        <v>0</v>
      </c>
      <c r="X11" s="76">
        <f>分析係数表!E14</f>
        <v>0.10650887573964497</v>
      </c>
      <c r="Y11" s="89">
        <f t="shared" si="8"/>
        <v>0</v>
      </c>
    </row>
    <row r="12" spans="1:25" x14ac:dyDescent="0.2">
      <c r="A12" s="6" t="s">
        <v>225</v>
      </c>
      <c r="B12" s="5" t="s">
        <v>29</v>
      </c>
      <c r="C12" s="90"/>
      <c r="D12" s="107">
        <f>投入係数表!AN12</f>
        <v>0</v>
      </c>
      <c r="E12" s="110">
        <f t="shared" si="9"/>
        <v>0</v>
      </c>
      <c r="F12" s="85">
        <f>分析係数表!C15</f>
        <v>0</v>
      </c>
      <c r="G12" s="110">
        <f t="shared" si="0"/>
        <v>0</v>
      </c>
      <c r="H12" s="110">
        <v>0</v>
      </c>
      <c r="I12" s="110">
        <f t="shared" si="1"/>
        <v>0</v>
      </c>
      <c r="J12" s="85">
        <f>分析係数表!G15</f>
        <v>0.1</v>
      </c>
      <c r="K12" s="111">
        <f t="shared" si="2"/>
        <v>0</v>
      </c>
      <c r="L12" s="79"/>
      <c r="M12" s="80"/>
      <c r="N12" s="81">
        <f>分析係数表!H15</f>
        <v>9.7914665509868937E-3</v>
      </c>
      <c r="O12" s="82">
        <f t="shared" si="3"/>
        <v>5.288565132853304E-2</v>
      </c>
      <c r="P12" s="76">
        <f>分析係数表!C15</f>
        <v>0</v>
      </c>
      <c r="Q12" s="82">
        <f t="shared" si="4"/>
        <v>0</v>
      </c>
      <c r="R12" s="83">
        <v>0</v>
      </c>
      <c r="S12" s="84">
        <f t="shared" si="5"/>
        <v>0</v>
      </c>
      <c r="T12" s="85">
        <f>分析係数表!F15</f>
        <v>0.30833333333333335</v>
      </c>
      <c r="U12" s="86">
        <f t="shared" si="6"/>
        <v>0</v>
      </c>
      <c r="V12" s="87">
        <f>分析係数表!D15</f>
        <v>8.3333333333333332E-3</v>
      </c>
      <c r="W12" s="88">
        <f t="shared" si="7"/>
        <v>0</v>
      </c>
      <c r="X12" s="76">
        <f>分析係数表!E15</f>
        <v>0</v>
      </c>
      <c r="Y12" s="89">
        <f t="shared" si="8"/>
        <v>0</v>
      </c>
    </row>
    <row r="13" spans="1:25" x14ac:dyDescent="0.2">
      <c r="A13" s="6" t="s">
        <v>226</v>
      </c>
      <c r="B13" s="5" t="s">
        <v>30</v>
      </c>
      <c r="C13" s="90"/>
      <c r="D13" s="107">
        <f>投入係数表!AN13</f>
        <v>0</v>
      </c>
      <c r="E13" s="110">
        <f t="shared" si="9"/>
        <v>0</v>
      </c>
      <c r="F13" s="85">
        <f>分析係数表!C16</f>
        <v>1.8867924528301883E-2</v>
      </c>
      <c r="G13" s="110">
        <f t="shared" si="0"/>
        <v>0</v>
      </c>
      <c r="H13" s="110">
        <v>2.8665752129188211E-3</v>
      </c>
      <c r="I13" s="110">
        <f t="shared" si="1"/>
        <v>2.8665752129188211E-3</v>
      </c>
      <c r="J13" s="85">
        <f>分析係数表!G16</f>
        <v>4.4444444444444446E-2</v>
      </c>
      <c r="K13" s="111">
        <f t="shared" si="2"/>
        <v>1.2740334279639205E-4</v>
      </c>
      <c r="L13" s="79"/>
      <c r="M13" s="80"/>
      <c r="N13" s="81">
        <f>分析係数表!H16</f>
        <v>1.8622377839060514E-2</v>
      </c>
      <c r="O13" s="82">
        <f t="shared" si="3"/>
        <v>0.10058315331787453</v>
      </c>
      <c r="P13" s="76">
        <f>分析係数表!C16</f>
        <v>1.8867924528301883E-2</v>
      </c>
      <c r="Q13" s="82">
        <f t="shared" si="4"/>
        <v>1.8977953456202736E-3</v>
      </c>
      <c r="R13" s="83">
        <v>2.0556937836539767E-3</v>
      </c>
      <c r="S13" s="84">
        <f t="shared" si="5"/>
        <v>4.9222689965727979E-3</v>
      </c>
      <c r="T13" s="85">
        <f>分析係数表!F16</f>
        <v>0.28888888888888886</v>
      </c>
      <c r="U13" s="86">
        <f t="shared" si="6"/>
        <v>1.4219888212321414E-3</v>
      </c>
      <c r="V13" s="87">
        <f>分析係数表!D16</f>
        <v>0</v>
      </c>
      <c r="W13" s="88">
        <f t="shared" si="7"/>
        <v>0</v>
      </c>
      <c r="X13" s="76">
        <f>分析係数表!E16</f>
        <v>0</v>
      </c>
      <c r="Y13" s="89">
        <f t="shared" si="8"/>
        <v>0</v>
      </c>
    </row>
    <row r="14" spans="1:25" x14ac:dyDescent="0.2">
      <c r="A14" s="6" t="s">
        <v>2</v>
      </c>
      <c r="B14" s="5" t="s">
        <v>364</v>
      </c>
      <c r="C14" s="90"/>
      <c r="D14" s="107">
        <f>投入係数表!AN14</f>
        <v>3.9215686274509803E-2</v>
      </c>
      <c r="E14" s="110">
        <f t="shared" si="9"/>
        <v>3.9215686274509802</v>
      </c>
      <c r="F14" s="85">
        <f>分析係数表!C17</f>
        <v>0.10356731875719216</v>
      </c>
      <c r="G14" s="110">
        <f t="shared" si="0"/>
        <v>0.40614634806742023</v>
      </c>
      <c r="H14" s="110">
        <v>0.51130709734384139</v>
      </c>
      <c r="I14" s="110">
        <f t="shared" si="1"/>
        <v>0.51130709734384139</v>
      </c>
      <c r="J14" s="85">
        <f>分析係数表!G17</f>
        <v>0.21292775665399238</v>
      </c>
      <c r="K14" s="111">
        <f t="shared" si="2"/>
        <v>0.10887147319868866</v>
      </c>
      <c r="L14" s="79"/>
      <c r="M14" s="80"/>
      <c r="N14" s="81">
        <f>分析係数表!H17</f>
        <v>3.0056084033092678E-3</v>
      </c>
      <c r="O14" s="82">
        <f t="shared" si="3"/>
        <v>1.6233886641986404E-2</v>
      </c>
      <c r="P14" s="76">
        <f>分析係数表!C17</f>
        <v>0.10356731875719216</v>
      </c>
      <c r="Q14" s="82">
        <f t="shared" si="4"/>
        <v>1.6813001125187297E-3</v>
      </c>
      <c r="R14" s="83">
        <v>2.9047114255136459E-3</v>
      </c>
      <c r="S14" s="84">
        <f t="shared" si="5"/>
        <v>0.51421180876935502</v>
      </c>
      <c r="T14" s="85">
        <f>分析係数表!F17</f>
        <v>0.32509505703422054</v>
      </c>
      <c r="U14" s="86">
        <f t="shared" si="6"/>
        <v>0.16716771729954316</v>
      </c>
      <c r="V14" s="87">
        <f>分析係数表!D17</f>
        <v>7.2243346007604556E-2</v>
      </c>
      <c r="W14" s="88">
        <f t="shared" si="7"/>
        <v>0</v>
      </c>
      <c r="X14" s="76">
        <f>分析係数表!E17</f>
        <v>6.8441064638783272E-2</v>
      </c>
      <c r="Y14" s="89">
        <f t="shared" si="8"/>
        <v>0</v>
      </c>
    </row>
    <row r="15" spans="1:25" x14ac:dyDescent="0.2">
      <c r="A15" s="6" t="s">
        <v>3</v>
      </c>
      <c r="B15" s="5" t="s">
        <v>31</v>
      </c>
      <c r="C15" s="90"/>
      <c r="D15" s="107">
        <f>投入係数表!AN15</f>
        <v>5.8823529411764705E-2</v>
      </c>
      <c r="E15" s="110">
        <f t="shared" si="9"/>
        <v>5.8823529411764701</v>
      </c>
      <c r="F15" s="85">
        <f>分析係数表!C18</f>
        <v>0.44289970208540219</v>
      </c>
      <c r="G15" s="110">
        <f t="shared" si="0"/>
        <v>2.605292365208248</v>
      </c>
      <c r="H15" s="110">
        <v>2.9589225769178982</v>
      </c>
      <c r="I15" s="110">
        <f t="shared" si="1"/>
        <v>2.9589225769178982</v>
      </c>
      <c r="J15" s="85">
        <f>分析係数表!G18</f>
        <v>0.21558441558441557</v>
      </c>
      <c r="K15" s="111">
        <f t="shared" si="2"/>
        <v>0.637897594504378</v>
      </c>
      <c r="L15" s="79"/>
      <c r="M15" s="80"/>
      <c r="N15" s="81">
        <f>分析係数表!H18</f>
        <v>4.9577045827781737E-4</v>
      </c>
      <c r="O15" s="82">
        <f t="shared" si="3"/>
        <v>2.6777544976472421E-3</v>
      </c>
      <c r="P15" s="76">
        <f>分析係数表!C18</f>
        <v>0.44289970208540219</v>
      </c>
      <c r="Q15" s="82">
        <f t="shared" si="4"/>
        <v>1.1859766692658093E-3</v>
      </c>
      <c r="R15" s="83">
        <v>2.5000064433216523E-3</v>
      </c>
      <c r="S15" s="84">
        <f t="shared" si="5"/>
        <v>2.96142258336122</v>
      </c>
      <c r="T15" s="85">
        <f>分析係数表!F18</f>
        <v>0.45974025974025973</v>
      </c>
      <c r="U15" s="86">
        <f t="shared" si="6"/>
        <v>1.3614851876751581</v>
      </c>
      <c r="V15" s="87">
        <f>分析係数表!D18</f>
        <v>4.0445269016697587E-2</v>
      </c>
      <c r="W15" s="88">
        <f t="shared" si="7"/>
        <v>0</v>
      </c>
      <c r="X15" s="76">
        <f>分析係数表!E18</f>
        <v>3.896103896103896E-2</v>
      </c>
      <c r="Y15" s="89">
        <f t="shared" si="8"/>
        <v>0</v>
      </c>
    </row>
    <row r="16" spans="1:25" x14ac:dyDescent="0.2">
      <c r="A16" s="6" t="s">
        <v>4</v>
      </c>
      <c r="B16" s="5" t="s">
        <v>32</v>
      </c>
      <c r="C16" s="90"/>
      <c r="D16" s="107">
        <f>投入係数表!AN16</f>
        <v>0</v>
      </c>
      <c r="E16" s="110">
        <f t="shared" si="9"/>
        <v>0</v>
      </c>
      <c r="F16" s="85">
        <f>分析係数表!C19</f>
        <v>0.30545876887340306</v>
      </c>
      <c r="G16" s="110">
        <f t="shared" si="0"/>
        <v>0</v>
      </c>
      <c r="H16" s="110">
        <v>0.18905429335597593</v>
      </c>
      <c r="I16" s="110">
        <f t="shared" si="1"/>
        <v>0.18905429335597593</v>
      </c>
      <c r="J16" s="85">
        <f>分析係数表!G19</f>
        <v>5.7468790357296601E-2</v>
      </c>
      <c r="K16" s="111">
        <f t="shared" si="2"/>
        <v>1.0864721551021432E-2</v>
      </c>
      <c r="L16" s="79"/>
      <c r="M16" s="80"/>
      <c r="N16" s="81">
        <f>分析係数表!H19</f>
        <v>-1.2394261456945434E-4</v>
      </c>
      <c r="O16" s="82">
        <f t="shared" si="3"/>
        <v>-6.6943862441181052E-4</v>
      </c>
      <c r="P16" s="76">
        <f>分析係数表!C19</f>
        <v>0.30545876887340306</v>
      </c>
      <c r="Q16" s="82">
        <f t="shared" si="4"/>
        <v>-2.044858980491361E-4</v>
      </c>
      <c r="R16" s="83">
        <v>4.8220246890782152E-4</v>
      </c>
      <c r="S16" s="84">
        <f t="shared" si="5"/>
        <v>0.18953649582488374</v>
      </c>
      <c r="T16" s="85">
        <f>分析係数表!F19</f>
        <v>0.23999139044339216</v>
      </c>
      <c r="U16" s="86">
        <f t="shared" si="6"/>
        <v>4.5487127172782041E-2</v>
      </c>
      <c r="V16" s="87">
        <f>分析係数表!D19</f>
        <v>1.8941024537236333E-2</v>
      </c>
      <c r="W16" s="88">
        <f t="shared" si="7"/>
        <v>0</v>
      </c>
      <c r="X16" s="76">
        <f>分析係数表!E19</f>
        <v>1.9156263452432199E-2</v>
      </c>
      <c r="Y16" s="89">
        <f t="shared" si="8"/>
        <v>0</v>
      </c>
    </row>
    <row r="17" spans="1:25" x14ac:dyDescent="0.2">
      <c r="A17" s="6" t="s">
        <v>5</v>
      </c>
      <c r="B17" s="5" t="s">
        <v>33</v>
      </c>
      <c r="C17" s="90"/>
      <c r="D17" s="107">
        <f>投入係数表!AN17</f>
        <v>0</v>
      </c>
      <c r="E17" s="110">
        <f t="shared" si="9"/>
        <v>0</v>
      </c>
      <c r="F17" s="85">
        <f>分析係数表!C20</f>
        <v>9.5808383233532912E-2</v>
      </c>
      <c r="G17" s="110">
        <f t="shared" si="0"/>
        <v>0</v>
      </c>
      <c r="H17" s="110">
        <v>9.8257749576421818E-2</v>
      </c>
      <c r="I17" s="110">
        <f t="shared" si="1"/>
        <v>9.8257749576421818E-2</v>
      </c>
      <c r="J17" s="85">
        <f>分析係数表!G20</f>
        <v>0.10049019607843138</v>
      </c>
      <c r="K17" s="111">
        <f t="shared" si="2"/>
        <v>9.8739405211600365E-3</v>
      </c>
      <c r="L17" s="79"/>
      <c r="M17" s="80"/>
      <c r="N17" s="81">
        <f>分析係数表!H20</f>
        <v>6.1971307284727176E-4</v>
      </c>
      <c r="O17" s="82">
        <f t="shared" si="3"/>
        <v>3.347193122059053E-3</v>
      </c>
      <c r="P17" s="76">
        <f>分析係数表!C20</f>
        <v>9.5808383233532912E-2</v>
      </c>
      <c r="Q17" s="82">
        <f t="shared" si="4"/>
        <v>3.2068916139487926E-4</v>
      </c>
      <c r="R17" s="83">
        <v>6.0629568204366576E-4</v>
      </c>
      <c r="S17" s="84">
        <f t="shared" si="5"/>
        <v>9.8864045258465483E-2</v>
      </c>
      <c r="T17" s="85">
        <f>分析係数表!F20</f>
        <v>0.22303921568627452</v>
      </c>
      <c r="U17" s="86">
        <f t="shared" si="6"/>
        <v>2.2050559114020488E-2</v>
      </c>
      <c r="V17" s="87">
        <f>分析係数表!D20</f>
        <v>8.5784313725490197E-2</v>
      </c>
      <c r="W17" s="88">
        <f t="shared" si="7"/>
        <v>0</v>
      </c>
      <c r="X17" s="76">
        <f>分析係数表!E20</f>
        <v>9.3137254901960786E-2</v>
      </c>
      <c r="Y17" s="89">
        <f t="shared" si="8"/>
        <v>0</v>
      </c>
    </row>
    <row r="18" spans="1:25" x14ac:dyDescent="0.2">
      <c r="A18" s="6" t="s">
        <v>6</v>
      </c>
      <c r="B18" s="5" t="s">
        <v>34</v>
      </c>
      <c r="C18" s="90"/>
      <c r="D18" s="107">
        <f>投入係数表!AN18</f>
        <v>0</v>
      </c>
      <c r="E18" s="110">
        <f t="shared" si="9"/>
        <v>0</v>
      </c>
      <c r="F18" s="85">
        <f>分析係数表!C21</f>
        <v>0.17321313586606568</v>
      </c>
      <c r="G18" s="110">
        <f t="shared" si="0"/>
        <v>0</v>
      </c>
      <c r="H18" s="110">
        <v>0.15701012337379125</v>
      </c>
      <c r="I18" s="110">
        <f t="shared" si="1"/>
        <v>0.15701012337379125</v>
      </c>
      <c r="J18" s="85">
        <f>分析係数表!G21</f>
        <v>0.28424304840370751</v>
      </c>
      <c r="K18" s="111">
        <f t="shared" si="2"/>
        <v>4.4629036098008633E-2</v>
      </c>
      <c r="L18" s="79"/>
      <c r="M18" s="80"/>
      <c r="N18" s="81">
        <f>分析係数表!H21</f>
        <v>1.0225265701979984E-3</v>
      </c>
      <c r="O18" s="82">
        <f t="shared" si="3"/>
        <v>5.5228686513974371E-3</v>
      </c>
      <c r="P18" s="76">
        <f>分析係数表!C21</f>
        <v>0.17321313586606568</v>
      </c>
      <c r="Q18" s="82">
        <f t="shared" si="4"/>
        <v>9.5663339808493917E-4</v>
      </c>
      <c r="R18" s="83">
        <v>1.7664837955325193E-3</v>
      </c>
      <c r="S18" s="84">
        <f t="shared" si="5"/>
        <v>0.15877660716932376</v>
      </c>
      <c r="T18" s="85">
        <f>分析係数表!F21</f>
        <v>0.42481977342945415</v>
      </c>
      <c r="U18" s="86">
        <f t="shared" si="6"/>
        <v>6.7451442283569571E-2</v>
      </c>
      <c r="V18" s="87">
        <f>分析係数表!D21</f>
        <v>8.2389289392378995E-2</v>
      </c>
      <c r="W18" s="88">
        <f t="shared" si="7"/>
        <v>0</v>
      </c>
      <c r="X18" s="76">
        <f>分析係数表!E21</f>
        <v>7.7239958805355308E-2</v>
      </c>
      <c r="Y18" s="89">
        <f t="shared" si="8"/>
        <v>0</v>
      </c>
    </row>
    <row r="19" spans="1:25" x14ac:dyDescent="0.2">
      <c r="A19" s="6" t="s">
        <v>7</v>
      </c>
      <c r="B19" s="5" t="s">
        <v>268</v>
      </c>
      <c r="C19" s="90"/>
      <c r="D19" s="107">
        <f>投入係数表!AN19</f>
        <v>0</v>
      </c>
      <c r="E19" s="110">
        <f t="shared" si="9"/>
        <v>0</v>
      </c>
      <c r="F19" s="85">
        <f>分析係数表!C22</f>
        <v>5.7692307692307709E-2</v>
      </c>
      <c r="G19" s="110">
        <f t="shared" si="0"/>
        <v>0</v>
      </c>
      <c r="H19" s="110">
        <v>1.7200035154426068E-2</v>
      </c>
      <c r="I19" s="110">
        <f t="shared" si="1"/>
        <v>1.7200035154426068E-2</v>
      </c>
      <c r="J19" s="85">
        <f>分析係数表!G22</f>
        <v>0.19427890345649582</v>
      </c>
      <c r="K19" s="111">
        <f t="shared" si="2"/>
        <v>3.3416039692150761E-3</v>
      </c>
      <c r="L19" s="79"/>
      <c r="M19" s="80"/>
      <c r="N19" s="81">
        <f>分析係数表!H22</f>
        <v>6.1971307284727171E-5</v>
      </c>
      <c r="O19" s="82">
        <f t="shared" si="3"/>
        <v>3.3471931220590526E-4</v>
      </c>
      <c r="P19" s="76">
        <f>分析係数表!C22</f>
        <v>5.7692307692307709E-2</v>
      </c>
      <c r="Q19" s="82">
        <f t="shared" si="4"/>
        <v>1.9310729550340695E-5</v>
      </c>
      <c r="R19" s="83">
        <v>1.285840958329191E-4</v>
      </c>
      <c r="S19" s="84">
        <f t="shared" si="5"/>
        <v>1.7328619250258987E-2</v>
      </c>
      <c r="T19" s="85">
        <f>分析係数表!F22</f>
        <v>0.41239570917759238</v>
      </c>
      <c r="U19" s="86">
        <f t="shared" si="6"/>
        <v>7.1462482247790339E-3</v>
      </c>
      <c r="V19" s="87">
        <f>分析係数表!D22</f>
        <v>9.5351609058402856E-3</v>
      </c>
      <c r="W19" s="88">
        <f t="shared" si="7"/>
        <v>0</v>
      </c>
      <c r="X19" s="76">
        <f>分析係数表!E22</f>
        <v>8.3432657926102508E-3</v>
      </c>
      <c r="Y19" s="89">
        <f t="shared" si="8"/>
        <v>0</v>
      </c>
    </row>
    <row r="20" spans="1:25" x14ac:dyDescent="0.2">
      <c r="A20" s="6" t="s">
        <v>8</v>
      </c>
      <c r="B20" s="5" t="s">
        <v>269</v>
      </c>
      <c r="C20" s="90"/>
      <c r="D20" s="107">
        <f>投入係数表!AN20</f>
        <v>0</v>
      </c>
      <c r="E20" s="110">
        <f t="shared" si="9"/>
        <v>0</v>
      </c>
      <c r="F20" s="85">
        <f>分析係数表!C23</f>
        <v>0</v>
      </c>
      <c r="G20" s="110">
        <f t="shared" si="0"/>
        <v>0</v>
      </c>
      <c r="H20" s="110">
        <v>0</v>
      </c>
      <c r="I20" s="110">
        <f t="shared" si="1"/>
        <v>0</v>
      </c>
      <c r="J20" s="85">
        <f>分析係数表!G23</f>
        <v>0.21608040201005024</v>
      </c>
      <c r="K20" s="111">
        <f t="shared" si="2"/>
        <v>0</v>
      </c>
      <c r="L20" s="79"/>
      <c r="M20" s="80"/>
      <c r="N20" s="81">
        <f>分析係数表!H23</f>
        <v>3.0985653642363585E-5</v>
      </c>
      <c r="O20" s="82">
        <f t="shared" si="3"/>
        <v>1.6735965610295263E-4</v>
      </c>
      <c r="P20" s="76">
        <f>分析係数表!C23</f>
        <v>0</v>
      </c>
      <c r="Q20" s="82">
        <f t="shared" si="4"/>
        <v>0</v>
      </c>
      <c r="R20" s="83">
        <v>0</v>
      </c>
      <c r="S20" s="84">
        <f t="shared" si="5"/>
        <v>0</v>
      </c>
      <c r="T20" s="85">
        <f>分析係数表!F23</f>
        <v>0.44723618090452261</v>
      </c>
      <c r="U20" s="86">
        <f t="shared" si="6"/>
        <v>0</v>
      </c>
      <c r="V20" s="87">
        <f>分析係数表!D23</f>
        <v>5.0251256281407038E-2</v>
      </c>
      <c r="W20" s="88">
        <f t="shared" si="7"/>
        <v>0</v>
      </c>
      <c r="X20" s="76">
        <f>分析係数表!E23</f>
        <v>3.5175879396984924E-2</v>
      </c>
      <c r="Y20" s="89">
        <f t="shared" si="8"/>
        <v>0</v>
      </c>
    </row>
    <row r="21" spans="1:25" x14ac:dyDescent="0.2">
      <c r="A21" s="6" t="s">
        <v>9</v>
      </c>
      <c r="B21" s="5" t="s">
        <v>270</v>
      </c>
      <c r="C21" s="90"/>
      <c r="D21" s="107">
        <f>投入係数表!AN21</f>
        <v>0.15686274509803921</v>
      </c>
      <c r="E21" s="110">
        <f t="shared" si="9"/>
        <v>15.686274509803921</v>
      </c>
      <c r="F21" s="85">
        <f>分析係数表!C24</f>
        <v>1</v>
      </c>
      <c r="G21" s="110">
        <f t="shared" si="0"/>
        <v>15.686274509803921</v>
      </c>
      <c r="H21" s="110">
        <v>17.220842685276242</v>
      </c>
      <c r="I21" s="110">
        <f t="shared" si="1"/>
        <v>17.220842685276242</v>
      </c>
      <c r="J21" s="85">
        <f>分析係数表!G24</f>
        <v>0.20751761942051683</v>
      </c>
      <c r="K21" s="111">
        <f t="shared" si="2"/>
        <v>3.5736282784637465</v>
      </c>
      <c r="L21" s="79"/>
      <c r="M21" s="80"/>
      <c r="N21" s="81">
        <f>分析係数表!H24</f>
        <v>4.3379915099309022E-4</v>
      </c>
      <c r="O21" s="82">
        <f t="shared" si="3"/>
        <v>2.343035185441337E-3</v>
      </c>
      <c r="P21" s="76">
        <f>分析係数表!C24</f>
        <v>1</v>
      </c>
      <c r="Q21" s="82">
        <f t="shared" si="4"/>
        <v>2.343035185441337E-3</v>
      </c>
      <c r="R21" s="83">
        <v>7.3206614658246133E-3</v>
      </c>
      <c r="S21" s="84">
        <f t="shared" si="5"/>
        <v>17.228163346742068</v>
      </c>
      <c r="T21" s="85">
        <f>分析係数表!F24</f>
        <v>0.3923257635082224</v>
      </c>
      <c r="U21" s="86">
        <f t="shared" si="6"/>
        <v>6.7590523388549544</v>
      </c>
      <c r="V21" s="87">
        <f>分析係数表!D24</f>
        <v>7.9874706342991389E-2</v>
      </c>
      <c r="W21" s="88">
        <f t="shared" si="7"/>
        <v>1</v>
      </c>
      <c r="X21" s="76">
        <f>分析係数表!E24</f>
        <v>8.1440877055599062E-2</v>
      </c>
      <c r="Y21" s="89">
        <f t="shared" si="8"/>
        <v>1</v>
      </c>
    </row>
    <row r="22" spans="1:25" x14ac:dyDescent="0.2">
      <c r="A22" s="6" t="s">
        <v>10</v>
      </c>
      <c r="B22" s="5" t="s">
        <v>271</v>
      </c>
      <c r="C22" s="90"/>
      <c r="D22" s="107">
        <f>投入係数表!AN22</f>
        <v>0.31372549019607843</v>
      </c>
      <c r="E22" s="110">
        <f t="shared" si="9"/>
        <v>31.372549019607842</v>
      </c>
      <c r="F22" s="85">
        <f>分析係数表!C25</f>
        <v>0.15636042402826855</v>
      </c>
      <c r="G22" s="110">
        <f t="shared" si="0"/>
        <v>4.9054250675535229</v>
      </c>
      <c r="H22" s="110">
        <v>5.5392920249212168</v>
      </c>
      <c r="I22" s="110">
        <f t="shared" si="1"/>
        <v>5.5392920249212168</v>
      </c>
      <c r="J22" s="85">
        <f>分析係数表!G25</f>
        <v>0.19674295774647887</v>
      </c>
      <c r="K22" s="111">
        <f t="shared" si="2"/>
        <v>1.0898166968044825</v>
      </c>
      <c r="L22" s="79"/>
      <c r="M22" s="80"/>
      <c r="N22" s="81">
        <f>分析係数表!H25</f>
        <v>5.8872741920490813E-4</v>
      </c>
      <c r="O22" s="82">
        <f t="shared" si="3"/>
        <v>3.1798334659561001E-3</v>
      </c>
      <c r="P22" s="76">
        <f>分析係数表!C25</f>
        <v>0.15636042402826855</v>
      </c>
      <c r="Q22" s="82">
        <f t="shared" si="4"/>
        <v>4.9720010907617468E-4</v>
      </c>
      <c r="R22" s="83">
        <v>1.6191346363344284E-3</v>
      </c>
      <c r="S22" s="84">
        <f t="shared" si="5"/>
        <v>5.5409111595575515</v>
      </c>
      <c r="T22" s="85">
        <f>分析係数表!F25</f>
        <v>0.35079225352112675</v>
      </c>
      <c r="U22" s="86">
        <f t="shared" si="6"/>
        <v>1.9437087122215531</v>
      </c>
      <c r="V22" s="87">
        <f>分析係数表!D25</f>
        <v>7.2183098591549297E-2</v>
      </c>
      <c r="W22" s="88">
        <f t="shared" si="7"/>
        <v>0</v>
      </c>
      <c r="X22" s="76">
        <f>分析係数表!E25</f>
        <v>6.8661971830985921E-2</v>
      </c>
      <c r="Y22" s="89">
        <f t="shared" si="8"/>
        <v>0</v>
      </c>
    </row>
    <row r="23" spans="1:25" x14ac:dyDescent="0.2">
      <c r="A23" s="6" t="s">
        <v>11</v>
      </c>
      <c r="B23" s="5" t="s">
        <v>35</v>
      </c>
      <c r="C23" s="90"/>
      <c r="D23" s="107">
        <f>投入係数表!AN23</f>
        <v>0</v>
      </c>
      <c r="E23" s="110">
        <f t="shared" si="9"/>
        <v>0</v>
      </c>
      <c r="F23" s="85">
        <f>分析係数表!C26</f>
        <v>0.2968369829683698</v>
      </c>
      <c r="G23" s="110">
        <f t="shared" si="0"/>
        <v>0</v>
      </c>
      <c r="H23" s="110">
        <v>0.14569434875560461</v>
      </c>
      <c r="I23" s="110">
        <f t="shared" si="1"/>
        <v>0.14569434875560461</v>
      </c>
      <c r="J23" s="85">
        <f>分析係数表!G26</f>
        <v>0.19691119691119691</v>
      </c>
      <c r="K23" s="111">
        <f t="shared" si="2"/>
        <v>2.8688848596663454E-2</v>
      </c>
      <c r="L23" s="79"/>
      <c r="M23" s="80"/>
      <c r="N23" s="81">
        <f>分析係数表!H26</f>
        <v>1.2859046261580888E-2</v>
      </c>
      <c r="O23" s="82">
        <f t="shared" si="3"/>
        <v>6.9454257282725348E-2</v>
      </c>
      <c r="P23" s="76">
        <f>分析係数表!C26</f>
        <v>0.2968369829683698</v>
      </c>
      <c r="Q23" s="82">
        <f t="shared" si="4"/>
        <v>2.0616592186113118E-2</v>
      </c>
      <c r="R23" s="83">
        <v>2.1734149123550185E-2</v>
      </c>
      <c r="S23" s="84">
        <f t="shared" si="5"/>
        <v>0.16742849787915479</v>
      </c>
      <c r="T23" s="85">
        <f>分析係数表!F26</f>
        <v>0.33687258687258687</v>
      </c>
      <c r="U23" s="86">
        <f t="shared" si="6"/>
        <v>5.6402071196742294E-2</v>
      </c>
      <c r="V23" s="87">
        <f>分析係数表!D26</f>
        <v>8.7355212355212361E-2</v>
      </c>
      <c r="W23" s="88">
        <f t="shared" si="7"/>
        <v>0</v>
      </c>
      <c r="X23" s="76">
        <f>分析係数表!E26</f>
        <v>9.2664092664092659E-2</v>
      </c>
      <c r="Y23" s="89">
        <f t="shared" si="8"/>
        <v>0</v>
      </c>
    </row>
    <row r="24" spans="1:25" x14ac:dyDescent="0.2">
      <c r="A24" s="6" t="s">
        <v>12</v>
      </c>
      <c r="B24" s="5" t="s">
        <v>365</v>
      </c>
      <c r="C24" s="90"/>
      <c r="D24" s="107">
        <f>投入係数表!AN24</f>
        <v>0</v>
      </c>
      <c r="E24" s="110">
        <f t="shared" si="9"/>
        <v>0</v>
      </c>
      <c r="F24" s="85">
        <f>分析係数表!C27</f>
        <v>2.7090694935217874E-2</v>
      </c>
      <c r="G24" s="110">
        <f t="shared" si="0"/>
        <v>0</v>
      </c>
      <c r="H24" s="110">
        <v>7.1733660677874916E-5</v>
      </c>
      <c r="I24" s="110">
        <f t="shared" si="1"/>
        <v>7.1733660677874916E-5</v>
      </c>
      <c r="J24" s="85">
        <f>分析係数表!G27</f>
        <v>0.18333333333333332</v>
      </c>
      <c r="K24" s="111">
        <f t="shared" si="2"/>
        <v>1.3151171124277066E-5</v>
      </c>
      <c r="L24" s="79"/>
      <c r="M24" s="80"/>
      <c r="N24" s="81">
        <f>分析係数表!H27</f>
        <v>1.2053419266879434E-2</v>
      </c>
      <c r="O24" s="82">
        <f t="shared" si="3"/>
        <v>6.5102906224048573E-2</v>
      </c>
      <c r="P24" s="76">
        <f>分析係数表!C27</f>
        <v>2.7090694935217874E-2</v>
      </c>
      <c r="Q24" s="82">
        <f t="shared" si="4"/>
        <v>1.7636829719117968E-3</v>
      </c>
      <c r="R24" s="83">
        <v>1.7738265878800758E-3</v>
      </c>
      <c r="S24" s="84">
        <f t="shared" si="5"/>
        <v>1.8455602485579507E-3</v>
      </c>
      <c r="T24" s="85">
        <f>分析係数表!F27</f>
        <v>0.33333333333333331</v>
      </c>
      <c r="U24" s="86">
        <f t="shared" si="6"/>
        <v>6.1518674951931683E-4</v>
      </c>
      <c r="V24" s="87">
        <f>分析係数表!D27</f>
        <v>0</v>
      </c>
      <c r="W24" s="88">
        <f t="shared" si="7"/>
        <v>0</v>
      </c>
      <c r="X24" s="76">
        <f>分析係数表!E27</f>
        <v>0</v>
      </c>
      <c r="Y24" s="89">
        <f t="shared" si="8"/>
        <v>0</v>
      </c>
    </row>
    <row r="25" spans="1:25" x14ac:dyDescent="0.2">
      <c r="A25" s="6" t="s">
        <v>13</v>
      </c>
      <c r="B25" s="5" t="s">
        <v>191</v>
      </c>
      <c r="C25" s="90"/>
      <c r="D25" s="107">
        <f>投入係数表!AN25</f>
        <v>0</v>
      </c>
      <c r="E25" s="110">
        <f t="shared" si="9"/>
        <v>0</v>
      </c>
      <c r="F25" s="85">
        <f>分析係数表!C28</f>
        <v>5.9347181008901906E-3</v>
      </c>
      <c r="G25" s="110">
        <f t="shared" si="0"/>
        <v>0</v>
      </c>
      <c r="H25" s="110">
        <v>7.5269318140598257E-5</v>
      </c>
      <c r="I25" s="110">
        <f t="shared" si="1"/>
        <v>7.5269318140598257E-5</v>
      </c>
      <c r="J25" s="85">
        <f>分析係数表!G28</f>
        <v>0.12222222222222222</v>
      </c>
      <c r="K25" s="111">
        <f t="shared" si="2"/>
        <v>9.1995833282953431E-6</v>
      </c>
      <c r="L25" s="79"/>
      <c r="M25" s="80"/>
      <c r="N25" s="81">
        <f>分析係数表!H28</f>
        <v>2.299135500263378E-2</v>
      </c>
      <c r="O25" s="82">
        <f t="shared" si="3"/>
        <v>0.12418086482839086</v>
      </c>
      <c r="P25" s="76">
        <f>分析係数表!C28</f>
        <v>5.9347181008901906E-3</v>
      </c>
      <c r="Q25" s="82">
        <f t="shared" si="4"/>
        <v>7.3697842628124924E-4</v>
      </c>
      <c r="R25" s="83">
        <v>7.568245073740665E-4</v>
      </c>
      <c r="S25" s="84">
        <f t="shared" si="5"/>
        <v>8.3209382551466477E-4</v>
      </c>
      <c r="T25" s="85">
        <f>分析係数表!F28</f>
        <v>0.21111111111111111</v>
      </c>
      <c r="U25" s="86">
        <f t="shared" si="6"/>
        <v>1.7566425205309589E-4</v>
      </c>
      <c r="V25" s="87">
        <f>分析係数表!D28</f>
        <v>0.82222222222222219</v>
      </c>
      <c r="W25" s="88">
        <f t="shared" si="7"/>
        <v>0</v>
      </c>
      <c r="X25" s="76">
        <f>分析係数表!E28</f>
        <v>0.82222222222222219</v>
      </c>
      <c r="Y25" s="89">
        <f t="shared" si="8"/>
        <v>0</v>
      </c>
    </row>
    <row r="26" spans="1:25" x14ac:dyDescent="0.2">
      <c r="A26" s="6" t="s">
        <v>14</v>
      </c>
      <c r="B26" s="5" t="s">
        <v>50</v>
      </c>
      <c r="C26" s="90"/>
      <c r="D26" s="107">
        <f>投入係数表!AN26</f>
        <v>1.9607843137254902E-2</v>
      </c>
      <c r="E26" s="110">
        <f t="shared" si="9"/>
        <v>1.9607843137254901</v>
      </c>
      <c r="F26" s="85">
        <f>分析係数表!C29</f>
        <v>2.9045643153526979E-2</v>
      </c>
      <c r="G26" s="110">
        <f t="shared" si="0"/>
        <v>5.6952241477503877E-2</v>
      </c>
      <c r="H26" s="110">
        <v>6.4042957227208833E-2</v>
      </c>
      <c r="I26" s="110">
        <f t="shared" si="1"/>
        <v>6.4042957227208833E-2</v>
      </c>
      <c r="J26" s="85">
        <f>分析係数表!G29</f>
        <v>0.27966101694915252</v>
      </c>
      <c r="K26" s="111">
        <f t="shared" si="2"/>
        <v>1.7910318546592301E-2</v>
      </c>
      <c r="L26" s="79"/>
      <c r="M26" s="80"/>
      <c r="N26" s="81">
        <f>分析係数表!H29</f>
        <v>1.0659064852973073E-2</v>
      </c>
      <c r="O26" s="82">
        <f t="shared" si="3"/>
        <v>5.7571721699415705E-2</v>
      </c>
      <c r="P26" s="76">
        <f>分析係数表!C29</f>
        <v>2.9045643153526979E-2</v>
      </c>
      <c r="Q26" s="82">
        <f t="shared" si="4"/>
        <v>1.6722076842153944E-3</v>
      </c>
      <c r="R26" s="83">
        <v>2.0998890222115232E-3</v>
      </c>
      <c r="S26" s="84">
        <f t="shared" si="5"/>
        <v>6.6142846249420351E-2</v>
      </c>
      <c r="T26" s="85">
        <f>分析係数表!F29</f>
        <v>0.4576271186440678</v>
      </c>
      <c r="U26" s="86">
        <f t="shared" si="6"/>
        <v>3.0268760148039822E-2</v>
      </c>
      <c r="V26" s="87">
        <f>分析係数表!D29</f>
        <v>0.38983050847457629</v>
      </c>
      <c r="W26" s="88">
        <f t="shared" si="7"/>
        <v>0</v>
      </c>
      <c r="X26" s="76">
        <f>分析係数表!E29</f>
        <v>0.16101694915254236</v>
      </c>
      <c r="Y26" s="89">
        <f t="shared" si="8"/>
        <v>0</v>
      </c>
    </row>
    <row r="27" spans="1:25" x14ac:dyDescent="0.2">
      <c r="A27" s="6" t="s">
        <v>15</v>
      </c>
      <c r="B27" s="5" t="s">
        <v>36</v>
      </c>
      <c r="C27" s="90"/>
      <c r="D27" s="107">
        <f>投入係数表!AN27</f>
        <v>0</v>
      </c>
      <c r="E27" s="110">
        <f t="shared" si="9"/>
        <v>0</v>
      </c>
      <c r="F27" s="85">
        <f>分析係数表!C30</f>
        <v>1</v>
      </c>
      <c r="G27" s="110">
        <f t="shared" si="0"/>
        <v>0</v>
      </c>
      <c r="H27" s="110">
        <v>8.4825497775259995E-2</v>
      </c>
      <c r="I27" s="110">
        <f t="shared" si="1"/>
        <v>8.4825497775259995E-2</v>
      </c>
      <c r="J27" s="85">
        <f>分析係数表!G30</f>
        <v>0.3445689235265465</v>
      </c>
      <c r="K27" s="111">
        <f t="shared" si="2"/>
        <v>2.9228230456024802E-2</v>
      </c>
      <c r="L27" s="79"/>
      <c r="M27" s="80"/>
      <c r="N27" s="81">
        <f>分析係数表!H30</f>
        <v>0</v>
      </c>
      <c r="O27" s="82">
        <f t="shared" si="3"/>
        <v>0</v>
      </c>
      <c r="P27" s="76">
        <f>分析係数表!C30</f>
        <v>1</v>
      </c>
      <c r="Q27" s="82">
        <f t="shared" si="4"/>
        <v>0</v>
      </c>
      <c r="R27" s="83">
        <v>7.3655318655702828E-3</v>
      </c>
      <c r="S27" s="84">
        <f t="shared" si="5"/>
        <v>9.2191029640830272E-2</v>
      </c>
      <c r="T27" s="85">
        <f>分析係数表!F30</f>
        <v>0.44101315148563081</v>
      </c>
      <c r="U27" s="86">
        <f t="shared" si="6"/>
        <v>4.065745652060776E-2</v>
      </c>
      <c r="V27" s="87">
        <f>分析係数表!D30</f>
        <v>8.7579152459814902E-2</v>
      </c>
      <c r="W27" s="88">
        <f t="shared" si="7"/>
        <v>0</v>
      </c>
      <c r="X27" s="76">
        <f>分析係数表!E30</f>
        <v>6.0009741841207991E-2</v>
      </c>
      <c r="Y27" s="89">
        <f t="shared" si="8"/>
        <v>0</v>
      </c>
    </row>
    <row r="28" spans="1:25" x14ac:dyDescent="0.2">
      <c r="A28" s="6" t="s">
        <v>16</v>
      </c>
      <c r="B28" s="5" t="s">
        <v>192</v>
      </c>
      <c r="C28" s="90"/>
      <c r="D28" s="107">
        <f>投入係数表!AN28</f>
        <v>0</v>
      </c>
      <c r="E28" s="110">
        <f t="shared" si="9"/>
        <v>0</v>
      </c>
      <c r="F28" s="85">
        <f>分析係数表!C31</f>
        <v>3.5033259423503327E-2</v>
      </c>
      <c r="G28" s="110">
        <f t="shared" si="0"/>
        <v>0</v>
      </c>
      <c r="H28" s="110">
        <v>2.4406069043037854E-2</v>
      </c>
      <c r="I28" s="110">
        <f t="shared" si="1"/>
        <v>2.4406069043037854E-2</v>
      </c>
      <c r="J28" s="85">
        <f>分析係数表!G31</f>
        <v>6.3291139240506333E-2</v>
      </c>
      <c r="K28" s="111">
        <f t="shared" si="2"/>
        <v>1.5446879141163198E-3</v>
      </c>
      <c r="L28" s="79"/>
      <c r="M28" s="80"/>
      <c r="N28" s="81">
        <f>分析係数表!H31</f>
        <v>2.636879124965141E-2</v>
      </c>
      <c r="O28" s="82">
        <f t="shared" si="3"/>
        <v>0.14242306734361268</v>
      </c>
      <c r="P28" s="76">
        <f>分析係数表!C31</f>
        <v>3.5033259423503327E-2</v>
      </c>
      <c r="Q28" s="82">
        <f t="shared" si="4"/>
        <v>4.9895442661398682E-3</v>
      </c>
      <c r="R28" s="83">
        <v>6.0633525587888834E-3</v>
      </c>
      <c r="S28" s="84">
        <f t="shared" si="5"/>
        <v>3.0469421601826738E-2</v>
      </c>
      <c r="T28" s="85">
        <f>分析係数表!F31</f>
        <v>0.34177215189873417</v>
      </c>
      <c r="U28" s="86">
        <f t="shared" si="6"/>
        <v>1.0413599787966099E-2</v>
      </c>
      <c r="V28" s="87">
        <f>分析係数表!D31</f>
        <v>0</v>
      </c>
      <c r="W28" s="88">
        <f t="shared" si="7"/>
        <v>0</v>
      </c>
      <c r="X28" s="76">
        <f>分析係数表!E31</f>
        <v>0</v>
      </c>
      <c r="Y28" s="89">
        <f t="shared" si="8"/>
        <v>0</v>
      </c>
    </row>
    <row r="29" spans="1:25" x14ac:dyDescent="0.2">
      <c r="A29" s="6" t="s">
        <v>17</v>
      </c>
      <c r="B29" s="5" t="s">
        <v>272</v>
      </c>
      <c r="C29" s="90"/>
      <c r="D29" s="107">
        <f>投入係数表!AN29</f>
        <v>0</v>
      </c>
      <c r="E29" s="110">
        <f t="shared" si="9"/>
        <v>0</v>
      </c>
      <c r="F29" s="85">
        <f>分析係数表!C32</f>
        <v>1</v>
      </c>
      <c r="G29" s="110">
        <f t="shared" si="0"/>
        <v>0</v>
      </c>
      <c r="H29" s="110">
        <v>4.8118739623673905E-2</v>
      </c>
      <c r="I29" s="110">
        <f t="shared" si="1"/>
        <v>4.8118739623673905E-2</v>
      </c>
      <c r="J29" s="85">
        <f>分析係数表!G32</f>
        <v>0.13994910941475827</v>
      </c>
      <c r="K29" s="111">
        <f t="shared" si="2"/>
        <v>6.7341747564938033E-3</v>
      </c>
      <c r="L29" s="79"/>
      <c r="M29" s="80"/>
      <c r="N29" s="81">
        <f>分析係数表!H32</f>
        <v>7.5295138350943511E-3</v>
      </c>
      <c r="O29" s="82">
        <f t="shared" si="3"/>
        <v>4.0668396433017492E-2</v>
      </c>
      <c r="P29" s="76">
        <f>分析係数表!C32</f>
        <v>1</v>
      </c>
      <c r="Q29" s="82">
        <f t="shared" si="4"/>
        <v>4.0668396433017492E-2</v>
      </c>
      <c r="R29" s="83">
        <v>5.2072250324369754E-2</v>
      </c>
      <c r="S29" s="84">
        <f t="shared" si="5"/>
        <v>0.10019098994804365</v>
      </c>
      <c r="T29" s="85">
        <f>分析係数表!F32</f>
        <v>0.48346055979643765</v>
      </c>
      <c r="U29" s="86">
        <f t="shared" si="6"/>
        <v>4.8438392086840441E-2</v>
      </c>
      <c r="V29" s="87">
        <f>分析係数表!D32</f>
        <v>1.0178117048346057E-2</v>
      </c>
      <c r="W29" s="88">
        <f t="shared" si="7"/>
        <v>0</v>
      </c>
      <c r="X29" s="76">
        <f>分析係数表!E32</f>
        <v>1.5267175572519083E-2</v>
      </c>
      <c r="Y29" s="89">
        <f t="shared" si="8"/>
        <v>0</v>
      </c>
    </row>
    <row r="30" spans="1:25" x14ac:dyDescent="0.2">
      <c r="A30" s="6" t="s">
        <v>18</v>
      </c>
      <c r="B30" s="5" t="s">
        <v>273</v>
      </c>
      <c r="C30" s="90"/>
      <c r="D30" s="107">
        <f>投入係数表!AN30</f>
        <v>0</v>
      </c>
      <c r="E30" s="110">
        <f t="shared" si="9"/>
        <v>0</v>
      </c>
      <c r="F30" s="85">
        <f>分析係数表!C33</f>
        <v>1</v>
      </c>
      <c r="G30" s="110">
        <f t="shared" si="0"/>
        <v>0</v>
      </c>
      <c r="H30" s="110">
        <v>3.5926993212196695E-2</v>
      </c>
      <c r="I30" s="110">
        <f t="shared" si="1"/>
        <v>3.5926993212196695E-2</v>
      </c>
      <c r="J30" s="85">
        <f>分析係数表!G33</f>
        <v>0.50525087514585765</v>
      </c>
      <c r="K30" s="111">
        <f t="shared" si="2"/>
        <v>1.8152144761821667E-2</v>
      </c>
      <c r="L30" s="79"/>
      <c r="M30" s="80"/>
      <c r="N30" s="81">
        <f>分析係数表!H33</f>
        <v>1.0844978774827254E-3</v>
      </c>
      <c r="O30" s="82">
        <f t="shared" si="3"/>
        <v>5.8575879636033421E-3</v>
      </c>
      <c r="P30" s="76">
        <f>分析係数表!C33</f>
        <v>1</v>
      </c>
      <c r="Q30" s="82">
        <f t="shared" si="4"/>
        <v>5.8575879636033421E-3</v>
      </c>
      <c r="R30" s="83">
        <v>1.4505719580071762E-2</v>
      </c>
      <c r="S30" s="84">
        <f t="shared" si="5"/>
        <v>5.0432712792268457E-2</v>
      </c>
      <c r="T30" s="85">
        <f>分析係数表!F33</f>
        <v>0.64410735122520424</v>
      </c>
      <c r="U30" s="86">
        <f t="shared" si="6"/>
        <v>3.2484081051729508E-2</v>
      </c>
      <c r="V30" s="87">
        <f>分析係数表!D33</f>
        <v>4.7841306884480746E-2</v>
      </c>
      <c r="W30" s="88">
        <f t="shared" si="7"/>
        <v>0</v>
      </c>
      <c r="X30" s="76">
        <f>分析係数表!E33</f>
        <v>4.3173862310385065E-2</v>
      </c>
      <c r="Y30" s="89">
        <f t="shared" si="8"/>
        <v>0</v>
      </c>
    </row>
    <row r="31" spans="1:25" x14ac:dyDescent="0.2">
      <c r="A31" s="6" t="s">
        <v>19</v>
      </c>
      <c r="B31" s="5" t="s">
        <v>274</v>
      </c>
      <c r="C31" s="90"/>
      <c r="D31" s="107">
        <f>投入係数表!AN31</f>
        <v>0.25490196078431371</v>
      </c>
      <c r="E31" s="110">
        <f t="shared" si="9"/>
        <v>25.490196078431371</v>
      </c>
      <c r="F31" s="85">
        <f>分析係数表!C34</f>
        <v>0.19949759263135858</v>
      </c>
      <c r="G31" s="110">
        <f t="shared" si="0"/>
        <v>5.0852327533483557</v>
      </c>
      <c r="H31" s="110">
        <v>5.3639874278656761</v>
      </c>
      <c r="I31" s="110">
        <f t="shared" si="1"/>
        <v>5.3639874278656761</v>
      </c>
      <c r="J31" s="85">
        <f>分析係数表!G34</f>
        <v>0.4244650271478761</v>
      </c>
      <c r="K31" s="111">
        <f t="shared" si="2"/>
        <v>2.2768250691898704</v>
      </c>
      <c r="L31" s="79"/>
      <c r="M31" s="80"/>
      <c r="N31" s="81">
        <f>分析係数表!H34</f>
        <v>0.18489139528398352</v>
      </c>
      <c r="O31" s="82">
        <f t="shared" si="3"/>
        <v>0.9986350679663184</v>
      </c>
      <c r="P31" s="76">
        <f>分析係数表!C34</f>
        <v>0.19949759263135858</v>
      </c>
      <c r="Q31" s="82">
        <f t="shared" si="4"/>
        <v>0.19922529197653369</v>
      </c>
      <c r="R31" s="83">
        <v>0.21234850748181819</v>
      </c>
      <c r="S31" s="84">
        <f t="shared" si="5"/>
        <v>5.5763359353474939</v>
      </c>
      <c r="T31" s="85">
        <f>分析係数表!F34</f>
        <v>0.70105397636537847</v>
      </c>
      <c r="U31" s="86">
        <f t="shared" si="6"/>
        <v>3.9093124810245126</v>
      </c>
      <c r="V31" s="87">
        <f>分析係数表!D34</f>
        <v>0.39061002874480999</v>
      </c>
      <c r="W31" s="88">
        <f t="shared" si="7"/>
        <v>2</v>
      </c>
      <c r="X31" s="76">
        <f>分析係数表!E34</f>
        <v>0.23634621526668795</v>
      </c>
      <c r="Y31" s="89">
        <f t="shared" si="8"/>
        <v>1</v>
      </c>
    </row>
    <row r="32" spans="1:25" x14ac:dyDescent="0.2">
      <c r="A32" s="6" t="s">
        <v>20</v>
      </c>
      <c r="B32" s="5" t="s">
        <v>37</v>
      </c>
      <c r="C32" s="90"/>
      <c r="D32" s="107">
        <f>投入係数表!AN32</f>
        <v>0</v>
      </c>
      <c r="E32" s="110">
        <f t="shared" si="9"/>
        <v>0</v>
      </c>
      <c r="F32" s="85">
        <f>分析係数表!C35</f>
        <v>0.22275795564127288</v>
      </c>
      <c r="G32" s="110">
        <f t="shared" si="0"/>
        <v>0</v>
      </c>
      <c r="H32" s="110">
        <v>8.5267285818396876E-2</v>
      </c>
      <c r="I32" s="110">
        <f t="shared" si="1"/>
        <v>8.5267285818396876E-2</v>
      </c>
      <c r="J32" s="85">
        <f>分析係数表!G35</f>
        <v>0.31756756756756754</v>
      </c>
      <c r="K32" s="111">
        <f t="shared" si="2"/>
        <v>2.7078124550436844E-2</v>
      </c>
      <c r="L32" s="79"/>
      <c r="M32" s="80"/>
      <c r="N32" s="81">
        <f>分析係数表!H35</f>
        <v>6.990363461717225E-2</v>
      </c>
      <c r="O32" s="82">
        <f t="shared" si="3"/>
        <v>0.37756338416826113</v>
      </c>
      <c r="P32" s="76">
        <f>分析係数表!C35</f>
        <v>0.22275795564127288</v>
      </c>
      <c r="Q32" s="82">
        <f t="shared" si="4"/>
        <v>8.4105247582322379E-2</v>
      </c>
      <c r="R32" s="83">
        <v>9.1834650409499743E-2</v>
      </c>
      <c r="S32" s="84">
        <f t="shared" si="5"/>
        <v>0.17710193622789661</v>
      </c>
      <c r="T32" s="85">
        <f>分析係数表!F35</f>
        <v>0.6527027027027027</v>
      </c>
      <c r="U32" s="86">
        <f t="shared" si="6"/>
        <v>0.1155949124298298</v>
      </c>
      <c r="V32" s="87">
        <f>分析係数表!D35</f>
        <v>0.11351351351351352</v>
      </c>
      <c r="W32" s="88">
        <f t="shared" si="7"/>
        <v>0</v>
      </c>
      <c r="X32" s="76">
        <f>分析係数表!E35</f>
        <v>8.9189189189189194E-2</v>
      </c>
      <c r="Y32" s="89">
        <f t="shared" si="8"/>
        <v>0</v>
      </c>
    </row>
    <row r="33" spans="1:25" x14ac:dyDescent="0.2">
      <c r="A33" s="6" t="s">
        <v>21</v>
      </c>
      <c r="B33" s="5" t="s">
        <v>38</v>
      </c>
      <c r="C33" s="90"/>
      <c r="D33" s="107">
        <f>投入係数表!AN33</f>
        <v>0</v>
      </c>
      <c r="E33" s="110">
        <f t="shared" si="9"/>
        <v>0</v>
      </c>
      <c r="F33" s="85">
        <f>分析係数表!C36</f>
        <v>0.43622860833064259</v>
      </c>
      <c r="G33" s="110">
        <f t="shared" si="0"/>
        <v>0</v>
      </c>
      <c r="H33" s="110">
        <v>9.3822481113909215E-2</v>
      </c>
      <c r="I33" s="110">
        <f t="shared" si="1"/>
        <v>9.3822481113909215E-2</v>
      </c>
      <c r="J33" s="85">
        <f>分析係数表!G36</f>
        <v>3.6982248520710057E-3</v>
      </c>
      <c r="K33" s="111">
        <f t="shared" si="2"/>
        <v>3.4697663133842163E-4</v>
      </c>
      <c r="L33" s="79"/>
      <c r="M33" s="80"/>
      <c r="N33" s="81">
        <f>分析係数表!H36</f>
        <v>7.7743004988690231E-2</v>
      </c>
      <c r="O33" s="82">
        <f t="shared" si="3"/>
        <v>0.41990537716230814</v>
      </c>
      <c r="P33" s="76">
        <f>分析係数表!C36</f>
        <v>0.43622860833064259</v>
      </c>
      <c r="Q33" s="82">
        <f t="shared" si="4"/>
        <v>0.18317473831006728</v>
      </c>
      <c r="R33" s="83">
        <v>0.19190964647107331</v>
      </c>
      <c r="S33" s="84">
        <f t="shared" si="5"/>
        <v>0.28573212758498251</v>
      </c>
      <c r="T33" s="85">
        <f>分析係数表!F36</f>
        <v>0.90162721893491127</v>
      </c>
      <c r="U33" s="86">
        <f t="shared" si="6"/>
        <v>0.25762386355480305</v>
      </c>
      <c r="V33" s="87">
        <f>分析係数表!D36</f>
        <v>2.1449704142011833E-2</v>
      </c>
      <c r="W33" s="88">
        <f t="shared" si="7"/>
        <v>0</v>
      </c>
      <c r="X33" s="76">
        <f>分析係数表!E36</f>
        <v>1.4792899408284023E-3</v>
      </c>
      <c r="Y33" s="89">
        <f t="shared" si="8"/>
        <v>0</v>
      </c>
    </row>
    <row r="34" spans="1:25" x14ac:dyDescent="0.2">
      <c r="A34" s="6" t="s">
        <v>22</v>
      </c>
      <c r="B34" s="5" t="s">
        <v>377</v>
      </c>
      <c r="C34" s="90"/>
      <c r="D34" s="107">
        <f>投入係数表!AN34</f>
        <v>5.8823529411764705E-2</v>
      </c>
      <c r="E34" s="110">
        <f t="shared" si="9"/>
        <v>5.8823529411764701</v>
      </c>
      <c r="F34" s="85">
        <f>分析係数表!C37</f>
        <v>0.12537048014226437</v>
      </c>
      <c r="G34" s="110">
        <f t="shared" si="0"/>
        <v>0.73747341260155508</v>
      </c>
      <c r="H34" s="110">
        <v>0.82897470564538844</v>
      </c>
      <c r="I34" s="110">
        <f t="shared" si="1"/>
        <v>0.82897470564538844</v>
      </c>
      <c r="J34" s="85">
        <f>分析係数表!G37</f>
        <v>0.54441260744985676</v>
      </c>
      <c r="K34" s="111">
        <f t="shared" si="2"/>
        <v>0.45130428101038339</v>
      </c>
      <c r="L34" s="79"/>
      <c r="M34" s="80"/>
      <c r="N34" s="81">
        <f>分析係数表!H37</f>
        <v>5.4441793449632819E-2</v>
      </c>
      <c r="O34" s="82">
        <f t="shared" si="3"/>
        <v>0.29405091577288778</v>
      </c>
      <c r="P34" s="76">
        <f>分析係数表!C37</f>
        <v>0.12537048014226437</v>
      </c>
      <c r="Q34" s="82">
        <f t="shared" si="4"/>
        <v>3.686530449671948E-2</v>
      </c>
      <c r="R34" s="83">
        <v>4.1078588984685999E-2</v>
      </c>
      <c r="S34" s="84">
        <f t="shared" si="5"/>
        <v>0.87005329463007441</v>
      </c>
      <c r="T34" s="85">
        <f>分析係数表!F37</f>
        <v>0.7435530085959885</v>
      </c>
      <c r="U34" s="86">
        <f t="shared" si="6"/>
        <v>0.64693074486104385</v>
      </c>
      <c r="V34" s="87">
        <f>分析係数表!D37</f>
        <v>0.23782234957020057</v>
      </c>
      <c r="W34" s="88">
        <f t="shared" si="7"/>
        <v>0</v>
      </c>
      <c r="X34" s="76">
        <f>分析係数表!E37</f>
        <v>0.19484240687679083</v>
      </c>
      <c r="Y34" s="89">
        <f t="shared" si="8"/>
        <v>0</v>
      </c>
    </row>
    <row r="35" spans="1:25" x14ac:dyDescent="0.2">
      <c r="A35" s="6" t="s">
        <v>23</v>
      </c>
      <c r="B35" s="5" t="s">
        <v>193</v>
      </c>
      <c r="C35" s="90"/>
      <c r="D35" s="107">
        <f>投入係数表!AN35</f>
        <v>0</v>
      </c>
      <c r="E35" s="110">
        <f t="shared" si="9"/>
        <v>0</v>
      </c>
      <c r="F35" s="85">
        <f>分析係数表!C38</f>
        <v>2.2876841115637703E-2</v>
      </c>
      <c r="G35" s="110">
        <f t="shared" si="0"/>
        <v>0</v>
      </c>
      <c r="H35" s="110">
        <v>9.2268477279276156E-3</v>
      </c>
      <c r="I35" s="110">
        <f t="shared" si="1"/>
        <v>9.2268477279276156E-3</v>
      </c>
      <c r="J35" s="85">
        <f>分析係数表!G38</f>
        <v>0.33663366336633666</v>
      </c>
      <c r="K35" s="111">
        <f t="shared" si="2"/>
        <v>3.1060675519756333E-3</v>
      </c>
      <c r="L35" s="79"/>
      <c r="M35" s="80"/>
      <c r="N35" s="81">
        <f>分析係数表!H38</f>
        <v>4.7129179190035016E-2</v>
      </c>
      <c r="O35" s="82">
        <f t="shared" si="3"/>
        <v>0.25455403693259099</v>
      </c>
      <c r="P35" s="76">
        <f>分析係数表!C38</f>
        <v>2.2876841115637703E-2</v>
      </c>
      <c r="Q35" s="82">
        <f t="shared" si="4"/>
        <v>5.8233922582510561E-3</v>
      </c>
      <c r="R35" s="83">
        <v>6.716800047685525E-3</v>
      </c>
      <c r="S35" s="84">
        <f t="shared" si="5"/>
        <v>1.5943647775613141E-2</v>
      </c>
      <c r="T35" s="85">
        <f>分析係数表!F38</f>
        <v>0.54455445544554459</v>
      </c>
      <c r="U35" s="86">
        <f t="shared" si="6"/>
        <v>8.6821844322645825E-3</v>
      </c>
      <c r="V35" s="87">
        <f>分析係数表!D38</f>
        <v>0.17821782178217821</v>
      </c>
      <c r="W35" s="88">
        <f t="shared" si="7"/>
        <v>0</v>
      </c>
      <c r="X35" s="76">
        <f>分析係数表!E38</f>
        <v>0.21782178217821782</v>
      </c>
      <c r="Y35" s="89">
        <f t="shared" si="8"/>
        <v>0</v>
      </c>
    </row>
    <row r="36" spans="1:25" x14ac:dyDescent="0.2">
      <c r="A36" s="6" t="s">
        <v>24</v>
      </c>
      <c r="B36" s="5" t="s">
        <v>39</v>
      </c>
      <c r="C36" s="90"/>
      <c r="D36" s="107">
        <f>投入係数表!AN36</f>
        <v>0</v>
      </c>
      <c r="E36" s="110">
        <f t="shared" si="9"/>
        <v>0</v>
      </c>
      <c r="F36" s="85">
        <f>分析係数表!C39</f>
        <v>1</v>
      </c>
      <c r="G36" s="110">
        <f t="shared" si="0"/>
        <v>0</v>
      </c>
      <c r="H36" s="110">
        <v>2.220665284477646E-3</v>
      </c>
      <c r="I36" s="110">
        <f t="shared" si="1"/>
        <v>2.220665284477646E-3</v>
      </c>
      <c r="J36" s="85">
        <f>分析係数表!G39</f>
        <v>0.3546086320409656</v>
      </c>
      <c r="K36" s="111">
        <f t="shared" si="2"/>
        <v>7.8746707874947973E-4</v>
      </c>
      <c r="L36" s="79"/>
      <c r="M36" s="80"/>
      <c r="N36" s="81">
        <f>分析係数表!H39</f>
        <v>4.3379915099309016E-3</v>
      </c>
      <c r="O36" s="82">
        <f t="shared" si="3"/>
        <v>2.3430351854413368E-2</v>
      </c>
      <c r="P36" s="76">
        <f>分析係数表!C39</f>
        <v>1</v>
      </c>
      <c r="Q36" s="82">
        <f t="shared" si="4"/>
        <v>2.3430351854413368E-2</v>
      </c>
      <c r="R36" s="83">
        <v>2.5429482492239901E-2</v>
      </c>
      <c r="S36" s="84">
        <f t="shared" si="5"/>
        <v>2.7650147776717548E-2</v>
      </c>
      <c r="T36" s="85">
        <f>分析係数表!F39</f>
        <v>0.70537673738112661</v>
      </c>
      <c r="U36" s="86">
        <f t="shared" si="6"/>
        <v>1.9503771026847035E-2</v>
      </c>
      <c r="V36" s="87">
        <f>分析係数表!D39</f>
        <v>5.5779078273591805E-2</v>
      </c>
      <c r="W36" s="88">
        <f t="shared" si="7"/>
        <v>0</v>
      </c>
      <c r="X36" s="76">
        <f>分析係数表!E39</f>
        <v>7.0592538405267011E-2</v>
      </c>
      <c r="Y36" s="89">
        <f t="shared" si="8"/>
        <v>0</v>
      </c>
    </row>
    <row r="37" spans="1:25" x14ac:dyDescent="0.2">
      <c r="A37" s="6" t="s">
        <v>25</v>
      </c>
      <c r="B37" s="5" t="s">
        <v>40</v>
      </c>
      <c r="C37" s="90"/>
      <c r="D37" s="107">
        <f>投入係数表!AN37</f>
        <v>0</v>
      </c>
      <c r="E37" s="110">
        <f t="shared" si="9"/>
        <v>0</v>
      </c>
      <c r="F37" s="85">
        <f>分析係数表!C40</f>
        <v>1</v>
      </c>
      <c r="G37" s="110">
        <f t="shared" si="0"/>
        <v>0</v>
      </c>
      <c r="H37" s="110">
        <v>6.2124823837381741E-3</v>
      </c>
      <c r="I37" s="110">
        <f t="shared" si="1"/>
        <v>6.2124823837381741E-3</v>
      </c>
      <c r="J37" s="85">
        <f>分析係数表!G40</f>
        <v>0.56581344070558914</v>
      </c>
      <c r="K37" s="111">
        <f t="shared" si="2"/>
        <v>3.5151060328657566E-3</v>
      </c>
      <c r="L37" s="79"/>
      <c r="M37" s="80"/>
      <c r="N37" s="81">
        <f>分析係数表!H40</f>
        <v>2.8909614848325226E-2</v>
      </c>
      <c r="O37" s="82">
        <f t="shared" si="3"/>
        <v>0.15614655914405481</v>
      </c>
      <c r="P37" s="76">
        <f>分析係数表!C40</f>
        <v>1</v>
      </c>
      <c r="Q37" s="82">
        <f t="shared" si="4"/>
        <v>0.15614655914405481</v>
      </c>
      <c r="R37" s="83">
        <v>0.15620700851173333</v>
      </c>
      <c r="S37" s="84">
        <f t="shared" si="5"/>
        <v>0.1624194908954715</v>
      </c>
      <c r="T37" s="85">
        <f>分析係数表!F40</f>
        <v>0.76416450963474258</v>
      </c>
      <c r="U37" s="86">
        <f t="shared" si="6"/>
        <v>0.12411521061526251</v>
      </c>
      <c r="V37" s="87">
        <f>分析係数表!D40</f>
        <v>3.8155498034704249E-2</v>
      </c>
      <c r="W37" s="88">
        <f t="shared" si="7"/>
        <v>0</v>
      </c>
      <c r="X37" s="76">
        <f>分析係数表!E40</f>
        <v>2.4733966062697729E-2</v>
      </c>
      <c r="Y37" s="89">
        <f t="shared" si="8"/>
        <v>0</v>
      </c>
    </row>
    <row r="38" spans="1:25" x14ac:dyDescent="0.2">
      <c r="A38" s="6" t="s">
        <v>26</v>
      </c>
      <c r="B38" s="5" t="s">
        <v>276</v>
      </c>
      <c r="C38" s="90"/>
      <c r="D38" s="107">
        <f>投入係数表!AN38</f>
        <v>0</v>
      </c>
      <c r="E38" s="110">
        <f t="shared" si="9"/>
        <v>0</v>
      </c>
      <c r="F38" s="85">
        <f>分析係数表!C41</f>
        <v>0.80737001514386675</v>
      </c>
      <c r="G38" s="110">
        <f t="shared" si="0"/>
        <v>0</v>
      </c>
      <c r="H38" s="110">
        <v>1.4596190625505144E-7</v>
      </c>
      <c r="I38" s="110">
        <f t="shared" si="1"/>
        <v>1.4596190625505144E-7</v>
      </c>
      <c r="J38" s="85">
        <f>分析係数表!G41</f>
        <v>0.46438676343953744</v>
      </c>
      <c r="K38" s="111">
        <f t="shared" si="2"/>
        <v>6.7782777231248509E-8</v>
      </c>
      <c r="L38" s="79"/>
      <c r="M38" s="80"/>
      <c r="N38" s="81">
        <f>分析係数表!H41</f>
        <v>5.5247420444334276E-2</v>
      </c>
      <c r="O38" s="82">
        <f t="shared" si="3"/>
        <v>0.29840226683156457</v>
      </c>
      <c r="P38" s="76">
        <f>分析係数表!C41</f>
        <v>0.80737001514386675</v>
      </c>
      <c r="Q38" s="82">
        <f t="shared" si="4"/>
        <v>0.24092104269076445</v>
      </c>
      <c r="R38" s="83">
        <v>0.24486353010107775</v>
      </c>
      <c r="S38" s="84">
        <f t="shared" si="5"/>
        <v>0.24486367606298401</v>
      </c>
      <c r="T38" s="85">
        <f>分析係数表!F41</f>
        <v>0.56759749046623198</v>
      </c>
      <c r="U38" s="86">
        <f t="shared" si="6"/>
        <v>0.13898400803968608</v>
      </c>
      <c r="V38" s="87">
        <f>分析係数表!D41</f>
        <v>0.17788165826054866</v>
      </c>
      <c r="W38" s="88">
        <f t="shared" si="7"/>
        <v>0</v>
      </c>
      <c r="X38" s="76">
        <f>分析係数表!E41</f>
        <v>0.18021896912289334</v>
      </c>
      <c r="Y38" s="89">
        <f t="shared" si="8"/>
        <v>0</v>
      </c>
    </row>
    <row r="39" spans="1:25" x14ac:dyDescent="0.2">
      <c r="A39" s="6" t="s">
        <v>51</v>
      </c>
      <c r="B39" s="5" t="s">
        <v>367</v>
      </c>
      <c r="C39" s="90"/>
      <c r="D39" s="107">
        <f>投入係数表!AN39</f>
        <v>0</v>
      </c>
      <c r="E39" s="110">
        <f t="shared" si="9"/>
        <v>0</v>
      </c>
      <c r="F39" s="85">
        <f>分析係数表!C42</f>
        <v>0.96683250414593702</v>
      </c>
      <c r="G39" s="110">
        <f>E39*F39</f>
        <v>0</v>
      </c>
      <c r="H39" s="110">
        <v>3.3938309703075882E-2</v>
      </c>
      <c r="I39" s="110">
        <f>C39+H39</f>
        <v>3.3938309703075882E-2</v>
      </c>
      <c r="J39" s="85">
        <f>分析係数表!G42</f>
        <v>0.48211243611584326</v>
      </c>
      <c r="K39" s="111">
        <f>I39*J39</f>
        <v>1.6362081168603874E-2</v>
      </c>
      <c r="L39" s="79"/>
      <c r="M39" s="80"/>
      <c r="N39" s="81">
        <f>分析係数表!H42</f>
        <v>1.6732252966876335E-2</v>
      </c>
      <c r="O39" s="82">
        <f t="shared" si="3"/>
        <v>9.0374214295594418E-2</v>
      </c>
      <c r="P39" s="76">
        <f>分析係数表!C42</f>
        <v>0.96683250414593702</v>
      </c>
      <c r="Q39" s="82">
        <f>O39*P39</f>
        <v>8.7376727917631097E-2</v>
      </c>
      <c r="R39" s="83">
        <v>8.9491593227116514E-2</v>
      </c>
      <c r="S39" s="84">
        <f>I39+R39</f>
        <v>0.1234299029301924</v>
      </c>
      <c r="T39" s="85">
        <f>分析係数表!F42</f>
        <v>0.55877342419080067</v>
      </c>
      <c r="U39" s="86">
        <f>S39*T39</f>
        <v>6.8969349507841754E-2</v>
      </c>
      <c r="V39" s="87">
        <f>分析係数表!D42</f>
        <v>0.25383304940374785</v>
      </c>
      <c r="W39" s="88">
        <f>ROUND(S39*V39,0)</f>
        <v>0</v>
      </c>
      <c r="X39" s="76">
        <f>分析係数表!E42</f>
        <v>0.17717206132879046</v>
      </c>
      <c r="Y39" s="89">
        <f>ROUND(S39*X39,0)</f>
        <v>0</v>
      </c>
    </row>
    <row r="40" spans="1:25" x14ac:dyDescent="0.2">
      <c r="A40" s="6" t="s">
        <v>194</v>
      </c>
      <c r="B40" s="5" t="s">
        <v>41</v>
      </c>
      <c r="C40" s="90"/>
      <c r="D40" s="107">
        <f>投入係数表!AN40</f>
        <v>0</v>
      </c>
      <c r="E40" s="110">
        <f t="shared" si="9"/>
        <v>0</v>
      </c>
      <c r="F40" s="85">
        <f>分析係数表!C43</f>
        <v>0.23747353563867324</v>
      </c>
      <c r="G40" s="110">
        <f>E40*F40</f>
        <v>0</v>
      </c>
      <c r="H40" s="110">
        <v>0.35903845956277791</v>
      </c>
      <c r="I40" s="110">
        <f>C40+H40</f>
        <v>0.35903845956277791</v>
      </c>
      <c r="J40" s="85">
        <f>分析係数表!G43</f>
        <v>0.3947923997185081</v>
      </c>
      <c r="K40" s="111">
        <f>I40*J40</f>
        <v>0.14174565504202563</v>
      </c>
      <c r="L40" s="79"/>
      <c r="M40" s="80"/>
      <c r="N40" s="81">
        <f>分析係数表!H43</f>
        <v>4.4340470362222294E-2</v>
      </c>
      <c r="O40" s="82">
        <f t="shared" si="3"/>
        <v>0.23949166788332524</v>
      </c>
      <c r="P40" s="76">
        <f>分析係数表!C43</f>
        <v>0.23747353563867324</v>
      </c>
      <c r="Q40" s="82">
        <f>O40*P40</f>
        <v>5.6872933128256128E-2</v>
      </c>
      <c r="R40" s="83">
        <v>8.0132130958432218E-2</v>
      </c>
      <c r="S40" s="84">
        <f>I40+R40</f>
        <v>0.4391705905212101</v>
      </c>
      <c r="T40" s="85">
        <f>分析係数表!F43</f>
        <v>0.64109781843771996</v>
      </c>
      <c r="U40" s="86">
        <f>S40*T40</f>
        <v>0.281551307505153</v>
      </c>
      <c r="V40" s="87">
        <f>分析係数表!D43</f>
        <v>1.4700914848698099</v>
      </c>
      <c r="W40" s="88">
        <f>ROUND(S40*V40,0)</f>
        <v>1</v>
      </c>
      <c r="X40" s="76">
        <f>分析係数表!E43</f>
        <v>1.0415200562983815</v>
      </c>
      <c r="Y40" s="89">
        <f>ROUND(S40*X40,0)</f>
        <v>0</v>
      </c>
    </row>
    <row r="41" spans="1:25" x14ac:dyDescent="0.2">
      <c r="A41" s="6" t="s">
        <v>340</v>
      </c>
      <c r="B41" s="5" t="s">
        <v>42</v>
      </c>
      <c r="C41" s="163"/>
      <c r="D41" s="107">
        <f>投入係数表!AN41</f>
        <v>0</v>
      </c>
      <c r="E41" s="110">
        <f t="shared" si="9"/>
        <v>0</v>
      </c>
      <c r="F41" s="85">
        <f>分析係数表!C44</f>
        <v>0.41273100616016423</v>
      </c>
      <c r="G41" s="110">
        <f>E41*F41</f>
        <v>0</v>
      </c>
      <c r="H41" s="110">
        <v>1.5933304052391465E-3</v>
      </c>
      <c r="I41" s="110">
        <f>C41+H41</f>
        <v>1.5933304052391465E-3</v>
      </c>
      <c r="J41" s="85">
        <f>分析係数表!G44</f>
        <v>0.27032077234506385</v>
      </c>
      <c r="K41" s="111">
        <f>I41*J41</f>
        <v>4.3071030574511965E-4</v>
      </c>
      <c r="L41" s="79"/>
      <c r="M41" s="80"/>
      <c r="N41" s="81">
        <f>分析係数表!H44</f>
        <v>0.12437641372044743</v>
      </c>
      <c r="O41" s="82">
        <f t="shared" si="3"/>
        <v>0.67178165959725189</v>
      </c>
      <c r="P41" s="76">
        <f>分析係数表!C44</f>
        <v>0.41273100616016423</v>
      </c>
      <c r="Q41" s="82">
        <f>O41*P41</f>
        <v>0.2772651202855187</v>
      </c>
      <c r="R41" s="83">
        <v>0.28100235732411627</v>
      </c>
      <c r="S41" s="84">
        <f>I41+R41</f>
        <v>0.28259568772935539</v>
      </c>
      <c r="T41" s="85">
        <f>分析係数表!F44</f>
        <v>0.52382435378386794</v>
      </c>
      <c r="U41" s="86">
        <f>S41*T41</f>
        <v>0.14803050350693733</v>
      </c>
      <c r="V41" s="87">
        <f>分析係数表!D44</f>
        <v>0.30302086577390219</v>
      </c>
      <c r="W41" s="88">
        <f>ROUND(S41*V41,0)</f>
        <v>0</v>
      </c>
      <c r="X41" s="76">
        <f>分析係数表!E44</f>
        <v>0.1999377141077546</v>
      </c>
      <c r="Y41" s="89">
        <f>ROUND(S41*X41,0)</f>
        <v>0</v>
      </c>
    </row>
    <row r="42" spans="1:25" x14ac:dyDescent="0.2">
      <c r="A42" s="6" t="s">
        <v>341</v>
      </c>
      <c r="B42" s="5" t="s">
        <v>278</v>
      </c>
      <c r="C42" s="201">
        <f>最終需要_まとめ!C43</f>
        <v>100</v>
      </c>
      <c r="D42" s="107">
        <f>投入係数表!AN42</f>
        <v>0</v>
      </c>
      <c r="E42" s="110">
        <f t="shared" si="9"/>
        <v>0</v>
      </c>
      <c r="F42" s="85">
        <f>分析係数表!C45</f>
        <v>1</v>
      </c>
      <c r="G42" s="110">
        <f>E42*F42</f>
        <v>0</v>
      </c>
      <c r="H42" s="110">
        <v>2.3842876590100783E-2</v>
      </c>
      <c r="I42" s="110">
        <f>C42+H42</f>
        <v>100.02384287659009</v>
      </c>
      <c r="J42" s="85">
        <f>分析係数表!G45</f>
        <v>0</v>
      </c>
      <c r="K42" s="111">
        <f>I42*J42</f>
        <v>0</v>
      </c>
      <c r="L42" s="79"/>
      <c r="M42" s="80"/>
      <c r="N42" s="81">
        <f>分析係数表!H45</f>
        <v>0</v>
      </c>
      <c r="O42" s="82">
        <f t="shared" si="3"/>
        <v>0</v>
      </c>
      <c r="P42" s="76">
        <f>分析係数表!C45</f>
        <v>1</v>
      </c>
      <c r="Q42" s="82">
        <f>O42*P42</f>
        <v>0</v>
      </c>
      <c r="R42" s="83">
        <v>1.1737053048606954E-3</v>
      </c>
      <c r="S42" s="84">
        <f>I42+R42</f>
        <v>100.02501658189496</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107">
        <f>投入係数表!AN43</f>
        <v>0</v>
      </c>
      <c r="E43" s="110">
        <f t="shared" si="9"/>
        <v>0</v>
      </c>
      <c r="F43" s="85">
        <f>分析係数表!C46</f>
        <v>7.03125E-2</v>
      </c>
      <c r="G43" s="110">
        <f>E43*F43</f>
        <v>0</v>
      </c>
      <c r="H43" s="110">
        <v>1.1570834903330893E-2</v>
      </c>
      <c r="I43" s="110">
        <f>C43+H43</f>
        <v>1.1570834903330893E-2</v>
      </c>
      <c r="J43" s="85">
        <f>分析係数表!G46</f>
        <v>1.0101010101010102E-2</v>
      </c>
      <c r="K43" s="111">
        <f>I43*J43</f>
        <v>1.1687712023566559E-4</v>
      </c>
      <c r="L43" s="79"/>
      <c r="M43" s="80"/>
      <c r="N43" s="81">
        <f>分析係数表!H46</f>
        <v>2.5315279025811051E-2</v>
      </c>
      <c r="O43" s="82">
        <f t="shared" si="3"/>
        <v>0.1367328390361123</v>
      </c>
      <c r="P43" s="76">
        <f>分析係数表!C46</f>
        <v>7.03125E-2</v>
      </c>
      <c r="Q43" s="82">
        <f>O43*P43</f>
        <v>9.6140277447266456E-3</v>
      </c>
      <c r="R43" s="83">
        <v>1.0416522797096137E-2</v>
      </c>
      <c r="S43" s="84">
        <f>I43+R43</f>
        <v>2.1987357700427028E-2</v>
      </c>
      <c r="T43" s="85">
        <f>分析係数表!F46</f>
        <v>0.30303030303030304</v>
      </c>
      <c r="U43" s="86">
        <f>S43*T43</f>
        <v>6.6628356667960695E-3</v>
      </c>
      <c r="V43" s="87">
        <f>分析係数表!D46</f>
        <v>1.0101010101010102E-2</v>
      </c>
      <c r="W43" s="88">
        <f>ROUND(S43*V43,0)</f>
        <v>0</v>
      </c>
      <c r="X43" s="76">
        <f>分析係数表!E46</f>
        <v>3.0303030303030304E-2</v>
      </c>
      <c r="Y43" s="89">
        <f>ROUND(S43*X43,0)</f>
        <v>0</v>
      </c>
    </row>
    <row r="44" spans="1:25" x14ac:dyDescent="0.2">
      <c r="A44" s="192">
        <v>40</v>
      </c>
      <c r="B44" s="14" t="s">
        <v>150</v>
      </c>
      <c r="C44" s="197">
        <f>SUM(C5:C43)</f>
        <v>100</v>
      </c>
      <c r="D44" s="108">
        <f>投入係数表!AN44</f>
        <v>1</v>
      </c>
      <c r="E44" s="96">
        <f>SUM(E5:E43)</f>
        <v>99.999999999999972</v>
      </c>
      <c r="F44" s="98">
        <f>分析係数表!C47</f>
        <v>0.45593014645384233</v>
      </c>
      <c r="G44" s="96">
        <f>SUM(G5:G43)</f>
        <v>29.958028418870963</v>
      </c>
      <c r="H44" s="96">
        <f>SUM(H5:H43)</f>
        <v>34.518444833842892</v>
      </c>
      <c r="I44" s="96">
        <f>SUM(I5:I43)</f>
        <v>134.51844483384289</v>
      </c>
      <c r="J44" s="98">
        <f>分析係数表!G47</f>
        <v>0.32612291818538663</v>
      </c>
      <c r="K44" s="112">
        <f>SUM(K5:K43)</f>
        <v>8.6143511665240684</v>
      </c>
      <c r="L44" s="94">
        <f>最終需要_まとめ!$L$33</f>
        <v>0.627</v>
      </c>
      <c r="M44" s="91">
        <f>K44*L44</f>
        <v>5.4011981814105905</v>
      </c>
      <c r="N44" s="95">
        <f>分析係数表!H47</f>
        <v>1</v>
      </c>
      <c r="O44" s="96">
        <f>SUM(O5:O43)</f>
        <v>5.4011981814105896</v>
      </c>
      <c r="P44" s="92">
        <f>分析係数表!C47</f>
        <v>0.45593014645384233</v>
      </c>
      <c r="Q44" s="96">
        <f>SUM(Q5:Q43)</f>
        <v>1.5706014049116934</v>
      </c>
      <c r="R44" s="91">
        <f>SUM(R5:R43)</f>
        <v>1.7222921763057883</v>
      </c>
      <c r="S44" s="97">
        <f>SUM(S5:S43)</f>
        <v>136.24073701014868</v>
      </c>
      <c r="T44" s="98">
        <f>分析係数表!F47</f>
        <v>0.53227163124544385</v>
      </c>
      <c r="U44" s="99">
        <f>SUM(U5:U43)</f>
        <v>16.647155431442954</v>
      </c>
      <c r="V44" s="100">
        <f>分析係数表!D47</f>
        <v>0.14068019962989961</v>
      </c>
      <c r="W44" s="101">
        <f>SUM(W5:W43)</f>
        <v>4</v>
      </c>
      <c r="X44" s="92">
        <f>分析係数表!E47</f>
        <v>0.11066561991812932</v>
      </c>
      <c r="Y44" s="102">
        <f>SUM(Y5:Y43)</f>
        <v>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Y46"/>
  <sheetViews>
    <sheetView workbookViewId="0">
      <pane xSplit="2" ySplit="4" topLeftCell="C5" activePane="bottomRight" state="frozen"/>
      <selection pane="topRight" activeCell="C1" sqref="C1"/>
      <selection pane="bottomLeft" activeCell="A5" sqref="A5"/>
      <selection pane="bottomRight" activeCell="J15" sqref="J15:J1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2015年佐用町産業連関表</v>
      </c>
      <c r="H1" s="401"/>
      <c r="I1" s="401"/>
    </row>
    <row r="2" spans="1:25" x14ac:dyDescent="0.2">
      <c r="B2" s="3" t="s">
        <v>283</v>
      </c>
      <c r="S2" s="3" t="s">
        <v>152</v>
      </c>
      <c r="U2" s="64" t="s">
        <v>209</v>
      </c>
      <c r="W2" s="3" t="s">
        <v>130</v>
      </c>
      <c r="Y2" s="3" t="s">
        <v>153</v>
      </c>
    </row>
    <row r="3" spans="1:25" ht="44" x14ac:dyDescent="0.2">
      <c r="B3" s="65"/>
      <c r="C3" s="66" t="s">
        <v>227</v>
      </c>
      <c r="D3" s="66" t="s">
        <v>353</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投入係数表!AO5</f>
        <v>0</v>
      </c>
      <c r="E5" s="110">
        <f>$C$43*D5</f>
        <v>0</v>
      </c>
      <c r="F5" s="85">
        <f>分析係数表!C8</f>
        <v>1</v>
      </c>
      <c r="G5" s="110">
        <f t="shared" ref="G5:G38" si="0">E5*F5</f>
        <v>0</v>
      </c>
      <c r="H5" s="110">
        <f t="array" ref="H5:H43">MMULT(逆行列係数!C5:AO43,'39'!G5:G43)</f>
        <v>2.6546127499145304E-3</v>
      </c>
      <c r="I5" s="110">
        <f t="shared" ref="I5:I38" si="1">C5+H5</f>
        <v>2.6546127499145304E-3</v>
      </c>
      <c r="J5" s="85">
        <f>分析係数表!G8</f>
        <v>0.11979935084095604</v>
      </c>
      <c r="K5" s="111">
        <f t="shared" ref="K5:K38" si="2">I5*J5</f>
        <v>3.1802088417388593E-4</v>
      </c>
      <c r="L5" s="79" t="s">
        <v>177</v>
      </c>
      <c r="M5" s="80" t="s">
        <v>177</v>
      </c>
      <c r="N5" s="81">
        <f>分析係数表!H8</f>
        <v>1.4191429368202522E-2</v>
      </c>
      <c r="O5" s="82">
        <f t="shared" ref="O5:O43" si="3">$M$44*N5</f>
        <v>0.1048893468602831</v>
      </c>
      <c r="P5" s="76">
        <f>分析係数表!C8</f>
        <v>1</v>
      </c>
      <c r="Q5" s="82">
        <f t="shared" ref="Q5:Q38" si="4">O5*P5</f>
        <v>0.1048893468602831</v>
      </c>
      <c r="R5" s="83">
        <f t="array" ref="R5:R43">MMULT(逆行列係数!C5:AO43,'39'!Q5:Q43)</f>
        <v>0.14739952670667181</v>
      </c>
      <c r="S5" s="84">
        <f t="shared" ref="S5:S38" si="5">I5+R5</f>
        <v>0.15005413945658633</v>
      </c>
      <c r="T5" s="85">
        <f>分析係数表!F8</f>
        <v>0.45234582472705814</v>
      </c>
      <c r="U5" s="86">
        <f t="shared" ref="U5:U38" si="6">S5*T5</f>
        <v>6.7876363466198533E-2</v>
      </c>
      <c r="V5" s="87">
        <f>分析係数表!D8</f>
        <v>0.25140159339038065</v>
      </c>
      <c r="W5" s="167">
        <f t="shared" ref="W5:W38" si="7">ROUND(S5*V5,0)</f>
        <v>0</v>
      </c>
      <c r="X5" s="76">
        <f>分析係数表!E8</f>
        <v>0.19799350840956034</v>
      </c>
      <c r="Y5" s="166">
        <f t="shared" ref="Y5:Y38" si="8">ROUND(S5*X5,0)</f>
        <v>0</v>
      </c>
    </row>
    <row r="6" spans="1:25" x14ac:dyDescent="0.2">
      <c r="A6" s="6" t="s">
        <v>219</v>
      </c>
      <c r="B6" s="5" t="s">
        <v>265</v>
      </c>
      <c r="C6" s="90"/>
      <c r="D6" s="107">
        <f>投入係数表!AO6</f>
        <v>0</v>
      </c>
      <c r="E6" s="110">
        <f t="shared" ref="E6:E43" si="9">$C$43*D6</f>
        <v>0</v>
      </c>
      <c r="F6" s="85">
        <f>分析係数表!C9</f>
        <v>1</v>
      </c>
      <c r="G6" s="110">
        <f t="shared" si="0"/>
        <v>0</v>
      </c>
      <c r="H6" s="110">
        <v>0.1895205469823979</v>
      </c>
      <c r="I6" s="110">
        <f t="shared" si="1"/>
        <v>0.1895205469823979</v>
      </c>
      <c r="J6" s="85">
        <f>分析係数表!G9</f>
        <v>0.2441860465116279</v>
      </c>
      <c r="K6" s="111">
        <f t="shared" si="2"/>
        <v>4.6278273100352971E-2</v>
      </c>
      <c r="L6" s="79"/>
      <c r="M6" s="80"/>
      <c r="N6" s="81">
        <f>分析係数表!H9</f>
        <v>7.4365568741672605E-4</v>
      </c>
      <c r="O6" s="82">
        <f t="shared" si="3"/>
        <v>5.4963849883117779E-3</v>
      </c>
      <c r="P6" s="76">
        <f>分析係数表!C9</f>
        <v>1</v>
      </c>
      <c r="Q6" s="82">
        <f t="shared" si="4"/>
        <v>5.4963849883117779E-3</v>
      </c>
      <c r="R6" s="83">
        <v>7.3385678799567132E-3</v>
      </c>
      <c r="S6" s="84">
        <f t="shared" si="5"/>
        <v>0.19685911486235461</v>
      </c>
      <c r="T6" s="85">
        <f>分析係数表!F9</f>
        <v>0.66860465116279066</v>
      </c>
      <c r="U6" s="86">
        <f t="shared" si="6"/>
        <v>0.13162091982076035</v>
      </c>
      <c r="V6" s="87">
        <f>分析係数表!D9</f>
        <v>0.14534883720930233</v>
      </c>
      <c r="W6" s="167">
        <f t="shared" si="7"/>
        <v>0</v>
      </c>
      <c r="X6" s="76">
        <f>分析係数表!E9</f>
        <v>4.0697674418604654E-2</v>
      </c>
      <c r="Y6" s="166">
        <f t="shared" si="8"/>
        <v>0</v>
      </c>
    </row>
    <row r="7" spans="1:25" x14ac:dyDescent="0.2">
      <c r="A7" s="6" t="s">
        <v>220</v>
      </c>
      <c r="B7" s="5" t="s">
        <v>266</v>
      </c>
      <c r="C7" s="90"/>
      <c r="D7" s="107">
        <f>投入係数表!AO7</f>
        <v>0</v>
      </c>
      <c r="E7" s="110">
        <f t="shared" si="9"/>
        <v>0</v>
      </c>
      <c r="F7" s="85">
        <f>分析係数表!C10</f>
        <v>0</v>
      </c>
      <c r="G7" s="110">
        <f t="shared" si="0"/>
        <v>0</v>
      </c>
      <c r="H7" s="110">
        <v>0</v>
      </c>
      <c r="I7" s="110">
        <f t="shared" si="1"/>
        <v>0</v>
      </c>
      <c r="J7" s="85">
        <f>分析係数表!G10</f>
        <v>0</v>
      </c>
      <c r="K7" s="111">
        <f t="shared" si="2"/>
        <v>0</v>
      </c>
      <c r="L7" s="79"/>
      <c r="M7" s="80"/>
      <c r="N7" s="81">
        <f>分析係数表!H10</f>
        <v>1.4563257211910885E-3</v>
      </c>
      <c r="O7" s="82">
        <f t="shared" si="3"/>
        <v>1.0763753935443899E-2</v>
      </c>
      <c r="P7" s="76">
        <f>分析係数表!C10</f>
        <v>0</v>
      </c>
      <c r="Q7" s="82">
        <f t="shared" si="4"/>
        <v>0</v>
      </c>
      <c r="R7" s="83">
        <v>0</v>
      </c>
      <c r="S7" s="84">
        <f t="shared" si="5"/>
        <v>0</v>
      </c>
      <c r="T7" s="85">
        <f>分析係数表!F10</f>
        <v>0</v>
      </c>
      <c r="U7" s="86">
        <f t="shared" si="6"/>
        <v>0</v>
      </c>
      <c r="V7" s="87">
        <f>分析係数表!D10</f>
        <v>0</v>
      </c>
      <c r="W7" s="167">
        <f t="shared" si="7"/>
        <v>0</v>
      </c>
      <c r="X7" s="76">
        <f>分析係数表!E10</f>
        <v>0</v>
      </c>
      <c r="Y7" s="166">
        <f t="shared" si="8"/>
        <v>0</v>
      </c>
    </row>
    <row r="8" spans="1:25" x14ac:dyDescent="0.2">
      <c r="A8" s="6" t="s">
        <v>221</v>
      </c>
      <c r="B8" s="5" t="s">
        <v>27</v>
      </c>
      <c r="C8" s="90"/>
      <c r="D8" s="107">
        <f>投入係数表!AO8</f>
        <v>0</v>
      </c>
      <c r="E8" s="110">
        <f t="shared" si="9"/>
        <v>0</v>
      </c>
      <c r="F8" s="85">
        <f>分析係数表!C11</f>
        <v>1.4950166112956853E-2</v>
      </c>
      <c r="G8" s="110">
        <f t="shared" si="0"/>
        <v>0</v>
      </c>
      <c r="H8" s="110">
        <v>1.1462890953221581E-3</v>
      </c>
      <c r="I8" s="110">
        <f t="shared" si="1"/>
        <v>1.1462890953221581E-3</v>
      </c>
      <c r="J8" s="85">
        <f>分析係数表!G11</f>
        <v>0.5</v>
      </c>
      <c r="K8" s="111">
        <f t="shared" si="2"/>
        <v>5.7314454766107907E-4</v>
      </c>
      <c r="L8" s="79"/>
      <c r="M8" s="80"/>
      <c r="N8" s="81">
        <f>分析係数表!H11</f>
        <v>-3.0985653642363585E-5</v>
      </c>
      <c r="O8" s="82">
        <f t="shared" si="3"/>
        <v>-2.2901604117965741E-4</v>
      </c>
      <c r="P8" s="76">
        <f>分析係数表!C11</f>
        <v>1.4950166112956853E-2</v>
      </c>
      <c r="Q8" s="82">
        <f t="shared" si="4"/>
        <v>-3.4238278581676454E-6</v>
      </c>
      <c r="R8" s="83">
        <v>6.3332670031210646E-5</v>
      </c>
      <c r="S8" s="84">
        <f t="shared" si="5"/>
        <v>1.2096217653533687E-3</v>
      </c>
      <c r="T8" s="85">
        <f>分析係数表!F11</f>
        <v>0.8125</v>
      </c>
      <c r="U8" s="86">
        <f t="shared" si="6"/>
        <v>9.8281768434961211E-4</v>
      </c>
      <c r="V8" s="87">
        <f>分析係数表!D11</f>
        <v>0.3125</v>
      </c>
      <c r="W8" s="167">
        <f t="shared" si="7"/>
        <v>0</v>
      </c>
      <c r="X8" s="76">
        <f>分析係数表!E11</f>
        <v>0</v>
      </c>
      <c r="Y8" s="166">
        <f t="shared" si="8"/>
        <v>0</v>
      </c>
    </row>
    <row r="9" spans="1:25" x14ac:dyDescent="0.2">
      <c r="A9" s="6" t="s">
        <v>222</v>
      </c>
      <c r="B9" s="5" t="s">
        <v>190</v>
      </c>
      <c r="C9" s="90"/>
      <c r="D9" s="107">
        <f>投入係数表!AO9</f>
        <v>0</v>
      </c>
      <c r="E9" s="110">
        <f t="shared" si="9"/>
        <v>0</v>
      </c>
      <c r="F9" s="85">
        <f>分析係数表!C12</f>
        <v>7.6050169221580699E-2</v>
      </c>
      <c r="G9" s="110">
        <f t="shared" si="0"/>
        <v>0</v>
      </c>
      <c r="H9" s="110">
        <v>1.2742262684366679E-3</v>
      </c>
      <c r="I9" s="110">
        <f t="shared" si="1"/>
        <v>1.2742262684366679E-3</v>
      </c>
      <c r="J9" s="85">
        <f>分析係数表!G12</f>
        <v>0.1430260047281324</v>
      </c>
      <c r="K9" s="111">
        <f t="shared" si="2"/>
        <v>1.8224749229413337E-4</v>
      </c>
      <c r="L9" s="79"/>
      <c r="M9" s="80"/>
      <c r="N9" s="81">
        <f>分析係数表!H12</f>
        <v>0.10532023673039383</v>
      </c>
      <c r="O9" s="82">
        <f t="shared" si="3"/>
        <v>0.77842552396965559</v>
      </c>
      <c r="P9" s="76">
        <f>分析係数表!C12</f>
        <v>7.6050169221580699E-2</v>
      </c>
      <c r="Q9" s="82">
        <f t="shared" si="4"/>
        <v>5.9199392824289931E-2</v>
      </c>
      <c r="R9" s="83">
        <v>6.6035049554913738E-2</v>
      </c>
      <c r="S9" s="84">
        <f t="shared" si="5"/>
        <v>6.7309275823350403E-2</v>
      </c>
      <c r="T9" s="85">
        <f>分析係数表!F12</f>
        <v>0.29432624113475175</v>
      </c>
      <c r="U9" s="86">
        <f t="shared" si="6"/>
        <v>1.9810886146588946E-2</v>
      </c>
      <c r="V9" s="87">
        <f>分析係数表!D12</f>
        <v>7.407407407407407E-2</v>
      </c>
      <c r="W9" s="167">
        <f t="shared" si="7"/>
        <v>0</v>
      </c>
      <c r="X9" s="76">
        <f>分析係数表!E12</f>
        <v>6.6587864460204885E-2</v>
      </c>
      <c r="Y9" s="166">
        <f t="shared" si="8"/>
        <v>0</v>
      </c>
    </row>
    <row r="10" spans="1:25" x14ac:dyDescent="0.2">
      <c r="A10" s="6" t="s">
        <v>223</v>
      </c>
      <c r="B10" s="5" t="s">
        <v>28</v>
      </c>
      <c r="C10" s="90"/>
      <c r="D10" s="107">
        <f>投入係数表!AO10</f>
        <v>1.0101010101010102E-2</v>
      </c>
      <c r="E10" s="110">
        <f t="shared" si="9"/>
        <v>1.0101010101010102</v>
      </c>
      <c r="F10" s="85">
        <f>分析係数表!C13</f>
        <v>0</v>
      </c>
      <c r="G10" s="110">
        <f t="shared" si="0"/>
        <v>0</v>
      </c>
      <c r="H10" s="110">
        <v>0</v>
      </c>
      <c r="I10" s="110">
        <f t="shared" si="1"/>
        <v>0</v>
      </c>
      <c r="J10" s="85">
        <f>分析係数表!G13</f>
        <v>0.24390243902439024</v>
      </c>
      <c r="K10" s="111">
        <f t="shared" si="2"/>
        <v>0</v>
      </c>
      <c r="L10" s="79"/>
      <c r="M10" s="80"/>
      <c r="N10" s="81">
        <f>分析係数表!H13</f>
        <v>1.555479812846652E-2</v>
      </c>
      <c r="O10" s="82">
        <f t="shared" si="3"/>
        <v>0.11496605267218803</v>
      </c>
      <c r="P10" s="76">
        <f>分析係数表!C13</f>
        <v>0</v>
      </c>
      <c r="Q10" s="82">
        <f t="shared" si="4"/>
        <v>0</v>
      </c>
      <c r="R10" s="83">
        <v>0</v>
      </c>
      <c r="S10" s="84">
        <f t="shared" si="5"/>
        <v>0</v>
      </c>
      <c r="T10" s="85">
        <f>分析係数表!F13</f>
        <v>0.37804878048780488</v>
      </c>
      <c r="U10" s="86">
        <f t="shared" si="6"/>
        <v>0</v>
      </c>
      <c r="V10" s="87">
        <f>分析係数表!D13</f>
        <v>0.4451219512195122</v>
      </c>
      <c r="W10" s="167">
        <f t="shared" si="7"/>
        <v>0</v>
      </c>
      <c r="X10" s="76">
        <f>分析係数表!E13</f>
        <v>0.39634146341463417</v>
      </c>
      <c r="Y10" s="166">
        <f t="shared" si="8"/>
        <v>0</v>
      </c>
    </row>
    <row r="11" spans="1:25" x14ac:dyDescent="0.2">
      <c r="A11" s="6" t="s">
        <v>224</v>
      </c>
      <c r="B11" s="5" t="s">
        <v>267</v>
      </c>
      <c r="C11" s="90"/>
      <c r="D11" s="107">
        <f>投入係数表!AO11</f>
        <v>0.10101010101010101</v>
      </c>
      <c r="E11" s="110">
        <f t="shared" si="9"/>
        <v>10.1010101010101</v>
      </c>
      <c r="F11" s="85">
        <f>分析係数表!C14</f>
        <v>0.12118408880666054</v>
      </c>
      <c r="G11" s="110">
        <f t="shared" si="0"/>
        <v>1.2240817051177832</v>
      </c>
      <c r="H11" s="110">
        <v>1.2695871614053489</v>
      </c>
      <c r="I11" s="110">
        <f t="shared" si="1"/>
        <v>1.2695871614053489</v>
      </c>
      <c r="J11" s="85">
        <f>分析係数表!G14</f>
        <v>0.17455621301775148</v>
      </c>
      <c r="K11" s="111">
        <f t="shared" si="2"/>
        <v>0.22161432699087452</v>
      </c>
      <c r="L11" s="79"/>
      <c r="M11" s="80"/>
      <c r="N11" s="81">
        <f>分析係数表!H14</f>
        <v>1.3013974529792706E-3</v>
      </c>
      <c r="O11" s="82">
        <f t="shared" si="3"/>
        <v>9.6186737295456109E-3</v>
      </c>
      <c r="P11" s="76">
        <f>分析係数表!C14</f>
        <v>0.12118408880666054</v>
      </c>
      <c r="Q11" s="82">
        <f t="shared" si="4"/>
        <v>1.165630211443548E-3</v>
      </c>
      <c r="R11" s="83">
        <v>3.4895956586846791E-3</v>
      </c>
      <c r="S11" s="84">
        <f t="shared" si="5"/>
        <v>1.2730767570640336</v>
      </c>
      <c r="T11" s="85">
        <f>分析係数表!F14</f>
        <v>0.39349112426035504</v>
      </c>
      <c r="U11" s="86">
        <f t="shared" si="6"/>
        <v>0.50094440440685351</v>
      </c>
      <c r="V11" s="87">
        <f>分析係数表!D14</f>
        <v>0.13905325443786981</v>
      </c>
      <c r="W11" s="167">
        <f t="shared" si="7"/>
        <v>0</v>
      </c>
      <c r="X11" s="76">
        <f>分析係数表!E14</f>
        <v>0.10650887573964497</v>
      </c>
      <c r="Y11" s="166">
        <f t="shared" si="8"/>
        <v>0</v>
      </c>
    </row>
    <row r="12" spans="1:25" x14ac:dyDescent="0.2">
      <c r="A12" s="6" t="s">
        <v>225</v>
      </c>
      <c r="B12" s="5" t="s">
        <v>29</v>
      </c>
      <c r="C12" s="90"/>
      <c r="D12" s="107">
        <f>投入係数表!AO12</f>
        <v>1.0101010101010102E-2</v>
      </c>
      <c r="E12" s="110">
        <f t="shared" si="9"/>
        <v>1.0101010101010102</v>
      </c>
      <c r="F12" s="85">
        <f>分析係数表!C15</f>
        <v>0</v>
      </c>
      <c r="G12" s="110">
        <f t="shared" si="0"/>
        <v>0</v>
      </c>
      <c r="H12" s="110">
        <v>0</v>
      </c>
      <c r="I12" s="110">
        <f t="shared" si="1"/>
        <v>0</v>
      </c>
      <c r="J12" s="85">
        <f>分析係数表!G15</f>
        <v>0.1</v>
      </c>
      <c r="K12" s="111">
        <f t="shared" si="2"/>
        <v>0</v>
      </c>
      <c r="L12" s="79"/>
      <c r="M12" s="80"/>
      <c r="N12" s="81">
        <f>分析係数表!H15</f>
        <v>9.7914665509868937E-3</v>
      </c>
      <c r="O12" s="82">
        <f t="shared" si="3"/>
        <v>7.236906901277175E-2</v>
      </c>
      <c r="P12" s="76">
        <f>分析係数表!C15</f>
        <v>0</v>
      </c>
      <c r="Q12" s="82">
        <f t="shared" si="4"/>
        <v>0</v>
      </c>
      <c r="R12" s="83">
        <v>0</v>
      </c>
      <c r="S12" s="84">
        <f t="shared" si="5"/>
        <v>0</v>
      </c>
      <c r="T12" s="85">
        <f>分析係数表!F15</f>
        <v>0.30833333333333335</v>
      </c>
      <c r="U12" s="86">
        <f t="shared" si="6"/>
        <v>0</v>
      </c>
      <c r="V12" s="87">
        <f>分析係数表!D15</f>
        <v>8.3333333333333332E-3</v>
      </c>
      <c r="W12" s="167">
        <f t="shared" si="7"/>
        <v>0</v>
      </c>
      <c r="X12" s="76">
        <f>分析係数表!E15</f>
        <v>0</v>
      </c>
      <c r="Y12" s="166">
        <f t="shared" si="8"/>
        <v>0</v>
      </c>
    </row>
    <row r="13" spans="1:25" x14ac:dyDescent="0.2">
      <c r="A13" s="6" t="s">
        <v>226</v>
      </c>
      <c r="B13" s="5" t="s">
        <v>30</v>
      </c>
      <c r="C13" s="90"/>
      <c r="D13" s="107">
        <f>投入係数表!AO13</f>
        <v>1.0101010101010102E-2</v>
      </c>
      <c r="E13" s="110">
        <f t="shared" si="9"/>
        <v>1.0101010101010102</v>
      </c>
      <c r="F13" s="85">
        <f>分析係数表!C16</f>
        <v>1.8867924528301883E-2</v>
      </c>
      <c r="G13" s="110">
        <f t="shared" si="0"/>
        <v>1.9058509624547356E-2</v>
      </c>
      <c r="H13" s="110">
        <v>2.5138157912239476E-2</v>
      </c>
      <c r="I13" s="110">
        <f t="shared" si="1"/>
        <v>2.5138157912239476E-2</v>
      </c>
      <c r="J13" s="85">
        <f>分析係数表!G16</f>
        <v>4.4444444444444446E-2</v>
      </c>
      <c r="K13" s="111">
        <f t="shared" si="2"/>
        <v>1.1172514627661989E-3</v>
      </c>
      <c r="L13" s="79"/>
      <c r="M13" s="80"/>
      <c r="N13" s="81">
        <f>分析係数表!H16</f>
        <v>1.8622377839060514E-2</v>
      </c>
      <c r="O13" s="82">
        <f t="shared" si="3"/>
        <v>0.13763864074897411</v>
      </c>
      <c r="P13" s="76">
        <f>分析係数表!C16</f>
        <v>1.8867924528301883E-2</v>
      </c>
      <c r="Q13" s="82">
        <f t="shared" si="4"/>
        <v>2.5969554858296996E-3</v>
      </c>
      <c r="R13" s="83">
        <v>2.8130247347094017E-3</v>
      </c>
      <c r="S13" s="84">
        <f t="shared" si="5"/>
        <v>2.7951182646948878E-2</v>
      </c>
      <c r="T13" s="85">
        <f>分析係数表!F16</f>
        <v>0.28888888888888886</v>
      </c>
      <c r="U13" s="86">
        <f t="shared" si="6"/>
        <v>8.0747860980074533E-3</v>
      </c>
      <c r="V13" s="87">
        <f>分析係数表!D16</f>
        <v>0</v>
      </c>
      <c r="W13" s="167">
        <f t="shared" si="7"/>
        <v>0</v>
      </c>
      <c r="X13" s="76">
        <f>分析係数表!E16</f>
        <v>0</v>
      </c>
      <c r="Y13" s="166">
        <f t="shared" si="8"/>
        <v>0</v>
      </c>
    </row>
    <row r="14" spans="1:25" x14ac:dyDescent="0.2">
      <c r="A14" s="6" t="s">
        <v>2</v>
      </c>
      <c r="B14" s="5" t="s">
        <v>364</v>
      </c>
      <c r="C14" s="90"/>
      <c r="D14" s="107">
        <f>投入係数表!AO14</f>
        <v>1.0101010101010102E-2</v>
      </c>
      <c r="E14" s="110">
        <f t="shared" si="9"/>
        <v>1.0101010101010102</v>
      </c>
      <c r="F14" s="85">
        <f>分析係数表!C17</f>
        <v>0.10356731875719216</v>
      </c>
      <c r="G14" s="110">
        <f t="shared" si="0"/>
        <v>0.1046134532900931</v>
      </c>
      <c r="H14" s="110">
        <v>0.12739292676875719</v>
      </c>
      <c r="I14" s="110">
        <f t="shared" si="1"/>
        <v>0.12739292676875719</v>
      </c>
      <c r="J14" s="85">
        <f>分析係数表!G17</f>
        <v>0.21292775665399238</v>
      </c>
      <c r="K14" s="111">
        <f t="shared" si="2"/>
        <v>2.7125490110457801E-2</v>
      </c>
      <c r="L14" s="79"/>
      <c r="M14" s="80"/>
      <c r="N14" s="81">
        <f>分析係数表!H17</f>
        <v>3.0056084033092678E-3</v>
      </c>
      <c r="O14" s="82">
        <f t="shared" si="3"/>
        <v>2.2214555994426771E-2</v>
      </c>
      <c r="P14" s="76">
        <f>分析係数表!C17</f>
        <v>0.10356731875719216</v>
      </c>
      <c r="Q14" s="82">
        <f t="shared" si="4"/>
        <v>2.3007020017242912E-3</v>
      </c>
      <c r="R14" s="83">
        <v>3.9748259940928406E-3</v>
      </c>
      <c r="S14" s="84">
        <f t="shared" si="5"/>
        <v>0.13136775276285004</v>
      </c>
      <c r="T14" s="85">
        <f>分析係数表!F17</f>
        <v>0.32509505703422054</v>
      </c>
      <c r="U14" s="86">
        <f t="shared" si="6"/>
        <v>4.2707007076896113E-2</v>
      </c>
      <c r="V14" s="87">
        <f>分析係数表!D17</f>
        <v>7.2243346007604556E-2</v>
      </c>
      <c r="W14" s="167">
        <f t="shared" si="7"/>
        <v>0</v>
      </c>
      <c r="X14" s="76">
        <f>分析係数表!E17</f>
        <v>6.8441064638783272E-2</v>
      </c>
      <c r="Y14" s="166">
        <f t="shared" si="8"/>
        <v>0</v>
      </c>
    </row>
    <row r="15" spans="1:25" x14ac:dyDescent="0.2">
      <c r="A15" s="6" t="s">
        <v>3</v>
      </c>
      <c r="B15" s="5" t="s">
        <v>31</v>
      </c>
      <c r="C15" s="90"/>
      <c r="D15" s="107">
        <f>投入係数表!AO15</f>
        <v>1.0101010101010102E-2</v>
      </c>
      <c r="E15" s="110">
        <f t="shared" si="9"/>
        <v>1.0101010101010102</v>
      </c>
      <c r="F15" s="85">
        <f>分析係数表!C18</f>
        <v>0.44289970208540219</v>
      </c>
      <c r="G15" s="110">
        <f t="shared" si="0"/>
        <v>0.44737343644990124</v>
      </c>
      <c r="H15" s="110">
        <v>0.49211370340717075</v>
      </c>
      <c r="I15" s="110">
        <f t="shared" si="1"/>
        <v>0.49211370340717075</v>
      </c>
      <c r="J15" s="85">
        <f>分析係数表!G18</f>
        <v>0.21558441558441557</v>
      </c>
      <c r="K15" s="111">
        <f t="shared" si="2"/>
        <v>0.10609204515011733</v>
      </c>
      <c r="L15" s="79"/>
      <c r="M15" s="80"/>
      <c r="N15" s="81">
        <f>分析係数表!H18</f>
        <v>4.9577045827781737E-4</v>
      </c>
      <c r="O15" s="82">
        <f t="shared" si="3"/>
        <v>3.6642566588745186E-3</v>
      </c>
      <c r="P15" s="76">
        <f>分析係数表!C18</f>
        <v>0.44289970208540219</v>
      </c>
      <c r="Q15" s="82">
        <f t="shared" si="4"/>
        <v>1.6228981825799754E-3</v>
      </c>
      <c r="R15" s="83">
        <v>3.4210250660467231E-3</v>
      </c>
      <c r="S15" s="84">
        <f t="shared" si="5"/>
        <v>0.4955347284732175</v>
      </c>
      <c r="T15" s="85">
        <f>分析係数表!F18</f>
        <v>0.45974025974025973</v>
      </c>
      <c r="U15" s="86">
        <f t="shared" si="6"/>
        <v>0.2278172647785961</v>
      </c>
      <c r="V15" s="87">
        <f>分析係数表!D18</f>
        <v>4.0445269016697587E-2</v>
      </c>
      <c r="W15" s="167">
        <f t="shared" si="7"/>
        <v>0</v>
      </c>
      <c r="X15" s="76">
        <f>分析係数表!E18</f>
        <v>3.896103896103896E-2</v>
      </c>
      <c r="Y15" s="166">
        <f t="shared" si="8"/>
        <v>0</v>
      </c>
    </row>
    <row r="16" spans="1:25" x14ac:dyDescent="0.2">
      <c r="A16" s="6" t="s">
        <v>4</v>
      </c>
      <c r="B16" s="5" t="s">
        <v>32</v>
      </c>
      <c r="C16" s="90"/>
      <c r="D16" s="107">
        <f>投入係数表!AO16</f>
        <v>1.0101010101010102E-2</v>
      </c>
      <c r="E16" s="110">
        <f t="shared" si="9"/>
        <v>1.0101010101010102</v>
      </c>
      <c r="F16" s="85">
        <f>分析係数表!C19</f>
        <v>0.30545876887340306</v>
      </c>
      <c r="G16" s="110">
        <f t="shared" si="0"/>
        <v>0.30854421098323542</v>
      </c>
      <c r="H16" s="110">
        <v>0.406133457647602</v>
      </c>
      <c r="I16" s="110">
        <f t="shared" si="1"/>
        <v>0.406133457647602</v>
      </c>
      <c r="J16" s="85">
        <f>分析係数表!G19</f>
        <v>5.7468790357296601E-2</v>
      </c>
      <c r="K16" s="111">
        <f t="shared" si="2"/>
        <v>2.3339998534634039E-2</v>
      </c>
      <c r="L16" s="79"/>
      <c r="M16" s="80"/>
      <c r="N16" s="81">
        <f>分析係数表!H19</f>
        <v>-1.2394261456945434E-4</v>
      </c>
      <c r="O16" s="82">
        <f t="shared" si="3"/>
        <v>-9.1606416471862965E-4</v>
      </c>
      <c r="P16" s="76">
        <f>分析係数表!C19</f>
        <v>0.30545876887340306</v>
      </c>
      <c r="Q16" s="82">
        <f t="shared" si="4"/>
        <v>-2.7981983196399493E-4</v>
      </c>
      <c r="R16" s="83">
        <v>6.598489925695889E-4</v>
      </c>
      <c r="S16" s="84">
        <f t="shared" si="5"/>
        <v>0.4067933066401716</v>
      </c>
      <c r="T16" s="85">
        <f>分析係数表!F19</f>
        <v>0.23999139044339216</v>
      </c>
      <c r="U16" s="86">
        <f t="shared" si="6"/>
        <v>9.762689128363998E-2</v>
      </c>
      <c r="V16" s="87">
        <f>分析係数表!D19</f>
        <v>1.8941024537236333E-2</v>
      </c>
      <c r="W16" s="167">
        <f t="shared" si="7"/>
        <v>0</v>
      </c>
      <c r="X16" s="76">
        <f>分析係数表!E19</f>
        <v>1.9156263452432199E-2</v>
      </c>
      <c r="Y16" s="166">
        <f t="shared" si="8"/>
        <v>0</v>
      </c>
    </row>
    <row r="17" spans="1:25" x14ac:dyDescent="0.2">
      <c r="A17" s="6" t="s">
        <v>5</v>
      </c>
      <c r="B17" s="5" t="s">
        <v>33</v>
      </c>
      <c r="C17" s="90"/>
      <c r="D17" s="107">
        <f>投入係数表!AO17</f>
        <v>0</v>
      </c>
      <c r="E17" s="110">
        <f t="shared" si="9"/>
        <v>0</v>
      </c>
      <c r="F17" s="85">
        <f>分析係数表!C20</f>
        <v>9.5808383233532912E-2</v>
      </c>
      <c r="G17" s="110">
        <f t="shared" si="0"/>
        <v>0</v>
      </c>
      <c r="H17" s="110">
        <v>9.0455603874732352E-3</v>
      </c>
      <c r="I17" s="110">
        <f t="shared" si="1"/>
        <v>9.0455603874732352E-3</v>
      </c>
      <c r="J17" s="85">
        <f>分析係数表!G20</f>
        <v>0.10049019607843138</v>
      </c>
      <c r="K17" s="111">
        <f t="shared" si="2"/>
        <v>9.0899013697647707E-4</v>
      </c>
      <c r="L17" s="79"/>
      <c r="M17" s="80"/>
      <c r="N17" s="81">
        <f>分析係数表!H20</f>
        <v>6.1971307284727176E-4</v>
      </c>
      <c r="O17" s="82">
        <f t="shared" si="3"/>
        <v>4.5803208235931491E-3</v>
      </c>
      <c r="P17" s="76">
        <f>分析係数表!C20</f>
        <v>9.5808383233532912E-2</v>
      </c>
      <c r="Q17" s="82">
        <f t="shared" si="4"/>
        <v>4.3883313279934353E-4</v>
      </c>
      <c r="R17" s="83">
        <v>8.2965895197911418E-4</v>
      </c>
      <c r="S17" s="84">
        <f t="shared" si="5"/>
        <v>9.8752193394523492E-3</v>
      </c>
      <c r="T17" s="85">
        <f>分析係数表!F20</f>
        <v>0.22303921568627452</v>
      </c>
      <c r="U17" s="86">
        <f t="shared" si="6"/>
        <v>2.2025611762013821E-3</v>
      </c>
      <c r="V17" s="87">
        <f>分析係数表!D20</f>
        <v>8.5784313725490197E-2</v>
      </c>
      <c r="W17" s="167">
        <f t="shared" si="7"/>
        <v>0</v>
      </c>
      <c r="X17" s="76">
        <f>分析係数表!E20</f>
        <v>9.3137254901960786E-2</v>
      </c>
      <c r="Y17" s="166">
        <f t="shared" si="8"/>
        <v>0</v>
      </c>
    </row>
    <row r="18" spans="1:25" x14ac:dyDescent="0.2">
      <c r="A18" s="6" t="s">
        <v>6</v>
      </c>
      <c r="B18" s="5" t="s">
        <v>34</v>
      </c>
      <c r="C18" s="90"/>
      <c r="D18" s="107">
        <f>投入係数表!AO18</f>
        <v>1.0101010101010102E-2</v>
      </c>
      <c r="E18" s="110">
        <f t="shared" si="9"/>
        <v>1.0101010101010102</v>
      </c>
      <c r="F18" s="85">
        <f>分析係数表!C21</f>
        <v>0.17321313586606568</v>
      </c>
      <c r="G18" s="110">
        <f t="shared" si="0"/>
        <v>0.17496276350107645</v>
      </c>
      <c r="H18" s="110">
        <v>0.21286795124871202</v>
      </c>
      <c r="I18" s="110">
        <f t="shared" si="1"/>
        <v>0.21286795124871202</v>
      </c>
      <c r="J18" s="85">
        <f>分析係数表!G21</f>
        <v>0.28424304840370751</v>
      </c>
      <c r="K18" s="111">
        <f t="shared" si="2"/>
        <v>6.05062353703857E-2</v>
      </c>
      <c r="L18" s="79"/>
      <c r="M18" s="80"/>
      <c r="N18" s="81">
        <f>分析係数表!H21</f>
        <v>1.0225265701979984E-3</v>
      </c>
      <c r="O18" s="82">
        <f t="shared" si="3"/>
        <v>7.5575293589286953E-3</v>
      </c>
      <c r="P18" s="76">
        <f>分析係数表!C21</f>
        <v>0.17321313586606568</v>
      </c>
      <c r="Q18" s="82">
        <f t="shared" si="4"/>
        <v>1.3090633596598963E-3</v>
      </c>
      <c r="R18" s="83">
        <v>2.4172679072189825E-3</v>
      </c>
      <c r="S18" s="84">
        <f t="shared" si="5"/>
        <v>0.21528521915593102</v>
      </c>
      <c r="T18" s="85">
        <f>分析係数表!F21</f>
        <v>0.42481977342945415</v>
      </c>
      <c r="U18" s="86">
        <f t="shared" si="6"/>
        <v>9.1457418024532999E-2</v>
      </c>
      <c r="V18" s="87">
        <f>分析係数表!D21</f>
        <v>8.2389289392378995E-2</v>
      </c>
      <c r="W18" s="167">
        <f t="shared" si="7"/>
        <v>0</v>
      </c>
      <c r="X18" s="76">
        <f>分析係数表!E21</f>
        <v>7.7239958805355308E-2</v>
      </c>
      <c r="Y18" s="166">
        <f t="shared" si="8"/>
        <v>0</v>
      </c>
    </row>
    <row r="19" spans="1:25" x14ac:dyDescent="0.2">
      <c r="A19" s="6" t="s">
        <v>7</v>
      </c>
      <c r="B19" s="5" t="s">
        <v>268</v>
      </c>
      <c r="C19" s="90"/>
      <c r="D19" s="107">
        <f>投入係数表!AO19</f>
        <v>0</v>
      </c>
      <c r="E19" s="110">
        <f t="shared" si="9"/>
        <v>0</v>
      </c>
      <c r="F19" s="85">
        <f>分析係数表!C22</f>
        <v>5.7692307692307709E-2</v>
      </c>
      <c r="G19" s="110">
        <f t="shared" si="0"/>
        <v>0</v>
      </c>
      <c r="H19" s="110">
        <v>2.6696437672041446E-3</v>
      </c>
      <c r="I19" s="110">
        <f t="shared" si="1"/>
        <v>2.6696437672041446E-3</v>
      </c>
      <c r="J19" s="85">
        <f>分析係数表!G22</f>
        <v>0.19427890345649582</v>
      </c>
      <c r="K19" s="111">
        <f t="shared" si="2"/>
        <v>5.1865546371188977E-4</v>
      </c>
      <c r="L19" s="79"/>
      <c r="M19" s="80"/>
      <c r="N19" s="81">
        <f>分析係数表!H22</f>
        <v>6.1971307284727171E-5</v>
      </c>
      <c r="O19" s="82">
        <f t="shared" si="3"/>
        <v>4.5803208235931482E-4</v>
      </c>
      <c r="P19" s="76">
        <f>分析係数表!C22</f>
        <v>5.7692307692307709E-2</v>
      </c>
      <c r="Q19" s="82">
        <f t="shared" si="4"/>
        <v>2.6424927828422016E-5</v>
      </c>
      <c r="R19" s="83">
        <v>1.7595531248107822E-4</v>
      </c>
      <c r="S19" s="84">
        <f t="shared" si="5"/>
        <v>2.8455990796852227E-3</v>
      </c>
      <c r="T19" s="85">
        <f>分析係数表!F22</f>
        <v>0.41239570917759238</v>
      </c>
      <c r="U19" s="86">
        <f t="shared" si="6"/>
        <v>1.1735128505018916E-3</v>
      </c>
      <c r="V19" s="87">
        <f>分析係数表!D22</f>
        <v>9.5351609058402856E-3</v>
      </c>
      <c r="W19" s="167">
        <f t="shared" si="7"/>
        <v>0</v>
      </c>
      <c r="X19" s="76">
        <f>分析係数表!E22</f>
        <v>8.3432657926102508E-3</v>
      </c>
      <c r="Y19" s="166">
        <f t="shared" si="8"/>
        <v>0</v>
      </c>
    </row>
    <row r="20" spans="1:25" x14ac:dyDescent="0.2">
      <c r="A20" s="6" t="s">
        <v>8</v>
      </c>
      <c r="B20" s="5" t="s">
        <v>269</v>
      </c>
      <c r="C20" s="90"/>
      <c r="D20" s="107">
        <f>投入係数表!AO20</f>
        <v>0</v>
      </c>
      <c r="E20" s="110">
        <f t="shared" si="9"/>
        <v>0</v>
      </c>
      <c r="F20" s="85">
        <f>分析係数表!C23</f>
        <v>0</v>
      </c>
      <c r="G20" s="110">
        <f t="shared" si="0"/>
        <v>0</v>
      </c>
      <c r="H20" s="110">
        <v>0</v>
      </c>
      <c r="I20" s="110">
        <f t="shared" si="1"/>
        <v>0</v>
      </c>
      <c r="J20" s="85">
        <f>分析係数表!G23</f>
        <v>0.21608040201005024</v>
      </c>
      <c r="K20" s="111">
        <f t="shared" si="2"/>
        <v>0</v>
      </c>
      <c r="L20" s="79"/>
      <c r="M20" s="80"/>
      <c r="N20" s="81">
        <f>分析係数表!H23</f>
        <v>3.0985653642363585E-5</v>
      </c>
      <c r="O20" s="82">
        <f t="shared" si="3"/>
        <v>2.2901604117965741E-4</v>
      </c>
      <c r="P20" s="76">
        <f>分析係数表!C23</f>
        <v>0</v>
      </c>
      <c r="Q20" s="82">
        <f t="shared" si="4"/>
        <v>0</v>
      </c>
      <c r="R20" s="83">
        <v>0</v>
      </c>
      <c r="S20" s="84">
        <f t="shared" si="5"/>
        <v>0</v>
      </c>
      <c r="T20" s="85">
        <f>分析係数表!F23</f>
        <v>0.44723618090452261</v>
      </c>
      <c r="U20" s="86">
        <f t="shared" si="6"/>
        <v>0</v>
      </c>
      <c r="V20" s="87">
        <f>分析係数表!D23</f>
        <v>5.0251256281407038E-2</v>
      </c>
      <c r="W20" s="167">
        <f t="shared" si="7"/>
        <v>0</v>
      </c>
      <c r="X20" s="76">
        <f>分析係数表!E23</f>
        <v>3.5175879396984924E-2</v>
      </c>
      <c r="Y20" s="166">
        <f t="shared" si="8"/>
        <v>0</v>
      </c>
    </row>
    <row r="21" spans="1:25" x14ac:dyDescent="0.2">
      <c r="A21" s="6" t="s">
        <v>9</v>
      </c>
      <c r="B21" s="5" t="s">
        <v>270</v>
      </c>
      <c r="C21" s="90"/>
      <c r="D21" s="107">
        <f>投入係数表!AO21</f>
        <v>1.0101010101010102E-2</v>
      </c>
      <c r="E21" s="110">
        <f t="shared" si="9"/>
        <v>1.0101010101010102</v>
      </c>
      <c r="F21" s="85">
        <f>分析係数表!C24</f>
        <v>1</v>
      </c>
      <c r="G21" s="110">
        <f t="shared" si="0"/>
        <v>1.0101010101010102</v>
      </c>
      <c r="H21" s="110">
        <v>1.1886013144427681</v>
      </c>
      <c r="I21" s="110">
        <f t="shared" si="1"/>
        <v>1.1886013144427681</v>
      </c>
      <c r="J21" s="85">
        <f>分析係数表!G24</f>
        <v>0.20751761942051683</v>
      </c>
      <c r="K21" s="111">
        <f t="shared" si="2"/>
        <v>0.24665571521326041</v>
      </c>
      <c r="L21" s="79"/>
      <c r="M21" s="80"/>
      <c r="N21" s="81">
        <f>分析係数表!H24</f>
        <v>4.3379915099309022E-4</v>
      </c>
      <c r="O21" s="82">
        <f t="shared" si="3"/>
        <v>3.2062245765152042E-3</v>
      </c>
      <c r="P21" s="76">
        <f>分析係数表!C24</f>
        <v>1</v>
      </c>
      <c r="Q21" s="82">
        <f t="shared" si="4"/>
        <v>3.2062245765152042E-3</v>
      </c>
      <c r="R21" s="83">
        <v>1.0017640731098768E-2</v>
      </c>
      <c r="S21" s="84">
        <f t="shared" si="5"/>
        <v>1.1986189551738669</v>
      </c>
      <c r="T21" s="85">
        <f>分析係数表!F24</f>
        <v>0.3923257635082224</v>
      </c>
      <c r="U21" s="86">
        <f t="shared" si="6"/>
        <v>0.4702490967440151</v>
      </c>
      <c r="V21" s="87">
        <f>分析係数表!D24</f>
        <v>7.9874706342991389E-2</v>
      </c>
      <c r="W21" s="167">
        <f t="shared" si="7"/>
        <v>0</v>
      </c>
      <c r="X21" s="76">
        <f>分析係数表!E24</f>
        <v>8.1440877055599062E-2</v>
      </c>
      <c r="Y21" s="166">
        <f t="shared" si="8"/>
        <v>0</v>
      </c>
    </row>
    <row r="22" spans="1:25" x14ac:dyDescent="0.2">
      <c r="A22" s="6" t="s">
        <v>10</v>
      </c>
      <c r="B22" s="5" t="s">
        <v>271</v>
      </c>
      <c r="C22" s="90"/>
      <c r="D22" s="107">
        <f>投入係数表!AO22</f>
        <v>1.0101010101010102E-2</v>
      </c>
      <c r="E22" s="110">
        <f t="shared" si="9"/>
        <v>1.0101010101010102</v>
      </c>
      <c r="F22" s="85">
        <f>分析係数表!C25</f>
        <v>0.15636042402826855</v>
      </c>
      <c r="G22" s="110">
        <f t="shared" si="0"/>
        <v>0.15793982225077632</v>
      </c>
      <c r="H22" s="110">
        <v>0.20596668952863248</v>
      </c>
      <c r="I22" s="110">
        <f t="shared" si="1"/>
        <v>0.20596668952863248</v>
      </c>
      <c r="J22" s="85">
        <f>分析係数表!G25</f>
        <v>0.19674295774647887</v>
      </c>
      <c r="K22" s="111">
        <f t="shared" si="2"/>
        <v>4.0522495695113875E-2</v>
      </c>
      <c r="L22" s="79"/>
      <c r="M22" s="80"/>
      <c r="N22" s="81">
        <f>分析係数表!H25</f>
        <v>5.8872741920490813E-4</v>
      </c>
      <c r="O22" s="82">
        <f t="shared" si="3"/>
        <v>4.351304782413491E-3</v>
      </c>
      <c r="P22" s="76">
        <f>分析係数表!C25</f>
        <v>0.15636042402826855</v>
      </c>
      <c r="Q22" s="82">
        <f t="shared" si="4"/>
        <v>6.8037186085440624E-4</v>
      </c>
      <c r="R22" s="83">
        <v>2.2156343600638708E-3</v>
      </c>
      <c r="S22" s="84">
        <f t="shared" si="5"/>
        <v>0.20818232388869634</v>
      </c>
      <c r="T22" s="85">
        <f>分析係数表!F25</f>
        <v>0.35079225352112675</v>
      </c>
      <c r="U22" s="86">
        <f t="shared" si="6"/>
        <v>7.3028746540180892E-2</v>
      </c>
      <c r="V22" s="87">
        <f>分析係数表!D25</f>
        <v>7.2183098591549297E-2</v>
      </c>
      <c r="W22" s="167">
        <f t="shared" si="7"/>
        <v>0</v>
      </c>
      <c r="X22" s="76">
        <f>分析係数表!E25</f>
        <v>6.8661971830985921E-2</v>
      </c>
      <c r="Y22" s="166">
        <f t="shared" si="8"/>
        <v>0</v>
      </c>
    </row>
    <row r="23" spans="1:25" x14ac:dyDescent="0.2">
      <c r="A23" s="6" t="s">
        <v>11</v>
      </c>
      <c r="B23" s="5" t="s">
        <v>35</v>
      </c>
      <c r="C23" s="90"/>
      <c r="D23" s="107">
        <f>投入係数表!AO23</f>
        <v>0</v>
      </c>
      <c r="E23" s="110">
        <f t="shared" si="9"/>
        <v>0</v>
      </c>
      <c r="F23" s="85">
        <f>分析係数表!C26</f>
        <v>0.2968369829683698</v>
      </c>
      <c r="G23" s="110">
        <f t="shared" si="0"/>
        <v>0</v>
      </c>
      <c r="H23" s="110">
        <v>2.4049628116654828E-2</v>
      </c>
      <c r="I23" s="110">
        <f t="shared" si="1"/>
        <v>2.4049628116654828E-2</v>
      </c>
      <c r="J23" s="85">
        <f>分析係数表!G26</f>
        <v>0.19691119691119691</v>
      </c>
      <c r="K23" s="111">
        <f t="shared" si="2"/>
        <v>4.7356410577196768E-3</v>
      </c>
      <c r="L23" s="79"/>
      <c r="M23" s="80"/>
      <c r="N23" s="81">
        <f>分析係数表!H26</f>
        <v>1.2859046261580888E-2</v>
      </c>
      <c r="O23" s="82">
        <f t="shared" si="3"/>
        <v>9.5041657089557821E-2</v>
      </c>
      <c r="P23" s="76">
        <f>分析係数表!C26</f>
        <v>0.2968369829683698</v>
      </c>
      <c r="Q23" s="82">
        <f t="shared" si="4"/>
        <v>2.8211878746778718E-2</v>
      </c>
      <c r="R23" s="83">
        <v>2.9741150923624358E-2</v>
      </c>
      <c r="S23" s="84">
        <f t="shared" si="5"/>
        <v>5.3790779040279187E-2</v>
      </c>
      <c r="T23" s="85">
        <f>分析係数表!F26</f>
        <v>0.33687258687258687</v>
      </c>
      <c r="U23" s="86">
        <f t="shared" si="6"/>
        <v>1.8120638885190575E-2</v>
      </c>
      <c r="V23" s="87">
        <f>分析係数表!D26</f>
        <v>8.7355212355212361E-2</v>
      </c>
      <c r="W23" s="167">
        <f t="shared" si="7"/>
        <v>0</v>
      </c>
      <c r="X23" s="76">
        <f>分析係数表!E26</f>
        <v>9.2664092664092659E-2</v>
      </c>
      <c r="Y23" s="166">
        <f t="shared" si="8"/>
        <v>0</v>
      </c>
    </row>
    <row r="24" spans="1:25" x14ac:dyDescent="0.2">
      <c r="A24" s="6" t="s">
        <v>12</v>
      </c>
      <c r="B24" s="5" t="s">
        <v>365</v>
      </c>
      <c r="C24" s="90"/>
      <c r="D24" s="107">
        <f>投入係数表!AO24</f>
        <v>0</v>
      </c>
      <c r="E24" s="110">
        <f t="shared" si="9"/>
        <v>0</v>
      </c>
      <c r="F24" s="85">
        <f>分析係数表!C27</f>
        <v>2.7090694935217874E-2</v>
      </c>
      <c r="G24" s="110">
        <f t="shared" si="0"/>
        <v>0</v>
      </c>
      <c r="H24" s="110">
        <v>9.6713655718861627E-4</v>
      </c>
      <c r="I24" s="110">
        <f t="shared" si="1"/>
        <v>9.6713655718861627E-4</v>
      </c>
      <c r="J24" s="85">
        <f>分析係数表!G27</f>
        <v>0.18333333333333332</v>
      </c>
      <c r="K24" s="111">
        <f t="shared" si="2"/>
        <v>1.7730836881791297E-4</v>
      </c>
      <c r="L24" s="79"/>
      <c r="M24" s="80"/>
      <c r="N24" s="81">
        <f>分析係数表!H27</f>
        <v>1.2053419266879434E-2</v>
      </c>
      <c r="O24" s="82">
        <f t="shared" si="3"/>
        <v>8.9087240018886737E-2</v>
      </c>
      <c r="P24" s="76">
        <f>分析係数表!C27</f>
        <v>2.7090694935217874E-2</v>
      </c>
      <c r="Q24" s="82">
        <f t="shared" si="4"/>
        <v>2.4134352419721938E-3</v>
      </c>
      <c r="R24" s="83">
        <v>2.4273158319924851E-3</v>
      </c>
      <c r="S24" s="84">
        <f t="shared" si="5"/>
        <v>3.3944523891811015E-3</v>
      </c>
      <c r="T24" s="85">
        <f>分析係数表!F27</f>
        <v>0.33333333333333331</v>
      </c>
      <c r="U24" s="86">
        <f t="shared" si="6"/>
        <v>1.1314841297270337E-3</v>
      </c>
      <c r="V24" s="87">
        <f>分析係数表!D27</f>
        <v>0</v>
      </c>
      <c r="W24" s="167">
        <f t="shared" si="7"/>
        <v>0</v>
      </c>
      <c r="X24" s="76">
        <f>分析係数表!E27</f>
        <v>0</v>
      </c>
      <c r="Y24" s="166">
        <f t="shared" si="8"/>
        <v>0</v>
      </c>
    </row>
    <row r="25" spans="1:25" x14ac:dyDescent="0.2">
      <c r="A25" s="6" t="s">
        <v>13</v>
      </c>
      <c r="B25" s="5" t="s">
        <v>191</v>
      </c>
      <c r="C25" s="90"/>
      <c r="D25" s="107">
        <f>投入係数表!AO25</f>
        <v>0</v>
      </c>
      <c r="E25" s="110">
        <f t="shared" si="9"/>
        <v>0</v>
      </c>
      <c r="F25" s="85">
        <f>分析係数表!C28</f>
        <v>5.9347181008901906E-3</v>
      </c>
      <c r="G25" s="110">
        <f t="shared" si="0"/>
        <v>0</v>
      </c>
      <c r="H25" s="110">
        <v>9.5366574083231121E-4</v>
      </c>
      <c r="I25" s="110">
        <f t="shared" si="1"/>
        <v>9.5366574083231121E-4</v>
      </c>
      <c r="J25" s="85">
        <f>分析係数表!G28</f>
        <v>0.12222222222222222</v>
      </c>
      <c r="K25" s="111">
        <f t="shared" si="2"/>
        <v>1.1655914610172693E-4</v>
      </c>
      <c r="L25" s="79"/>
      <c r="M25" s="80"/>
      <c r="N25" s="81">
        <f>分析係数表!H28</f>
        <v>2.299135500263378E-2</v>
      </c>
      <c r="O25" s="82">
        <f t="shared" si="3"/>
        <v>0.1699299025553058</v>
      </c>
      <c r="P25" s="76">
        <f>分析係数表!C28</f>
        <v>5.9347181008901906E-3</v>
      </c>
      <c r="Q25" s="82">
        <f t="shared" si="4"/>
        <v>1.0084860685774795E-3</v>
      </c>
      <c r="R25" s="83">
        <v>1.0356435749361893E-3</v>
      </c>
      <c r="S25" s="84">
        <f t="shared" si="5"/>
        <v>1.9893093157685006E-3</v>
      </c>
      <c r="T25" s="85">
        <f>分析係数表!F28</f>
        <v>0.21111111111111111</v>
      </c>
      <c r="U25" s="86">
        <f t="shared" si="6"/>
        <v>4.1996529999557234E-4</v>
      </c>
      <c r="V25" s="87">
        <f>分析係数表!D28</f>
        <v>0.82222222222222219</v>
      </c>
      <c r="W25" s="167">
        <f t="shared" si="7"/>
        <v>0</v>
      </c>
      <c r="X25" s="76">
        <f>分析係数表!E28</f>
        <v>0.82222222222222219</v>
      </c>
      <c r="Y25" s="166">
        <f t="shared" si="8"/>
        <v>0</v>
      </c>
    </row>
    <row r="26" spans="1:25" x14ac:dyDescent="0.2">
      <c r="A26" s="6" t="s">
        <v>14</v>
      </c>
      <c r="B26" s="5" t="s">
        <v>50</v>
      </c>
      <c r="C26" s="90"/>
      <c r="D26" s="107">
        <f>投入係数表!AO26</f>
        <v>3.0303030303030304E-2</v>
      </c>
      <c r="E26" s="110">
        <f t="shared" si="9"/>
        <v>3.0303030303030303</v>
      </c>
      <c r="F26" s="85">
        <f>分析係数表!C29</f>
        <v>2.9045643153526979E-2</v>
      </c>
      <c r="G26" s="110">
        <f t="shared" si="0"/>
        <v>8.8017100465233269E-2</v>
      </c>
      <c r="H26" s="110">
        <v>9.6541399445663395E-2</v>
      </c>
      <c r="I26" s="110">
        <f t="shared" si="1"/>
        <v>9.6541399445663395E-2</v>
      </c>
      <c r="J26" s="85">
        <f>分析係数表!G29</f>
        <v>0.27966101694915252</v>
      </c>
      <c r="K26" s="111">
        <f t="shared" si="2"/>
        <v>2.6998865946668574E-2</v>
      </c>
      <c r="L26" s="79"/>
      <c r="M26" s="80"/>
      <c r="N26" s="81">
        <f>分析係数表!H29</f>
        <v>1.0659064852973073E-2</v>
      </c>
      <c r="O26" s="82">
        <f t="shared" si="3"/>
        <v>7.8781518165802158E-2</v>
      </c>
      <c r="P26" s="76">
        <f>分析係数表!C29</f>
        <v>2.9045643153526979E-2</v>
      </c>
      <c r="Q26" s="82">
        <f t="shared" si="4"/>
        <v>2.2882598637369929E-3</v>
      </c>
      <c r="R26" s="83">
        <v>2.8735017864022754E-3</v>
      </c>
      <c r="S26" s="84">
        <f t="shared" si="5"/>
        <v>9.9414901232065672E-2</v>
      </c>
      <c r="T26" s="85">
        <f>分析係数表!F29</f>
        <v>0.4576271186440678</v>
      </c>
      <c r="U26" s="86">
        <f t="shared" si="6"/>
        <v>4.5494954801114797E-2</v>
      </c>
      <c r="V26" s="87">
        <f>分析係数表!D29</f>
        <v>0.38983050847457629</v>
      </c>
      <c r="W26" s="167">
        <f t="shared" si="7"/>
        <v>0</v>
      </c>
      <c r="X26" s="76">
        <f>分析係数表!E29</f>
        <v>0.16101694915254236</v>
      </c>
      <c r="Y26" s="166">
        <f t="shared" si="8"/>
        <v>0</v>
      </c>
    </row>
    <row r="27" spans="1:25" x14ac:dyDescent="0.2">
      <c r="A27" s="6" t="s">
        <v>15</v>
      </c>
      <c r="B27" s="5" t="s">
        <v>36</v>
      </c>
      <c r="C27" s="90"/>
      <c r="D27" s="107">
        <f>投入係数表!AO27</f>
        <v>0</v>
      </c>
      <c r="E27" s="110">
        <f t="shared" si="9"/>
        <v>0</v>
      </c>
      <c r="F27" s="85">
        <f>分析係数表!C30</f>
        <v>1</v>
      </c>
      <c r="G27" s="110">
        <f t="shared" si="0"/>
        <v>0</v>
      </c>
      <c r="H27" s="110">
        <v>0.19602993408368952</v>
      </c>
      <c r="I27" s="110">
        <f t="shared" si="1"/>
        <v>0.19602993408368952</v>
      </c>
      <c r="J27" s="85">
        <f>分析係数表!G30</f>
        <v>0.3445689235265465</v>
      </c>
      <c r="K27" s="111">
        <f t="shared" si="2"/>
        <v>6.7545823366196758E-2</v>
      </c>
      <c r="L27" s="79"/>
      <c r="M27" s="80"/>
      <c r="N27" s="81">
        <f>分析係数表!H30</f>
        <v>0</v>
      </c>
      <c r="O27" s="82">
        <f t="shared" si="3"/>
        <v>0</v>
      </c>
      <c r="P27" s="76">
        <f>分析係数表!C30</f>
        <v>1</v>
      </c>
      <c r="Q27" s="82">
        <f t="shared" si="4"/>
        <v>0</v>
      </c>
      <c r="R27" s="83">
        <v>1.0079041677749735E-2</v>
      </c>
      <c r="S27" s="84">
        <f t="shared" si="5"/>
        <v>0.20610897576143924</v>
      </c>
      <c r="T27" s="85">
        <f>分析係数表!F30</f>
        <v>0.44101315148563081</v>
      </c>
      <c r="U27" s="86">
        <f t="shared" si="6"/>
        <v>9.0896768950027809E-2</v>
      </c>
      <c r="V27" s="87">
        <f>分析係数表!D30</f>
        <v>8.7579152459814902E-2</v>
      </c>
      <c r="W27" s="167">
        <f t="shared" si="7"/>
        <v>0</v>
      </c>
      <c r="X27" s="76">
        <f>分析係数表!E30</f>
        <v>6.0009741841207991E-2</v>
      </c>
      <c r="Y27" s="166">
        <f t="shared" si="8"/>
        <v>0</v>
      </c>
    </row>
    <row r="28" spans="1:25" x14ac:dyDescent="0.2">
      <c r="A28" s="6" t="s">
        <v>16</v>
      </c>
      <c r="B28" s="5" t="s">
        <v>192</v>
      </c>
      <c r="C28" s="90"/>
      <c r="D28" s="107">
        <f>投入係数表!AO28</f>
        <v>0</v>
      </c>
      <c r="E28" s="110">
        <f t="shared" si="9"/>
        <v>0</v>
      </c>
      <c r="F28" s="85">
        <f>分析係数表!C31</f>
        <v>3.5033259423503327E-2</v>
      </c>
      <c r="G28" s="110">
        <f t="shared" si="0"/>
        <v>0</v>
      </c>
      <c r="H28" s="110">
        <v>1.8113108290793926E-2</v>
      </c>
      <c r="I28" s="110">
        <f t="shared" si="1"/>
        <v>1.8113108290793926E-2</v>
      </c>
      <c r="J28" s="85">
        <f>分析係数表!G31</f>
        <v>6.3291139240506333E-2</v>
      </c>
      <c r="K28" s="111">
        <f t="shared" si="2"/>
        <v>1.1463992589110081E-3</v>
      </c>
      <c r="L28" s="79"/>
      <c r="M28" s="80"/>
      <c r="N28" s="81">
        <f>分析係数表!H31</f>
        <v>2.636879124965141E-2</v>
      </c>
      <c r="O28" s="82">
        <f t="shared" si="3"/>
        <v>0.19489265104388845</v>
      </c>
      <c r="P28" s="76">
        <f>分析係数表!C31</f>
        <v>3.5033259423503327E-2</v>
      </c>
      <c r="Q28" s="82">
        <f t="shared" si="4"/>
        <v>6.8277248037548503E-3</v>
      </c>
      <c r="R28" s="83">
        <v>8.2971310507244621E-3</v>
      </c>
      <c r="S28" s="84">
        <f t="shared" si="5"/>
        <v>2.6410239341518389E-2</v>
      </c>
      <c r="T28" s="85">
        <f>分析係数表!F31</f>
        <v>0.34177215189873417</v>
      </c>
      <c r="U28" s="86">
        <f t="shared" si="6"/>
        <v>9.0262843319113481E-3</v>
      </c>
      <c r="V28" s="87">
        <f>分析係数表!D31</f>
        <v>0</v>
      </c>
      <c r="W28" s="167">
        <f t="shared" si="7"/>
        <v>0</v>
      </c>
      <c r="X28" s="76">
        <f>分析係数表!E31</f>
        <v>0</v>
      </c>
      <c r="Y28" s="166">
        <f t="shared" si="8"/>
        <v>0</v>
      </c>
    </row>
    <row r="29" spans="1:25" x14ac:dyDescent="0.2">
      <c r="A29" s="6" t="s">
        <v>17</v>
      </c>
      <c r="B29" s="5" t="s">
        <v>272</v>
      </c>
      <c r="C29" s="90"/>
      <c r="D29" s="107">
        <f>投入係数表!AO29</f>
        <v>0</v>
      </c>
      <c r="E29" s="110">
        <f t="shared" si="9"/>
        <v>0</v>
      </c>
      <c r="F29" s="85">
        <f>分析係数表!C32</f>
        <v>1</v>
      </c>
      <c r="G29" s="110">
        <f t="shared" si="0"/>
        <v>0</v>
      </c>
      <c r="H29" s="110">
        <v>0.1132862793973369</v>
      </c>
      <c r="I29" s="110">
        <f t="shared" si="1"/>
        <v>0.1132862793973369</v>
      </c>
      <c r="J29" s="85">
        <f>分析係数表!G32</f>
        <v>0.13994910941475827</v>
      </c>
      <c r="K29" s="111">
        <f t="shared" si="2"/>
        <v>1.5854313910568778E-2</v>
      </c>
      <c r="L29" s="79"/>
      <c r="M29" s="80"/>
      <c r="N29" s="81">
        <f>分析係数表!H32</f>
        <v>7.5295138350943511E-3</v>
      </c>
      <c r="O29" s="82">
        <f t="shared" si="3"/>
        <v>5.5650898006656749E-2</v>
      </c>
      <c r="P29" s="76">
        <f>分析係数表!C32</f>
        <v>1</v>
      </c>
      <c r="Q29" s="82">
        <f t="shared" si="4"/>
        <v>5.5650898006656749E-2</v>
      </c>
      <c r="R29" s="83">
        <v>7.1256005791905427E-2</v>
      </c>
      <c r="S29" s="84">
        <f t="shared" si="5"/>
        <v>0.18454228518924232</v>
      </c>
      <c r="T29" s="85">
        <f>分析係数表!F32</f>
        <v>0.48346055979643765</v>
      </c>
      <c r="U29" s="86">
        <f t="shared" si="6"/>
        <v>8.9218916503704934E-2</v>
      </c>
      <c r="V29" s="87">
        <f>分析係数表!D32</f>
        <v>1.0178117048346057E-2</v>
      </c>
      <c r="W29" s="167">
        <f t="shared" si="7"/>
        <v>0</v>
      </c>
      <c r="X29" s="76">
        <f>分析係数表!E32</f>
        <v>1.5267175572519083E-2</v>
      </c>
      <c r="Y29" s="166">
        <f t="shared" si="8"/>
        <v>0</v>
      </c>
    </row>
    <row r="30" spans="1:25" x14ac:dyDescent="0.2">
      <c r="A30" s="6" t="s">
        <v>18</v>
      </c>
      <c r="B30" s="5" t="s">
        <v>273</v>
      </c>
      <c r="C30" s="90"/>
      <c r="D30" s="107">
        <f>投入係数表!AO30</f>
        <v>1.0101010101010102E-2</v>
      </c>
      <c r="E30" s="110">
        <f t="shared" si="9"/>
        <v>1.0101010101010102</v>
      </c>
      <c r="F30" s="85">
        <f>分析係数表!C33</f>
        <v>1</v>
      </c>
      <c r="G30" s="110">
        <f t="shared" si="0"/>
        <v>1.0101010101010102</v>
      </c>
      <c r="H30" s="110">
        <v>1.544238195609591</v>
      </c>
      <c r="I30" s="110">
        <f t="shared" si="1"/>
        <v>1.544238195609591</v>
      </c>
      <c r="J30" s="85">
        <f>分析係数表!G33</f>
        <v>0.50525087514585765</v>
      </c>
      <c r="K30" s="111">
        <f t="shared" si="2"/>
        <v>0.78022769976540596</v>
      </c>
      <c r="L30" s="79"/>
      <c r="M30" s="80"/>
      <c r="N30" s="81">
        <f>分析係数表!H33</f>
        <v>1.0844978774827254E-3</v>
      </c>
      <c r="O30" s="82">
        <f t="shared" si="3"/>
        <v>8.0155614412880088E-3</v>
      </c>
      <c r="P30" s="76">
        <f>分析係数表!C33</f>
        <v>1</v>
      </c>
      <c r="Q30" s="82">
        <f t="shared" si="4"/>
        <v>8.0155614412880088E-3</v>
      </c>
      <c r="R30" s="83">
        <v>1.9849720954533367E-2</v>
      </c>
      <c r="S30" s="84">
        <f t="shared" si="5"/>
        <v>1.5640879165641244</v>
      </c>
      <c r="T30" s="85">
        <f>分析係数表!F33</f>
        <v>0.64410735122520424</v>
      </c>
      <c r="U30" s="86">
        <f t="shared" si="6"/>
        <v>1.0074405250214664</v>
      </c>
      <c r="V30" s="87">
        <f>分析係数表!D33</f>
        <v>4.7841306884480746E-2</v>
      </c>
      <c r="W30" s="167">
        <f t="shared" si="7"/>
        <v>0</v>
      </c>
      <c r="X30" s="76">
        <f>分析係数表!E33</f>
        <v>4.3173862310385065E-2</v>
      </c>
      <c r="Y30" s="166">
        <f t="shared" si="8"/>
        <v>0</v>
      </c>
    </row>
    <row r="31" spans="1:25" x14ac:dyDescent="0.2">
      <c r="A31" s="6" t="s">
        <v>19</v>
      </c>
      <c r="B31" s="5" t="s">
        <v>274</v>
      </c>
      <c r="C31" s="90"/>
      <c r="D31" s="107">
        <f>投入係数表!AO31</f>
        <v>6.0606060606060608E-2</v>
      </c>
      <c r="E31" s="110">
        <f t="shared" si="9"/>
        <v>6.0606060606060606</v>
      </c>
      <c r="F31" s="85">
        <f>分析係数表!C34</f>
        <v>0.19949759263135858</v>
      </c>
      <c r="G31" s="110">
        <f t="shared" si="0"/>
        <v>1.2090763189779308</v>
      </c>
      <c r="H31" s="110">
        <v>1.3212733297723589</v>
      </c>
      <c r="I31" s="110">
        <f t="shared" si="1"/>
        <v>1.3212733297723589</v>
      </c>
      <c r="J31" s="85">
        <f>分析係数表!G34</f>
        <v>0.4244650271478761</v>
      </c>
      <c r="K31" s="111">
        <f t="shared" si="2"/>
        <v>0.56083431979158893</v>
      </c>
      <c r="L31" s="79"/>
      <c r="M31" s="80"/>
      <c r="N31" s="81">
        <f>分析係数表!H34</f>
        <v>0.18489139528398352</v>
      </c>
      <c r="O31" s="82">
        <f t="shared" si="3"/>
        <v>1.3665387177190158</v>
      </c>
      <c r="P31" s="76">
        <f>分析係数表!C34</f>
        <v>0.19949759263135858</v>
      </c>
      <c r="Q31" s="82">
        <f t="shared" si="4"/>
        <v>0.27262118442248734</v>
      </c>
      <c r="R31" s="83">
        <v>0.29057907781537856</v>
      </c>
      <c r="S31" s="84">
        <f t="shared" si="5"/>
        <v>1.6118524075877374</v>
      </c>
      <c r="T31" s="85">
        <f>分析係数表!F34</f>
        <v>0.70105397636537847</v>
      </c>
      <c r="U31" s="86">
        <f t="shared" si="6"/>
        <v>1.129995539653492</v>
      </c>
      <c r="V31" s="87">
        <f>分析係数表!D34</f>
        <v>0.39061002874480999</v>
      </c>
      <c r="W31" s="167">
        <f t="shared" si="7"/>
        <v>1</v>
      </c>
      <c r="X31" s="76">
        <f>分析係数表!E34</f>
        <v>0.23634621526668795</v>
      </c>
      <c r="Y31" s="166">
        <f t="shared" si="8"/>
        <v>0</v>
      </c>
    </row>
    <row r="32" spans="1:25" x14ac:dyDescent="0.2">
      <c r="A32" s="6" t="s">
        <v>20</v>
      </c>
      <c r="B32" s="5" t="s">
        <v>37</v>
      </c>
      <c r="C32" s="90"/>
      <c r="D32" s="107">
        <f>投入係数表!AO32</f>
        <v>0</v>
      </c>
      <c r="E32" s="110">
        <f t="shared" si="9"/>
        <v>0</v>
      </c>
      <c r="F32" s="85">
        <f>分析係数表!C35</f>
        <v>0.22275795564127288</v>
      </c>
      <c r="G32" s="110">
        <f t="shared" si="0"/>
        <v>0</v>
      </c>
      <c r="H32" s="110">
        <v>0.14925719645197319</v>
      </c>
      <c r="I32" s="110">
        <f t="shared" si="1"/>
        <v>0.14925719645197319</v>
      </c>
      <c r="J32" s="85">
        <f>分析係数表!G35</f>
        <v>0.31756756756756754</v>
      </c>
      <c r="K32" s="111">
        <f t="shared" si="2"/>
        <v>4.7399244819207702E-2</v>
      </c>
      <c r="L32" s="79"/>
      <c r="M32" s="80"/>
      <c r="N32" s="81">
        <f>分析係数表!H35</f>
        <v>6.990363461717225E-2</v>
      </c>
      <c r="O32" s="82">
        <f t="shared" si="3"/>
        <v>0.51666018890130716</v>
      </c>
      <c r="P32" s="76">
        <f>分析係数表!C35</f>
        <v>0.22275795564127288</v>
      </c>
      <c r="Q32" s="82">
        <f t="shared" si="4"/>
        <v>0.11509016744088904</v>
      </c>
      <c r="R32" s="83">
        <v>0.12566713250751232</v>
      </c>
      <c r="S32" s="84">
        <f t="shared" si="5"/>
        <v>0.27492432895948549</v>
      </c>
      <c r="T32" s="85">
        <f>分析係数表!F35</f>
        <v>0.6527027027027027</v>
      </c>
      <c r="U32" s="86">
        <f t="shared" si="6"/>
        <v>0.17944385255058309</v>
      </c>
      <c r="V32" s="87">
        <f>分析係数表!D35</f>
        <v>0.11351351351351352</v>
      </c>
      <c r="W32" s="167">
        <f t="shared" si="7"/>
        <v>0</v>
      </c>
      <c r="X32" s="76">
        <f>分析係数表!E35</f>
        <v>8.9189189189189194E-2</v>
      </c>
      <c r="Y32" s="166">
        <f t="shared" si="8"/>
        <v>0</v>
      </c>
    </row>
    <row r="33" spans="1:25" x14ac:dyDescent="0.2">
      <c r="A33" s="6" t="s">
        <v>21</v>
      </c>
      <c r="B33" s="5" t="s">
        <v>38</v>
      </c>
      <c r="C33" s="90"/>
      <c r="D33" s="107">
        <f>投入係数表!AO33</f>
        <v>3.0303030303030304E-2</v>
      </c>
      <c r="E33" s="110">
        <f t="shared" si="9"/>
        <v>3.0303030303030303</v>
      </c>
      <c r="F33" s="85">
        <f>分析係数表!C36</f>
        <v>0.43622860833064259</v>
      </c>
      <c r="G33" s="110">
        <f t="shared" si="0"/>
        <v>1.3219048737292201</v>
      </c>
      <c r="H33" s="110">
        <v>1.3801058398772765</v>
      </c>
      <c r="I33" s="110">
        <f t="shared" si="1"/>
        <v>1.3801058398772765</v>
      </c>
      <c r="J33" s="85">
        <f>分析係数表!G36</f>
        <v>3.6982248520710057E-3</v>
      </c>
      <c r="K33" s="111">
        <f t="shared" si="2"/>
        <v>5.1039417155224719E-3</v>
      </c>
      <c r="L33" s="79"/>
      <c r="M33" s="80"/>
      <c r="N33" s="81">
        <f>分析係数表!H36</f>
        <v>7.7743004988690231E-2</v>
      </c>
      <c r="O33" s="82">
        <f t="shared" si="3"/>
        <v>0.57460124731976048</v>
      </c>
      <c r="P33" s="76">
        <f>分析係数表!C36</f>
        <v>0.43622860833064259</v>
      </c>
      <c r="Q33" s="82">
        <f t="shared" si="4"/>
        <v>0.2506575024633505</v>
      </c>
      <c r="R33" s="83">
        <v>0.26261040756415271</v>
      </c>
      <c r="S33" s="84">
        <f t="shared" si="5"/>
        <v>1.6427162474414292</v>
      </c>
      <c r="T33" s="85">
        <f>分析係数表!F36</f>
        <v>0.90162721893491127</v>
      </c>
      <c r="U33" s="86">
        <f t="shared" si="6"/>
        <v>1.4811176816798093</v>
      </c>
      <c r="V33" s="87">
        <f>分析係数表!D36</f>
        <v>2.1449704142011833E-2</v>
      </c>
      <c r="W33" s="167">
        <f t="shared" si="7"/>
        <v>0</v>
      </c>
      <c r="X33" s="76">
        <f>分析係数表!E36</f>
        <v>1.4792899408284023E-3</v>
      </c>
      <c r="Y33" s="166">
        <f t="shared" si="8"/>
        <v>0</v>
      </c>
    </row>
    <row r="34" spans="1:25" x14ac:dyDescent="0.2">
      <c r="A34" s="6" t="s">
        <v>22</v>
      </c>
      <c r="B34" s="5" t="s">
        <v>377</v>
      </c>
      <c r="C34" s="90"/>
      <c r="D34" s="107">
        <f>投入係数表!AO34</f>
        <v>7.0707070707070704E-2</v>
      </c>
      <c r="E34" s="110">
        <f t="shared" si="9"/>
        <v>7.0707070707070701</v>
      </c>
      <c r="F34" s="85">
        <f>分析係数表!C37</f>
        <v>0.12537048014226437</v>
      </c>
      <c r="G34" s="110">
        <f t="shared" si="0"/>
        <v>0.88645794039984904</v>
      </c>
      <c r="H34" s="110">
        <v>0.98404070256466425</v>
      </c>
      <c r="I34" s="110">
        <f t="shared" si="1"/>
        <v>0.98404070256466425</v>
      </c>
      <c r="J34" s="85">
        <f>分析係数表!G37</f>
        <v>0.54441260744985676</v>
      </c>
      <c r="K34" s="111">
        <f t="shared" si="2"/>
        <v>0.53572416472001783</v>
      </c>
      <c r="L34" s="79"/>
      <c r="M34" s="80"/>
      <c r="N34" s="81">
        <f>分析係数表!H37</f>
        <v>5.4441793449632819E-2</v>
      </c>
      <c r="O34" s="82">
        <f t="shared" si="3"/>
        <v>0.40238118435265807</v>
      </c>
      <c r="P34" s="76">
        <f>分析係数表!C37</f>
        <v>0.12537048014226437</v>
      </c>
      <c r="Q34" s="82">
        <f t="shared" si="4"/>
        <v>5.044672228250574E-2</v>
      </c>
      <c r="R34" s="83">
        <v>5.6212208160441444E-2</v>
      </c>
      <c r="S34" s="84">
        <f t="shared" si="5"/>
        <v>1.0402529107251057</v>
      </c>
      <c r="T34" s="85">
        <f>分析係数表!F37</f>
        <v>0.7435530085959885</v>
      </c>
      <c r="U34" s="86">
        <f t="shared" si="6"/>
        <v>0.77348318147038664</v>
      </c>
      <c r="V34" s="87">
        <f>分析係数表!D37</f>
        <v>0.23782234957020057</v>
      </c>
      <c r="W34" s="167">
        <f t="shared" si="7"/>
        <v>0</v>
      </c>
      <c r="X34" s="76">
        <f>分析係数表!E37</f>
        <v>0.19484240687679083</v>
      </c>
      <c r="Y34" s="166">
        <f t="shared" si="8"/>
        <v>0</v>
      </c>
    </row>
    <row r="35" spans="1:25" x14ac:dyDescent="0.2">
      <c r="A35" s="6" t="s">
        <v>23</v>
      </c>
      <c r="B35" s="5" t="s">
        <v>193</v>
      </c>
      <c r="C35" s="90"/>
      <c r="D35" s="107">
        <f>投入係数表!AO35</f>
        <v>6.0606060606060608E-2</v>
      </c>
      <c r="E35" s="110">
        <f t="shared" si="9"/>
        <v>6.0606060606060606</v>
      </c>
      <c r="F35" s="85">
        <f>分析係数表!C38</f>
        <v>2.2876841115637703E-2</v>
      </c>
      <c r="G35" s="110">
        <f t="shared" si="0"/>
        <v>0.13864752191295576</v>
      </c>
      <c r="H35" s="110">
        <v>0.15750604781361452</v>
      </c>
      <c r="I35" s="110">
        <f t="shared" si="1"/>
        <v>0.15750604781361452</v>
      </c>
      <c r="J35" s="85">
        <f>分析係数表!G38</f>
        <v>0.33663366336633666</v>
      </c>
      <c r="K35" s="111">
        <f t="shared" si="2"/>
        <v>5.3021837877850433E-2</v>
      </c>
      <c r="L35" s="79"/>
      <c r="M35" s="80"/>
      <c r="N35" s="81">
        <f>分析係数表!H38</f>
        <v>4.7129179190035016E-2</v>
      </c>
      <c r="O35" s="82">
        <f t="shared" si="3"/>
        <v>0.34833339863425894</v>
      </c>
      <c r="P35" s="76">
        <f>分析係数表!C38</f>
        <v>2.2876841115637703E-2</v>
      </c>
      <c r="Q35" s="82">
        <f t="shared" si="4"/>
        <v>7.9687678158260333E-3</v>
      </c>
      <c r="R35" s="83">
        <v>9.1913128416683844E-3</v>
      </c>
      <c r="S35" s="84">
        <f t="shared" si="5"/>
        <v>0.1666973606552829</v>
      </c>
      <c r="T35" s="85">
        <f>分析係数表!F38</f>
        <v>0.54455445544554459</v>
      </c>
      <c r="U35" s="86">
        <f t="shared" si="6"/>
        <v>9.0775790455847133E-2</v>
      </c>
      <c r="V35" s="87">
        <f>分析係数表!D38</f>
        <v>0.17821782178217821</v>
      </c>
      <c r="W35" s="167">
        <f t="shared" si="7"/>
        <v>0</v>
      </c>
      <c r="X35" s="76">
        <f>分析係数表!E38</f>
        <v>0.21782178217821782</v>
      </c>
      <c r="Y35" s="166">
        <f t="shared" si="8"/>
        <v>0</v>
      </c>
    </row>
    <row r="36" spans="1:25" x14ac:dyDescent="0.2">
      <c r="A36" s="6" t="s">
        <v>24</v>
      </c>
      <c r="B36" s="5" t="s">
        <v>39</v>
      </c>
      <c r="C36" s="90"/>
      <c r="D36" s="107">
        <f>投入係数表!AO36</f>
        <v>0.19191919191919191</v>
      </c>
      <c r="E36" s="110">
        <f t="shared" si="9"/>
        <v>19.19191919191919</v>
      </c>
      <c r="F36" s="85">
        <f>分析係数表!C39</f>
        <v>1</v>
      </c>
      <c r="G36" s="110">
        <f t="shared" si="0"/>
        <v>19.19191919191919</v>
      </c>
      <c r="H36" s="110">
        <v>19.194384811037423</v>
      </c>
      <c r="I36" s="110">
        <f t="shared" si="1"/>
        <v>19.194384811037423</v>
      </c>
      <c r="J36" s="85">
        <f>分析係数表!G39</f>
        <v>0.3546086320409656</v>
      </c>
      <c r="K36" s="111">
        <f t="shared" si="2"/>
        <v>6.8064945407098687</v>
      </c>
      <c r="L36" s="79"/>
      <c r="M36" s="80"/>
      <c r="N36" s="81">
        <f>分析係数表!H39</f>
        <v>4.3379915099309016E-3</v>
      </c>
      <c r="O36" s="82">
        <f t="shared" si="3"/>
        <v>3.2062245765152035E-2</v>
      </c>
      <c r="P36" s="76">
        <f>分析係数表!C39</f>
        <v>1</v>
      </c>
      <c r="Q36" s="82">
        <f t="shared" si="4"/>
        <v>3.2062245765152035E-2</v>
      </c>
      <c r="R36" s="83">
        <v>3.4797869123474164E-2</v>
      </c>
      <c r="S36" s="84">
        <f t="shared" si="5"/>
        <v>19.229182680160896</v>
      </c>
      <c r="T36" s="85">
        <f>分析係数表!F39</f>
        <v>0.70537673738112661</v>
      </c>
      <c r="U36" s="86">
        <f t="shared" si="6"/>
        <v>13.563818141437562</v>
      </c>
      <c r="V36" s="87">
        <f>分析係数表!D39</f>
        <v>5.5779078273591805E-2</v>
      </c>
      <c r="W36" s="167">
        <f t="shared" si="7"/>
        <v>1</v>
      </c>
      <c r="X36" s="76">
        <f>分析係数表!E39</f>
        <v>7.0592538405267011E-2</v>
      </c>
      <c r="Y36" s="166">
        <f t="shared" si="8"/>
        <v>1</v>
      </c>
    </row>
    <row r="37" spans="1:25" x14ac:dyDescent="0.2">
      <c r="A37" s="6" t="s">
        <v>25</v>
      </c>
      <c r="B37" s="5" t="s">
        <v>40</v>
      </c>
      <c r="C37" s="90"/>
      <c r="D37" s="107">
        <f>投入係数表!AO37</f>
        <v>0</v>
      </c>
      <c r="E37" s="110">
        <f t="shared" si="9"/>
        <v>0</v>
      </c>
      <c r="F37" s="85">
        <f>分析係数表!C40</f>
        <v>1</v>
      </c>
      <c r="G37" s="110">
        <f t="shared" si="0"/>
        <v>0</v>
      </c>
      <c r="H37" s="110">
        <v>4.045243652448508E-3</v>
      </c>
      <c r="I37" s="110">
        <f t="shared" si="1"/>
        <v>4.045243652448508E-3</v>
      </c>
      <c r="J37" s="85">
        <f>分析係数表!G40</f>
        <v>0.56581344070558914</v>
      </c>
      <c r="K37" s="111">
        <f t="shared" si="2"/>
        <v>2.2888532294843347E-3</v>
      </c>
      <c r="L37" s="79"/>
      <c r="M37" s="80"/>
      <c r="N37" s="81">
        <f>分析係数表!H40</f>
        <v>2.8909614848325226E-2</v>
      </c>
      <c r="O37" s="82">
        <f t="shared" si="3"/>
        <v>0.21367196642062036</v>
      </c>
      <c r="P37" s="76">
        <f>分析係数表!C40</f>
        <v>1</v>
      </c>
      <c r="Q37" s="82">
        <f t="shared" si="4"/>
        <v>0.21367196642062036</v>
      </c>
      <c r="R37" s="83">
        <v>0.21375468572824746</v>
      </c>
      <c r="S37" s="84">
        <f t="shared" si="5"/>
        <v>0.21779992938069598</v>
      </c>
      <c r="T37" s="85">
        <f>分析係数表!F40</f>
        <v>0.76416450963474258</v>
      </c>
      <c r="U37" s="86">
        <f t="shared" si="6"/>
        <v>0.16643497623368111</v>
      </c>
      <c r="V37" s="87">
        <f>分析係数表!D40</f>
        <v>3.8155498034704249E-2</v>
      </c>
      <c r="W37" s="167">
        <f t="shared" si="7"/>
        <v>0</v>
      </c>
      <c r="X37" s="76">
        <f>分析係数表!E40</f>
        <v>2.4733966062697729E-2</v>
      </c>
      <c r="Y37" s="166">
        <f t="shared" si="8"/>
        <v>0</v>
      </c>
    </row>
    <row r="38" spans="1:25" x14ac:dyDescent="0.2">
      <c r="A38" s="6" t="s">
        <v>26</v>
      </c>
      <c r="B38" s="5" t="s">
        <v>276</v>
      </c>
      <c r="C38" s="90"/>
      <c r="D38" s="107">
        <f>投入係数表!AO38</f>
        <v>0</v>
      </c>
      <c r="E38" s="110">
        <f t="shared" si="9"/>
        <v>0</v>
      </c>
      <c r="F38" s="85">
        <f>分析係数表!C41</f>
        <v>0.80737001514386675</v>
      </c>
      <c r="G38" s="110">
        <f t="shared" si="0"/>
        <v>0</v>
      </c>
      <c r="H38" s="110">
        <v>1.2852543543943974E-6</v>
      </c>
      <c r="I38" s="110">
        <f t="shared" si="1"/>
        <v>1.2852543543943974E-6</v>
      </c>
      <c r="J38" s="85">
        <f>分析係数表!G41</f>
        <v>0.46438676343953744</v>
      </c>
      <c r="K38" s="111">
        <f t="shared" si="2"/>
        <v>5.9685510983378647E-7</v>
      </c>
      <c r="L38" s="79"/>
      <c r="M38" s="80"/>
      <c r="N38" s="81">
        <f>分析係数表!H41</f>
        <v>5.5247420444334276E-2</v>
      </c>
      <c r="O38" s="82">
        <f t="shared" si="3"/>
        <v>0.4083356014233292</v>
      </c>
      <c r="P38" s="76">
        <f>分析係数表!C41</f>
        <v>0.80737001514386675</v>
      </c>
      <c r="Q38" s="82">
        <f t="shared" si="4"/>
        <v>0.32967792070493324</v>
      </c>
      <c r="R38" s="83">
        <v>0.33507284610173949</v>
      </c>
      <c r="S38" s="84">
        <f t="shared" si="5"/>
        <v>0.33507413135609387</v>
      </c>
      <c r="T38" s="85">
        <f>分析係数表!F41</f>
        <v>0.56759749046623198</v>
      </c>
      <c r="U38" s="86">
        <f t="shared" si="6"/>
        <v>0.19018723607787144</v>
      </c>
      <c r="V38" s="87">
        <f>分析係数表!D41</f>
        <v>0.17788165826054866</v>
      </c>
      <c r="W38" s="167">
        <f t="shared" si="7"/>
        <v>0</v>
      </c>
      <c r="X38" s="76">
        <f>分析係数表!E41</f>
        <v>0.18021896912289334</v>
      </c>
      <c r="Y38" s="166">
        <f t="shared" si="8"/>
        <v>0</v>
      </c>
    </row>
    <row r="39" spans="1:25" x14ac:dyDescent="0.2">
      <c r="A39" s="6" t="s">
        <v>51</v>
      </c>
      <c r="B39" s="5" t="s">
        <v>367</v>
      </c>
      <c r="C39" s="90"/>
      <c r="D39" s="107">
        <f>投入係数表!AO39</f>
        <v>1.0101010101010102E-2</v>
      </c>
      <c r="E39" s="110">
        <f t="shared" si="9"/>
        <v>1.0101010101010102</v>
      </c>
      <c r="F39" s="85">
        <f>分析係数表!C42</f>
        <v>0.96683250414593702</v>
      </c>
      <c r="G39" s="110">
        <f>E39*F39</f>
        <v>0.97659848903630009</v>
      </c>
      <c r="H39" s="110">
        <v>0.98800432852982345</v>
      </c>
      <c r="I39" s="110">
        <f>C39+H39</f>
        <v>0.98800432852982345</v>
      </c>
      <c r="J39" s="85">
        <f>分析係数表!G42</f>
        <v>0.48211243611584326</v>
      </c>
      <c r="K39" s="111">
        <f>I39*J39</f>
        <v>0.47632917372051115</v>
      </c>
      <c r="L39" s="79"/>
      <c r="M39" s="80"/>
      <c r="N39" s="81">
        <f>分析係数表!H42</f>
        <v>1.6732252966876335E-2</v>
      </c>
      <c r="O39" s="82">
        <f t="shared" si="3"/>
        <v>0.123668662237015</v>
      </c>
      <c r="P39" s="76">
        <f>分析係数表!C42</f>
        <v>0.96683250414593702</v>
      </c>
      <c r="Q39" s="82">
        <f>O39*P39</f>
        <v>0.11956688239499129</v>
      </c>
      <c r="R39" s="83">
        <v>0.12246087783023882</v>
      </c>
      <c r="S39" s="84">
        <f>I39+R39</f>
        <v>1.1104652063600622</v>
      </c>
      <c r="T39" s="85">
        <f>分析係数表!F42</f>
        <v>0.55877342419080067</v>
      </c>
      <c r="U39" s="86">
        <f>S39*T39</f>
        <v>0.62049844580255598</v>
      </c>
      <c r="V39" s="87">
        <f>分析係数表!D42</f>
        <v>0.25383304940374785</v>
      </c>
      <c r="W39" s="167">
        <f>ROUND(S39*V39,0)</f>
        <v>0</v>
      </c>
      <c r="X39" s="76">
        <f>分析係数表!E42</f>
        <v>0.17717206132879046</v>
      </c>
      <c r="Y39" s="166">
        <f>ROUND(S39*X39,0)</f>
        <v>0</v>
      </c>
    </row>
    <row r="40" spans="1:25" x14ac:dyDescent="0.2">
      <c r="A40" s="6" t="s">
        <v>194</v>
      </c>
      <c r="B40" s="5" t="s">
        <v>41</v>
      </c>
      <c r="C40" s="90"/>
      <c r="D40" s="107">
        <f>投入係数表!AO40</f>
        <v>4.0404040404040407E-2</v>
      </c>
      <c r="E40" s="110">
        <f t="shared" si="9"/>
        <v>4.0404040404040407</v>
      </c>
      <c r="F40" s="85">
        <f>分析係数表!C43</f>
        <v>0.23747353563867324</v>
      </c>
      <c r="G40" s="110">
        <f>E40*F40</f>
        <v>0.95948903288352827</v>
      </c>
      <c r="H40" s="110">
        <v>1.5607326011274634</v>
      </c>
      <c r="I40" s="110">
        <f>C40+H40</f>
        <v>1.5607326011274634</v>
      </c>
      <c r="J40" s="85">
        <f>分析係数表!G43</f>
        <v>0.3947923997185081</v>
      </c>
      <c r="K40" s="111">
        <f>I40*J40</f>
        <v>0.61616536891802043</v>
      </c>
      <c r="L40" s="79"/>
      <c r="M40" s="80"/>
      <c r="N40" s="81">
        <f>分析係数表!H43</f>
        <v>4.4340470362222294E-2</v>
      </c>
      <c r="O40" s="82">
        <f t="shared" si="3"/>
        <v>0.32772195492808981</v>
      </c>
      <c r="P40" s="76">
        <f>分析係数表!C43</f>
        <v>0.23747353563867324</v>
      </c>
      <c r="Q40" s="82">
        <f>O40*P40</f>
        <v>7.7825291343191397E-2</v>
      </c>
      <c r="R40" s="83">
        <v>0.10965332882914695</v>
      </c>
      <c r="S40" s="84">
        <f>I40+R40</f>
        <v>1.6703859299566104</v>
      </c>
      <c r="T40" s="85">
        <f>分析係数表!F43</f>
        <v>0.64109781843771996</v>
      </c>
      <c r="U40" s="86">
        <f>S40*T40</f>
        <v>1.0708807756442451</v>
      </c>
      <c r="V40" s="87">
        <f>分析係数表!D43</f>
        <v>1.4700914848698099</v>
      </c>
      <c r="W40" s="167">
        <f>ROUND(S40*V40,0)</f>
        <v>2</v>
      </c>
      <c r="X40" s="76">
        <f>分析係数表!E43</f>
        <v>1.0415200562983815</v>
      </c>
      <c r="Y40" s="166">
        <f>ROUND(S40*X40,0)</f>
        <v>2</v>
      </c>
    </row>
    <row r="41" spans="1:25" x14ac:dyDescent="0.2">
      <c r="A41" s="6" t="s">
        <v>340</v>
      </c>
      <c r="B41" s="5" t="s">
        <v>42</v>
      </c>
      <c r="C41" s="90"/>
      <c r="D41" s="107">
        <f>投入係数表!AO41</f>
        <v>0</v>
      </c>
      <c r="E41" s="110">
        <f t="shared" si="9"/>
        <v>0</v>
      </c>
      <c r="F41" s="85">
        <f>分析係数表!C44</f>
        <v>0.41273100616016423</v>
      </c>
      <c r="G41" s="110">
        <f>E41*F41</f>
        <v>0</v>
      </c>
      <c r="H41" s="110">
        <v>6.6062371325011594E-3</v>
      </c>
      <c r="I41" s="110">
        <f>C41+H41</f>
        <v>6.6062371325011594E-3</v>
      </c>
      <c r="J41" s="85">
        <f>分析係数表!G44</f>
        <v>0.27032077234506385</v>
      </c>
      <c r="K41" s="111">
        <f>I41*J41</f>
        <v>1.7858031239523532E-3</v>
      </c>
      <c r="L41" s="79"/>
      <c r="M41" s="80"/>
      <c r="N41" s="81">
        <f>分析係数表!H44</f>
        <v>0.12437641372044743</v>
      </c>
      <c r="O41" s="82">
        <f t="shared" si="3"/>
        <v>0.91927038929514482</v>
      </c>
      <c r="P41" s="76">
        <f>分析係数表!C44</f>
        <v>0.41273100616016423</v>
      </c>
      <c r="Q41" s="82">
        <f>O41*P41</f>
        <v>0.379411392707031</v>
      </c>
      <c r="R41" s="83">
        <v>0.38452545216113909</v>
      </c>
      <c r="S41" s="84">
        <f>I41+R41</f>
        <v>0.39113168929364023</v>
      </c>
      <c r="T41" s="85">
        <f>分析係数表!F44</f>
        <v>0.52382435378386794</v>
      </c>
      <c r="U41" s="86">
        <f>S41*T41</f>
        <v>0.2048843043886337</v>
      </c>
      <c r="V41" s="87">
        <f>分析係数表!D44</f>
        <v>0.30302086577390219</v>
      </c>
      <c r="W41" s="167">
        <f>ROUND(S41*V41,0)</f>
        <v>0</v>
      </c>
      <c r="X41" s="76">
        <f>分析係数表!E44</f>
        <v>0.1999377141077546</v>
      </c>
      <c r="Y41" s="166">
        <f>ROUND(S41*X41,0)</f>
        <v>0</v>
      </c>
    </row>
    <row r="42" spans="1:25" x14ac:dyDescent="0.2">
      <c r="A42" s="6" t="s">
        <v>341</v>
      </c>
      <c r="B42" s="5" t="s">
        <v>278</v>
      </c>
      <c r="C42" s="90"/>
      <c r="D42" s="107">
        <f>投入係数表!AO42</f>
        <v>0</v>
      </c>
      <c r="E42" s="110">
        <f t="shared" si="9"/>
        <v>0</v>
      </c>
      <c r="F42" s="85">
        <f>分析係数表!C45</f>
        <v>1</v>
      </c>
      <c r="G42" s="110">
        <f>E42*F42</f>
        <v>0</v>
      </c>
      <c r="H42" s="110">
        <v>3.5615694353432641E-2</v>
      </c>
      <c r="I42" s="110">
        <f>C42+H42</f>
        <v>3.5615694353432641E-2</v>
      </c>
      <c r="J42" s="85">
        <f>分析係数表!G45</f>
        <v>0</v>
      </c>
      <c r="K42" s="111">
        <f>I42*J42</f>
        <v>0</v>
      </c>
      <c r="L42" s="79"/>
      <c r="M42" s="80"/>
      <c r="N42" s="81">
        <f>分析係数表!H45</f>
        <v>0</v>
      </c>
      <c r="O42" s="82">
        <f t="shared" si="3"/>
        <v>0</v>
      </c>
      <c r="P42" s="76">
        <f>分析係数表!C45</f>
        <v>1</v>
      </c>
      <c r="Q42" s="82">
        <f>O42*P42</f>
        <v>0</v>
      </c>
      <c r="R42" s="83">
        <v>1.606105967769237E-3</v>
      </c>
      <c r="S42" s="84">
        <f>I42+R42</f>
        <v>3.7221800321201877E-2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201">
        <f>最終需要_まとめ!C44</f>
        <v>100</v>
      </c>
      <c r="D43" s="107">
        <f>投入係数表!AO43</f>
        <v>0</v>
      </c>
      <c r="E43" s="110">
        <f t="shared" si="9"/>
        <v>0</v>
      </c>
      <c r="F43" s="85">
        <f>分析係数表!C46</f>
        <v>7.03125E-2</v>
      </c>
      <c r="G43" s="110">
        <f>E43*F43</f>
        <v>0</v>
      </c>
      <c r="H43" s="110">
        <v>1.2847173300281269E-2</v>
      </c>
      <c r="I43" s="110">
        <f>C43+H43</f>
        <v>100.01284717330029</v>
      </c>
      <c r="J43" s="85">
        <f>分析係数表!G46</f>
        <v>1.0101010101010102E-2</v>
      </c>
      <c r="K43" s="111">
        <f>I43*J43</f>
        <v>1.0102307795282859</v>
      </c>
      <c r="L43" s="79"/>
      <c r="M43" s="80"/>
      <c r="N43" s="81">
        <f>分析係数表!H46</f>
        <v>2.5315279025811051E-2</v>
      </c>
      <c r="O43" s="82">
        <f t="shared" si="3"/>
        <v>0.18710610564378011</v>
      </c>
      <c r="P43" s="76">
        <f>分析係数表!C46</f>
        <v>7.03125E-2</v>
      </c>
      <c r="Q43" s="82">
        <f>O43*P43</f>
        <v>1.3155898053078289E-2</v>
      </c>
      <c r="R43" s="83">
        <v>1.4254037498625827E-2</v>
      </c>
      <c r="S43" s="84">
        <f>I43+R43</f>
        <v>100.02710121079892</v>
      </c>
      <c r="T43" s="85">
        <f>分析係数表!F46</f>
        <v>0.30303030303030304</v>
      </c>
      <c r="U43" s="86">
        <f>S43*T43</f>
        <v>30.311242791151187</v>
      </c>
      <c r="V43" s="87">
        <f>分析係数表!D46</f>
        <v>1.0101010101010102E-2</v>
      </c>
      <c r="W43" s="167">
        <f>ROUND(S43*V43,0)</f>
        <v>1</v>
      </c>
      <c r="X43" s="76">
        <f>分析係数表!E46</f>
        <v>3.0303030303030304E-2</v>
      </c>
      <c r="Y43" s="166">
        <f>ROUND(S43*X43,0)</f>
        <v>3</v>
      </c>
    </row>
    <row r="44" spans="1:25" x14ac:dyDescent="0.2">
      <c r="A44" s="192">
        <v>40</v>
      </c>
      <c r="B44" s="14" t="s">
        <v>150</v>
      </c>
      <c r="C44" s="197">
        <f>SUM(C5:C43)</f>
        <v>100</v>
      </c>
      <c r="D44" s="108">
        <f>投入係数表!AO44</f>
        <v>0.69696969696969702</v>
      </c>
      <c r="E44" s="96">
        <f>SUM(E5:E43)</f>
        <v>69.696969696969703</v>
      </c>
      <c r="F44" s="98">
        <f>分析係数表!C47</f>
        <v>0.45593014645384233</v>
      </c>
      <c r="G44" s="96">
        <f>SUM(G5:G43)</f>
        <v>29.228886390743639</v>
      </c>
      <c r="H44" s="96">
        <f>SUM(H5:H43)</f>
        <v>31.92271207972134</v>
      </c>
      <c r="I44" s="96">
        <f>SUM(I5:I43)</f>
        <v>131.92271207972135</v>
      </c>
      <c r="J44" s="98">
        <f>分析係数表!G47</f>
        <v>0.32612291818538663</v>
      </c>
      <c r="K44" s="112">
        <f>SUM(K5:K43)</f>
        <v>11.78793412598259</v>
      </c>
      <c r="L44" s="94">
        <f>最終需要_まとめ!$L$33</f>
        <v>0.627</v>
      </c>
      <c r="M44" s="91">
        <f>K44*L44</f>
        <v>7.3910346969910838</v>
      </c>
      <c r="N44" s="95">
        <f>分析係数表!H47</f>
        <v>1</v>
      </c>
      <c r="O44" s="96">
        <f>SUM(O5:O43)</f>
        <v>7.391034696991083</v>
      </c>
      <c r="P44" s="92">
        <f>分析係数表!C47</f>
        <v>0.45593014645384233</v>
      </c>
      <c r="Q44" s="96">
        <f>SUM(Q5:Q43)</f>
        <v>2.1492211707391187</v>
      </c>
      <c r="R44" s="91">
        <f>SUM(R5:R43)</f>
        <v>2.3567958082419214</v>
      </c>
      <c r="S44" s="97">
        <f>SUM(S5:S43)</f>
        <v>134.27950788796326</v>
      </c>
      <c r="T44" s="98">
        <f>分析係数表!F47</f>
        <v>0.53227163124544385</v>
      </c>
      <c r="U44" s="99">
        <f>SUM(U5:U43)</f>
        <v>52.780084930566318</v>
      </c>
      <c r="V44" s="100">
        <f>分析係数表!D47</f>
        <v>0.14068019962989961</v>
      </c>
      <c r="W44" s="164">
        <f>SUM(W5:W43)</f>
        <v>5</v>
      </c>
      <c r="X44" s="92">
        <f>分析係数表!E47</f>
        <v>0.11066561991812932</v>
      </c>
      <c r="Y44" s="165">
        <f>SUM(Y5:Y43)</f>
        <v>6</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79998168889431442"/>
  </sheetPr>
  <dimension ref="A1:AW52"/>
  <sheetViews>
    <sheetView workbookViewId="0">
      <pane xSplit="2" ySplit="7" topLeftCell="AA8" activePane="bottomRight" state="frozen"/>
      <selection activeCell="F63" sqref="F63"/>
      <selection pane="topRight" activeCell="F63" sqref="F63"/>
      <selection pane="bottomLeft" activeCell="F63" sqref="F63"/>
      <selection pane="bottomRight" activeCell="AG3" sqref="AG3"/>
    </sheetView>
  </sheetViews>
  <sheetFormatPr defaultColWidth="9" defaultRowHeight="12" x14ac:dyDescent="0.2"/>
  <cols>
    <col min="1" max="1" width="3.6328125" style="1" customWidth="1"/>
    <col min="2" max="2" width="20.6328125" style="48" customWidth="1"/>
    <col min="3" max="8" width="9.08984375" style="48" bestFit="1" customWidth="1"/>
    <col min="9" max="10" width="9" style="48"/>
    <col min="11" max="11" width="3.6328125" style="1" customWidth="1"/>
    <col min="12" max="12" width="20.6328125" style="48" customWidth="1"/>
    <col min="13" max="13" width="10.6328125" style="48" bestFit="1" customWidth="1"/>
    <col min="14" max="16" width="9.08984375" style="48" bestFit="1" customWidth="1"/>
    <col min="17" max="17" width="4" style="48" customWidth="1"/>
    <col min="18" max="18" width="3.6328125" style="48" customWidth="1"/>
    <col min="19" max="19" width="20.453125" style="48" customWidth="1"/>
    <col min="20" max="24" width="9.08984375" style="48" bestFit="1" customWidth="1"/>
    <col min="25" max="25" width="4" style="48" customWidth="1"/>
    <col min="26" max="26" width="3.6328125" style="48" customWidth="1"/>
    <col min="27" max="27" width="20.453125" style="48" customWidth="1"/>
    <col min="28" max="34" width="10.453125" style="48" customWidth="1"/>
    <col min="35" max="35" width="9.08984375" style="48" bestFit="1" customWidth="1"/>
    <col min="36" max="36" width="4" style="48" customWidth="1"/>
    <col min="37" max="37" width="3.6328125" style="48" customWidth="1"/>
    <col min="38" max="38" width="20.453125" style="48" customWidth="1"/>
    <col min="39" max="40" width="9.08984375" style="48" bestFit="1" customWidth="1"/>
    <col min="41" max="41" width="9" style="48"/>
    <col min="42" max="42" width="3.90625" style="48" customWidth="1"/>
    <col min="43" max="43" width="20.90625" style="48" customWidth="1"/>
    <col min="44" max="44" width="9.453125" style="48" bestFit="1" customWidth="1"/>
    <col min="45" max="45" width="9.36328125" style="48" bestFit="1" customWidth="1"/>
    <col min="46" max="46" width="9.453125" style="48" bestFit="1" customWidth="1"/>
    <col min="47" max="47" width="10.90625" style="48" customWidth="1"/>
    <col min="48" max="49" width="9.08984375" style="48" bestFit="1" customWidth="1"/>
    <col min="50" max="16384" width="9" style="48"/>
  </cols>
  <sheetData>
    <row r="1" spans="1:49" ht="13" x14ac:dyDescent="0.2">
      <c r="A1" s="393" t="s">
        <v>547</v>
      </c>
      <c r="K1" s="393" t="s">
        <v>547</v>
      </c>
    </row>
    <row r="2" spans="1:49" x14ac:dyDescent="0.2">
      <c r="A2" s="1" t="s">
        <v>59</v>
      </c>
      <c r="K2" s="1" t="s">
        <v>188</v>
      </c>
      <c r="R2" s="48" t="s">
        <v>214</v>
      </c>
      <c r="Z2" s="48" t="s">
        <v>60</v>
      </c>
      <c r="AK2" s="48" t="s">
        <v>61</v>
      </c>
    </row>
    <row r="3" spans="1:49" x14ac:dyDescent="0.2">
      <c r="K3" s="1" t="s">
        <v>62</v>
      </c>
      <c r="R3" s="48" t="s">
        <v>63</v>
      </c>
      <c r="Z3" s="48" t="s">
        <v>64</v>
      </c>
      <c r="AK3" s="48" t="s">
        <v>64</v>
      </c>
    </row>
    <row r="4" spans="1:49" x14ac:dyDescent="0.2">
      <c r="W4" s="209"/>
      <c r="Z4" s="48" t="s">
        <v>65</v>
      </c>
      <c r="AP4" s="210" t="s">
        <v>543</v>
      </c>
      <c r="AU4" s="48" t="s">
        <v>385</v>
      </c>
    </row>
    <row r="5" spans="1:49" x14ac:dyDescent="0.2">
      <c r="A5" s="211"/>
      <c r="B5" s="51"/>
      <c r="C5" s="104"/>
      <c r="D5" s="51"/>
      <c r="E5" s="51"/>
      <c r="F5" s="51"/>
      <c r="G5" s="51"/>
      <c r="H5" s="105"/>
      <c r="K5" s="211"/>
      <c r="L5" s="105"/>
      <c r="M5" s="212" t="s">
        <v>66</v>
      </c>
      <c r="N5" s="155" t="s">
        <v>66</v>
      </c>
      <c r="O5" s="114"/>
      <c r="P5" s="105"/>
      <c r="R5" s="104"/>
      <c r="S5" s="51"/>
      <c r="T5" s="374" t="s">
        <v>66</v>
      </c>
      <c r="U5" s="375"/>
      <c r="V5" s="376"/>
      <c r="W5" s="460" t="s">
        <v>67</v>
      </c>
      <c r="X5" s="461"/>
      <c r="Z5" s="104"/>
      <c r="AA5" s="105"/>
      <c r="AB5" s="371"/>
      <c r="AC5" s="371"/>
      <c r="AD5" s="371"/>
      <c r="AE5" s="371"/>
      <c r="AF5" s="371"/>
      <c r="AG5" s="371"/>
      <c r="AH5" s="114"/>
      <c r="AI5" s="114"/>
      <c r="AK5" s="104"/>
      <c r="AL5" s="51"/>
      <c r="AM5" s="114"/>
      <c r="AN5" s="105"/>
      <c r="AP5" s="211"/>
      <c r="AQ5" s="105"/>
      <c r="AR5" s="212" t="s">
        <v>386</v>
      </c>
      <c r="AS5" s="155"/>
      <c r="AT5" s="155" t="s">
        <v>386</v>
      </c>
      <c r="AU5" s="212"/>
      <c r="AV5" s="114"/>
      <c r="AW5" s="105"/>
    </row>
    <row r="6" spans="1:49" ht="36" x14ac:dyDescent="0.2">
      <c r="A6" s="213" t="s">
        <v>1</v>
      </c>
      <c r="B6" s="158" t="s">
        <v>349</v>
      </c>
      <c r="C6" s="214" t="s">
        <v>546</v>
      </c>
      <c r="D6" s="215" t="s">
        <v>211</v>
      </c>
      <c r="E6" s="215" t="s">
        <v>212</v>
      </c>
      <c r="F6" s="215" t="s">
        <v>68</v>
      </c>
      <c r="G6" s="215" t="s">
        <v>69</v>
      </c>
      <c r="H6" s="216" t="s">
        <v>70</v>
      </c>
      <c r="I6" s="215"/>
      <c r="K6" s="213" t="s">
        <v>1</v>
      </c>
      <c r="L6" s="158" t="s">
        <v>349</v>
      </c>
      <c r="M6" s="217" t="s">
        <v>544</v>
      </c>
      <c r="N6" s="215" t="s">
        <v>71</v>
      </c>
      <c r="O6" s="217" t="s">
        <v>72</v>
      </c>
      <c r="P6" s="216" t="s">
        <v>546</v>
      </c>
      <c r="R6" s="213" t="s">
        <v>1</v>
      </c>
      <c r="S6" s="158" t="s">
        <v>349</v>
      </c>
      <c r="T6" s="377" t="s">
        <v>439</v>
      </c>
      <c r="U6" s="378" t="s">
        <v>350</v>
      </c>
      <c r="V6" s="379" t="s">
        <v>351</v>
      </c>
      <c r="W6" s="218" t="s">
        <v>211</v>
      </c>
      <c r="X6" s="218" t="s">
        <v>213</v>
      </c>
      <c r="Z6" s="213" t="s">
        <v>1</v>
      </c>
      <c r="AA6" s="158" t="s">
        <v>349</v>
      </c>
      <c r="AB6" s="372" t="s">
        <v>53</v>
      </c>
      <c r="AC6" s="372" t="s">
        <v>54</v>
      </c>
      <c r="AD6" s="372" t="s">
        <v>55</v>
      </c>
      <c r="AE6" s="372" t="s">
        <v>56</v>
      </c>
      <c r="AF6" s="372" t="s">
        <v>57</v>
      </c>
      <c r="AG6" s="372" t="s">
        <v>548</v>
      </c>
      <c r="AH6" s="217" t="s">
        <v>73</v>
      </c>
      <c r="AI6" s="217" t="s">
        <v>74</v>
      </c>
      <c r="AK6" s="213" t="s">
        <v>1</v>
      </c>
      <c r="AL6" s="158" t="s">
        <v>349</v>
      </c>
      <c r="AM6" s="217" t="s">
        <v>44</v>
      </c>
      <c r="AN6" s="216" t="s">
        <v>75</v>
      </c>
      <c r="AP6" s="213" t="s">
        <v>1</v>
      </c>
      <c r="AQ6" s="158" t="s">
        <v>349</v>
      </c>
      <c r="AR6" s="217" t="s">
        <v>544</v>
      </c>
      <c r="AS6" s="215" t="s">
        <v>352</v>
      </c>
      <c r="AT6" s="215" t="s">
        <v>71</v>
      </c>
      <c r="AU6" s="217" t="s">
        <v>545</v>
      </c>
      <c r="AV6" s="217" t="s">
        <v>72</v>
      </c>
      <c r="AW6" s="216" t="s">
        <v>546</v>
      </c>
    </row>
    <row r="7" spans="1:49" x14ac:dyDescent="0.2">
      <c r="A7" s="219"/>
      <c r="B7" s="126"/>
      <c r="C7" s="103"/>
      <c r="H7" s="158"/>
      <c r="K7" s="219"/>
      <c r="L7" s="220"/>
      <c r="M7" s="221" t="s">
        <v>76</v>
      </c>
      <c r="N7" s="222" t="s">
        <v>77</v>
      </c>
      <c r="O7" s="221" t="s">
        <v>78</v>
      </c>
      <c r="P7" s="223" t="s">
        <v>79</v>
      </c>
      <c r="R7" s="219"/>
      <c r="S7" s="220"/>
      <c r="T7" s="380" t="s">
        <v>80</v>
      </c>
      <c r="U7" s="381"/>
      <c r="V7" s="382"/>
      <c r="W7" s="221" t="s">
        <v>81</v>
      </c>
      <c r="X7" s="221" t="s">
        <v>82</v>
      </c>
      <c r="Z7" s="219"/>
      <c r="AA7" s="220"/>
      <c r="AB7" s="373" t="s">
        <v>84</v>
      </c>
      <c r="AC7" s="373" t="s">
        <v>85</v>
      </c>
      <c r="AD7" s="373" t="s">
        <v>86</v>
      </c>
      <c r="AE7" s="373" t="s">
        <v>87</v>
      </c>
      <c r="AF7" s="373" t="s">
        <v>88</v>
      </c>
      <c r="AG7" s="373" t="s">
        <v>89</v>
      </c>
      <c r="AH7" s="221" t="s">
        <v>90</v>
      </c>
      <c r="AI7" s="221" t="s">
        <v>91</v>
      </c>
      <c r="AK7" s="219"/>
      <c r="AL7" s="220"/>
      <c r="AM7" s="221" t="s">
        <v>84</v>
      </c>
      <c r="AN7" s="223" t="s">
        <v>92</v>
      </c>
      <c r="AP7" s="219"/>
      <c r="AQ7" s="220"/>
      <c r="AR7" s="221" t="s">
        <v>387</v>
      </c>
      <c r="AS7" s="222" t="s">
        <v>388</v>
      </c>
      <c r="AT7" s="222" t="s">
        <v>389</v>
      </c>
      <c r="AU7" s="221" t="s">
        <v>390</v>
      </c>
      <c r="AV7" s="221" t="s">
        <v>391</v>
      </c>
      <c r="AW7" s="223" t="s">
        <v>392</v>
      </c>
    </row>
    <row r="8" spans="1:49" x14ac:dyDescent="0.2">
      <c r="A8" s="224" t="s">
        <v>263</v>
      </c>
      <c r="B8" s="158" t="s">
        <v>264</v>
      </c>
      <c r="C8" s="402">
        <f t="shared" ref="C8:C41" si="0">P8</f>
        <v>1</v>
      </c>
      <c r="D8" s="403">
        <f t="shared" ref="D8:E41" si="1">W8</f>
        <v>0.25140159339038065</v>
      </c>
      <c r="E8" s="403">
        <f t="shared" si="1"/>
        <v>0.19799350840956034</v>
      </c>
      <c r="F8" s="403">
        <f t="shared" ref="F8:G41" si="2">AH8</f>
        <v>0.45234582472705814</v>
      </c>
      <c r="G8" s="403">
        <f t="shared" si="2"/>
        <v>0.11979935084095604</v>
      </c>
      <c r="H8" s="404">
        <f t="shared" ref="H8:H41" si="3">AN8</f>
        <v>1.4191429368202522E-2</v>
      </c>
      <c r="K8" s="224" t="s">
        <v>263</v>
      </c>
      <c r="L8" s="158" t="s">
        <v>264</v>
      </c>
      <c r="M8" s="383">
        <f>取引基本表!AX5</f>
        <v>1581</v>
      </c>
      <c r="N8" s="367">
        <f>ABS(取引基本表!BB5)</f>
        <v>0</v>
      </c>
      <c r="O8" s="411">
        <f t="shared" ref="O8:O41" si="4">N8/M8</f>
        <v>0</v>
      </c>
      <c r="P8" s="407">
        <f t="shared" ref="P8:P43" si="5">1-O8</f>
        <v>1</v>
      </c>
      <c r="R8" s="224" t="s">
        <v>263</v>
      </c>
      <c r="S8" s="158" t="s">
        <v>264</v>
      </c>
      <c r="T8" s="365">
        <f>取引基本表!BD5</f>
        <v>3389</v>
      </c>
      <c r="U8" s="446">
        <f>雇用表!AP5</f>
        <v>852</v>
      </c>
      <c r="V8" s="447">
        <f>雇用表!AP51</f>
        <v>671</v>
      </c>
      <c r="W8" s="413">
        <f>U8/T8</f>
        <v>0.25140159339038065</v>
      </c>
      <c r="X8" s="413">
        <f>V8/T8</f>
        <v>0.19799350840956034</v>
      </c>
      <c r="Z8" s="224" t="s">
        <v>263</v>
      </c>
      <c r="AA8" s="48" t="s">
        <v>264</v>
      </c>
      <c r="AB8" s="452">
        <f t="array" ref="AB8:AF47">TRANSPOSE(取引基本表!C46:AP50)</f>
        <v>406</v>
      </c>
      <c r="AC8" s="453">
        <v>686</v>
      </c>
      <c r="AD8" s="453">
        <v>542</v>
      </c>
      <c r="AE8" s="453">
        <v>135</v>
      </c>
      <c r="AF8" s="453">
        <v>-236</v>
      </c>
      <c r="AG8" s="368">
        <f t="array" ref="AG8:AG47">TRANSPOSE(取引基本表!C52:AP52)</f>
        <v>3389</v>
      </c>
      <c r="AH8" s="404">
        <f>SUM(AB8:AF8)/AG8</f>
        <v>0.45234582472705814</v>
      </c>
      <c r="AI8" s="415">
        <f>AB8/AG8</f>
        <v>0.11979935084095604</v>
      </c>
      <c r="AK8" s="224" t="s">
        <v>263</v>
      </c>
      <c r="AL8" s="158" t="s">
        <v>264</v>
      </c>
      <c r="AM8" s="383">
        <f>取引基本表!AR5</f>
        <v>458</v>
      </c>
      <c r="AN8" s="407">
        <f t="shared" ref="AN8:AN47" si="6">AM8/AM$47</f>
        <v>1.4191429368202522E-2</v>
      </c>
      <c r="AP8" s="224" t="s">
        <v>263</v>
      </c>
      <c r="AQ8" s="158" t="s">
        <v>264</v>
      </c>
      <c r="AR8" s="386">
        <f>取引基本表!AX5</f>
        <v>1581</v>
      </c>
      <c r="AS8" s="387">
        <f>取引基本表!AY5</f>
        <v>1808</v>
      </c>
      <c r="AT8" s="387">
        <f>ABS(取引基本表!BB5)</f>
        <v>0</v>
      </c>
      <c r="AU8" s="388">
        <f>AS8-AT8</f>
        <v>1808</v>
      </c>
      <c r="AV8" s="411">
        <v>0.83011676085593211</v>
      </c>
      <c r="AW8" s="407">
        <v>0.16988323914406789</v>
      </c>
    </row>
    <row r="9" spans="1:49" x14ac:dyDescent="0.2">
      <c r="A9" s="225" t="s">
        <v>219</v>
      </c>
      <c r="B9" s="158" t="s">
        <v>265</v>
      </c>
      <c r="C9" s="405">
        <f t="shared" si="0"/>
        <v>1</v>
      </c>
      <c r="D9" s="406">
        <f t="shared" si="1"/>
        <v>0.14534883720930233</v>
      </c>
      <c r="E9" s="406">
        <f t="shared" si="1"/>
        <v>4.0697674418604654E-2</v>
      </c>
      <c r="F9" s="406">
        <f t="shared" si="2"/>
        <v>0.66860465116279066</v>
      </c>
      <c r="G9" s="406">
        <f t="shared" si="2"/>
        <v>0.2441860465116279</v>
      </c>
      <c r="H9" s="407">
        <f t="shared" si="3"/>
        <v>7.4365568741672605E-4</v>
      </c>
      <c r="K9" s="225" t="s">
        <v>219</v>
      </c>
      <c r="L9" s="158" t="s">
        <v>265</v>
      </c>
      <c r="M9" s="383">
        <f>取引基本表!AX6</f>
        <v>150</v>
      </c>
      <c r="N9" s="367">
        <f>ABS(取引基本表!BB6)</f>
        <v>0</v>
      </c>
      <c r="O9" s="411">
        <f t="shared" si="4"/>
        <v>0</v>
      </c>
      <c r="P9" s="407">
        <f t="shared" si="5"/>
        <v>1</v>
      </c>
      <c r="R9" s="225" t="s">
        <v>219</v>
      </c>
      <c r="S9" s="158" t="s">
        <v>265</v>
      </c>
      <c r="T9" s="365">
        <f>取引基本表!BD6</f>
        <v>172</v>
      </c>
      <c r="U9" s="446">
        <f>雇用表!AP6</f>
        <v>25</v>
      </c>
      <c r="V9" s="447">
        <f>雇用表!AP52</f>
        <v>7</v>
      </c>
      <c r="W9" s="413">
        <f t="shared" ref="W9:W47" si="7">U9/T9</f>
        <v>0.14534883720930233</v>
      </c>
      <c r="X9" s="413">
        <f t="shared" ref="X9:X47" si="8">V9/T9</f>
        <v>4.0697674418604654E-2</v>
      </c>
      <c r="Z9" s="225" t="s">
        <v>219</v>
      </c>
      <c r="AA9" s="48" t="s">
        <v>265</v>
      </c>
      <c r="AB9" s="454">
        <v>42</v>
      </c>
      <c r="AC9" s="387">
        <v>65</v>
      </c>
      <c r="AD9" s="387">
        <v>11</v>
      </c>
      <c r="AE9" s="387">
        <v>3</v>
      </c>
      <c r="AF9" s="387">
        <v>-6</v>
      </c>
      <c r="AG9" s="369">
        <v>172</v>
      </c>
      <c r="AH9" s="407">
        <f t="shared" ref="AH9:AH41" si="9">SUM(AB9:AF9)/AG9</f>
        <v>0.66860465116279066</v>
      </c>
      <c r="AI9" s="411">
        <f t="shared" ref="AI9:AI41" si="10">AB9/AG9</f>
        <v>0.2441860465116279</v>
      </c>
      <c r="AK9" s="225" t="s">
        <v>219</v>
      </c>
      <c r="AL9" s="158" t="s">
        <v>265</v>
      </c>
      <c r="AM9" s="383">
        <f>取引基本表!AR6</f>
        <v>24</v>
      </c>
      <c r="AN9" s="407">
        <f t="shared" si="6"/>
        <v>7.4365568741672605E-4</v>
      </c>
      <c r="AP9" s="225" t="s">
        <v>219</v>
      </c>
      <c r="AQ9" s="158" t="s">
        <v>265</v>
      </c>
      <c r="AR9" s="386">
        <f>取引基本表!AX6</f>
        <v>150</v>
      </c>
      <c r="AS9" s="387">
        <f>取引基本表!AY6</f>
        <v>22</v>
      </c>
      <c r="AT9" s="387">
        <f>ABS(取引基本表!BB6)</f>
        <v>0</v>
      </c>
      <c r="AU9" s="388">
        <f t="shared" ref="AU9:AU47" si="11">AS9-AT9</f>
        <v>22</v>
      </c>
      <c r="AV9" s="411">
        <v>0.59023354564755837</v>
      </c>
      <c r="AW9" s="407">
        <v>0.40976645435244163</v>
      </c>
    </row>
    <row r="10" spans="1:49" x14ac:dyDescent="0.2">
      <c r="A10" s="225" t="s">
        <v>220</v>
      </c>
      <c r="B10" s="158" t="s">
        <v>266</v>
      </c>
      <c r="C10" s="405">
        <f t="shared" si="0"/>
        <v>0</v>
      </c>
      <c r="D10" s="406">
        <f t="shared" si="1"/>
        <v>0</v>
      </c>
      <c r="E10" s="406">
        <f t="shared" si="1"/>
        <v>0</v>
      </c>
      <c r="F10" s="406">
        <f t="shared" si="2"/>
        <v>0</v>
      </c>
      <c r="G10" s="406">
        <f t="shared" si="2"/>
        <v>0</v>
      </c>
      <c r="H10" s="407">
        <f t="shared" si="3"/>
        <v>1.4563257211910885E-3</v>
      </c>
      <c r="K10" s="225" t="s">
        <v>220</v>
      </c>
      <c r="L10" s="158" t="s">
        <v>266</v>
      </c>
      <c r="M10" s="383">
        <f>取引基本表!AX7</f>
        <v>165</v>
      </c>
      <c r="N10" s="367">
        <f>ABS(取引基本表!BB7)</f>
        <v>165</v>
      </c>
      <c r="O10" s="411">
        <f t="shared" si="4"/>
        <v>1</v>
      </c>
      <c r="P10" s="407">
        <f t="shared" si="5"/>
        <v>0</v>
      </c>
      <c r="R10" s="225" t="s">
        <v>220</v>
      </c>
      <c r="S10" s="158" t="s">
        <v>266</v>
      </c>
      <c r="T10" s="365">
        <f>取引基本表!BD7</f>
        <v>0</v>
      </c>
      <c r="U10" s="446">
        <f>雇用表!AP7</f>
        <v>0</v>
      </c>
      <c r="V10" s="447">
        <f>雇用表!AP53</f>
        <v>0</v>
      </c>
      <c r="W10" s="450">
        <v>0</v>
      </c>
      <c r="X10" s="450">
        <v>0</v>
      </c>
      <c r="Z10" s="225" t="s">
        <v>220</v>
      </c>
      <c r="AA10" s="48" t="s">
        <v>266</v>
      </c>
      <c r="AB10" s="454">
        <v>0</v>
      </c>
      <c r="AC10" s="387">
        <v>0</v>
      </c>
      <c r="AD10" s="387">
        <v>0</v>
      </c>
      <c r="AE10" s="387">
        <v>0</v>
      </c>
      <c r="AF10" s="387">
        <v>0</v>
      </c>
      <c r="AG10" s="369">
        <v>0</v>
      </c>
      <c r="AH10" s="451">
        <v>0</v>
      </c>
      <c r="AI10" s="450">
        <v>0</v>
      </c>
      <c r="AK10" s="225" t="s">
        <v>220</v>
      </c>
      <c r="AL10" s="158" t="s">
        <v>266</v>
      </c>
      <c r="AM10" s="383">
        <f>取引基本表!AR7</f>
        <v>47</v>
      </c>
      <c r="AN10" s="407">
        <f t="shared" si="6"/>
        <v>1.4563257211910885E-3</v>
      </c>
      <c r="AP10" s="225" t="s">
        <v>220</v>
      </c>
      <c r="AQ10" s="158" t="s">
        <v>266</v>
      </c>
      <c r="AR10" s="386">
        <f>取引基本表!AX7</f>
        <v>165</v>
      </c>
      <c r="AS10" s="387">
        <f>取引基本表!AY7</f>
        <v>0</v>
      </c>
      <c r="AT10" s="387">
        <f>ABS(取引基本表!BB7)</f>
        <v>165</v>
      </c>
      <c r="AU10" s="388">
        <f t="shared" si="11"/>
        <v>-165</v>
      </c>
      <c r="AV10" s="411">
        <v>0.31992289294256238</v>
      </c>
      <c r="AW10" s="407">
        <v>0.68007710705743762</v>
      </c>
    </row>
    <row r="11" spans="1:49" x14ac:dyDescent="0.2">
      <c r="A11" s="225" t="s">
        <v>221</v>
      </c>
      <c r="B11" s="158" t="s">
        <v>27</v>
      </c>
      <c r="C11" s="405">
        <f t="shared" si="0"/>
        <v>1.4950166112956853E-2</v>
      </c>
      <c r="D11" s="406">
        <f t="shared" si="1"/>
        <v>0.3125</v>
      </c>
      <c r="E11" s="406">
        <f t="shared" si="1"/>
        <v>0</v>
      </c>
      <c r="F11" s="406">
        <f t="shared" si="2"/>
        <v>0.8125</v>
      </c>
      <c r="G11" s="406">
        <f t="shared" si="2"/>
        <v>0.5</v>
      </c>
      <c r="H11" s="407">
        <f t="shared" si="3"/>
        <v>-3.0985653642363585E-5</v>
      </c>
      <c r="K11" s="225" t="s">
        <v>221</v>
      </c>
      <c r="L11" s="158" t="s">
        <v>27</v>
      </c>
      <c r="M11" s="383">
        <f>取引基本表!AX8</f>
        <v>602</v>
      </c>
      <c r="N11" s="367">
        <f>ABS(取引基本表!BB8)</f>
        <v>593</v>
      </c>
      <c r="O11" s="411">
        <f t="shared" si="4"/>
        <v>0.98504983388704315</v>
      </c>
      <c r="P11" s="407">
        <f t="shared" si="5"/>
        <v>1.4950166112956853E-2</v>
      </c>
      <c r="R11" s="225" t="s">
        <v>221</v>
      </c>
      <c r="S11" s="158" t="s">
        <v>27</v>
      </c>
      <c r="T11" s="365">
        <f>取引基本表!BD8</f>
        <v>16</v>
      </c>
      <c r="U11" s="446">
        <f>雇用表!AP8</f>
        <v>5</v>
      </c>
      <c r="V11" s="447">
        <f>雇用表!AP54</f>
        <v>0</v>
      </c>
      <c r="W11" s="413">
        <f t="shared" si="7"/>
        <v>0.3125</v>
      </c>
      <c r="X11" s="413">
        <f t="shared" si="8"/>
        <v>0</v>
      </c>
      <c r="Z11" s="225" t="s">
        <v>221</v>
      </c>
      <c r="AA11" s="48" t="s">
        <v>27</v>
      </c>
      <c r="AB11" s="454">
        <v>8</v>
      </c>
      <c r="AC11" s="387">
        <v>1</v>
      </c>
      <c r="AD11" s="387">
        <v>3</v>
      </c>
      <c r="AE11" s="387">
        <v>1</v>
      </c>
      <c r="AF11" s="387">
        <v>0</v>
      </c>
      <c r="AG11" s="369">
        <v>16</v>
      </c>
      <c r="AH11" s="407">
        <f t="shared" si="9"/>
        <v>0.8125</v>
      </c>
      <c r="AI11" s="411">
        <f t="shared" si="10"/>
        <v>0.5</v>
      </c>
      <c r="AK11" s="225" t="s">
        <v>221</v>
      </c>
      <c r="AL11" s="158" t="s">
        <v>27</v>
      </c>
      <c r="AM11" s="383">
        <f>取引基本表!AR8</f>
        <v>-1</v>
      </c>
      <c r="AN11" s="407">
        <f t="shared" si="6"/>
        <v>-3.0985653642363585E-5</v>
      </c>
      <c r="AP11" s="225" t="s">
        <v>221</v>
      </c>
      <c r="AQ11" s="158" t="s">
        <v>27</v>
      </c>
      <c r="AR11" s="386">
        <f>取引基本表!AX8</f>
        <v>602</v>
      </c>
      <c r="AS11" s="387">
        <f>取引基本表!AY8</f>
        <v>7</v>
      </c>
      <c r="AT11" s="387">
        <f>ABS(取引基本表!BB8)</f>
        <v>593</v>
      </c>
      <c r="AU11" s="388">
        <f t="shared" si="11"/>
        <v>-586</v>
      </c>
      <c r="AV11" s="411">
        <v>0.97885279843965589</v>
      </c>
      <c r="AW11" s="407">
        <v>2.1147201560344109E-2</v>
      </c>
    </row>
    <row r="12" spans="1:49" x14ac:dyDescent="0.2">
      <c r="A12" s="225" t="s">
        <v>222</v>
      </c>
      <c r="B12" s="158" t="s">
        <v>190</v>
      </c>
      <c r="C12" s="405">
        <f t="shared" si="0"/>
        <v>7.6050169221580699E-2</v>
      </c>
      <c r="D12" s="406">
        <f t="shared" si="1"/>
        <v>7.407407407407407E-2</v>
      </c>
      <c r="E12" s="406">
        <f t="shared" si="1"/>
        <v>6.6587864460204885E-2</v>
      </c>
      <c r="F12" s="406">
        <f t="shared" si="2"/>
        <v>0.29432624113475175</v>
      </c>
      <c r="G12" s="406">
        <f t="shared" si="2"/>
        <v>0.1430260047281324</v>
      </c>
      <c r="H12" s="407">
        <f t="shared" si="3"/>
        <v>0.10532023673039383</v>
      </c>
      <c r="K12" s="225" t="s">
        <v>222</v>
      </c>
      <c r="L12" s="158" t="s">
        <v>190</v>
      </c>
      <c r="M12" s="383">
        <f>取引基本表!AX9</f>
        <v>5023</v>
      </c>
      <c r="N12" s="367">
        <f>ABS(取引基本表!BB9)</f>
        <v>4641</v>
      </c>
      <c r="O12" s="411">
        <f t="shared" si="4"/>
        <v>0.9239498307784193</v>
      </c>
      <c r="P12" s="407">
        <f t="shared" si="5"/>
        <v>7.6050169221580699E-2</v>
      </c>
      <c r="R12" s="225" t="s">
        <v>222</v>
      </c>
      <c r="S12" s="158" t="s">
        <v>190</v>
      </c>
      <c r="T12" s="365">
        <f>取引基本表!BD9</f>
        <v>2538</v>
      </c>
      <c r="U12" s="446">
        <f>雇用表!AP9</f>
        <v>188</v>
      </c>
      <c r="V12" s="447">
        <f>雇用表!AP55</f>
        <v>169</v>
      </c>
      <c r="W12" s="413">
        <f t="shared" si="7"/>
        <v>7.407407407407407E-2</v>
      </c>
      <c r="X12" s="413">
        <f t="shared" si="8"/>
        <v>6.6587864460204885E-2</v>
      </c>
      <c r="Z12" s="225" t="s">
        <v>222</v>
      </c>
      <c r="AA12" s="48" t="s">
        <v>190</v>
      </c>
      <c r="AB12" s="454">
        <v>363</v>
      </c>
      <c r="AC12" s="387">
        <v>189</v>
      </c>
      <c r="AD12" s="387">
        <v>126</v>
      </c>
      <c r="AE12" s="387">
        <v>80</v>
      </c>
      <c r="AF12" s="387">
        <v>-11</v>
      </c>
      <c r="AG12" s="369">
        <v>2538</v>
      </c>
      <c r="AH12" s="407">
        <f t="shared" si="9"/>
        <v>0.29432624113475175</v>
      </c>
      <c r="AI12" s="411">
        <f t="shared" si="10"/>
        <v>0.1430260047281324</v>
      </c>
      <c r="AK12" s="225" t="s">
        <v>222</v>
      </c>
      <c r="AL12" s="158" t="s">
        <v>190</v>
      </c>
      <c r="AM12" s="383">
        <f>取引基本表!AR9</f>
        <v>3399</v>
      </c>
      <c r="AN12" s="407">
        <f t="shared" si="6"/>
        <v>0.10532023673039383</v>
      </c>
      <c r="AP12" s="225" t="s">
        <v>222</v>
      </c>
      <c r="AQ12" s="158" t="s">
        <v>190</v>
      </c>
      <c r="AR12" s="386">
        <f>取引基本表!AX9</f>
        <v>5023</v>
      </c>
      <c r="AS12" s="387">
        <f>取引基本表!AY9</f>
        <v>2156</v>
      </c>
      <c r="AT12" s="387">
        <f>ABS(取引基本表!BB9)</f>
        <v>4641</v>
      </c>
      <c r="AU12" s="388">
        <f t="shared" si="11"/>
        <v>-2485</v>
      </c>
      <c r="AV12" s="411">
        <v>0.73020703224841943</v>
      </c>
      <c r="AW12" s="407">
        <v>0.26979296775158057</v>
      </c>
    </row>
    <row r="13" spans="1:49" x14ac:dyDescent="0.2">
      <c r="A13" s="225" t="s">
        <v>223</v>
      </c>
      <c r="B13" s="158" t="s">
        <v>28</v>
      </c>
      <c r="C13" s="405">
        <f t="shared" si="0"/>
        <v>0</v>
      </c>
      <c r="D13" s="406">
        <f t="shared" si="1"/>
        <v>0.4451219512195122</v>
      </c>
      <c r="E13" s="406">
        <f t="shared" si="1"/>
        <v>0.39634146341463417</v>
      </c>
      <c r="F13" s="406">
        <f t="shared" si="2"/>
        <v>0.37804878048780488</v>
      </c>
      <c r="G13" s="406">
        <f t="shared" si="2"/>
        <v>0.24390243902439024</v>
      </c>
      <c r="H13" s="407">
        <f t="shared" si="3"/>
        <v>1.555479812846652E-2</v>
      </c>
      <c r="K13" s="225" t="s">
        <v>223</v>
      </c>
      <c r="L13" s="158" t="s">
        <v>28</v>
      </c>
      <c r="M13" s="383">
        <f>取引基本表!AX10</f>
        <v>762</v>
      </c>
      <c r="N13" s="367">
        <f>ABS(取引基本表!BB10)</f>
        <v>762</v>
      </c>
      <c r="O13" s="411">
        <f t="shared" si="4"/>
        <v>1</v>
      </c>
      <c r="P13" s="407">
        <f t="shared" si="5"/>
        <v>0</v>
      </c>
      <c r="R13" s="225" t="s">
        <v>223</v>
      </c>
      <c r="S13" s="158" t="s">
        <v>28</v>
      </c>
      <c r="T13" s="365">
        <f>取引基本表!BD10</f>
        <v>164</v>
      </c>
      <c r="U13" s="446">
        <f>雇用表!AP10</f>
        <v>73</v>
      </c>
      <c r="V13" s="447">
        <f>雇用表!AP56</f>
        <v>65</v>
      </c>
      <c r="W13" s="413">
        <f t="shared" si="7"/>
        <v>0.4451219512195122</v>
      </c>
      <c r="X13" s="413">
        <f t="shared" si="8"/>
        <v>0.39634146341463417</v>
      </c>
      <c r="Z13" s="225" t="s">
        <v>223</v>
      </c>
      <c r="AA13" s="48" t="s">
        <v>28</v>
      </c>
      <c r="AB13" s="454">
        <v>40</v>
      </c>
      <c r="AC13" s="387">
        <v>-3</v>
      </c>
      <c r="AD13" s="387">
        <v>18</v>
      </c>
      <c r="AE13" s="387">
        <v>7</v>
      </c>
      <c r="AF13" s="387">
        <v>0</v>
      </c>
      <c r="AG13" s="369">
        <v>164</v>
      </c>
      <c r="AH13" s="407">
        <f t="shared" si="9"/>
        <v>0.37804878048780488</v>
      </c>
      <c r="AI13" s="411">
        <f t="shared" si="10"/>
        <v>0.24390243902439024</v>
      </c>
      <c r="AK13" s="225" t="s">
        <v>223</v>
      </c>
      <c r="AL13" s="158" t="s">
        <v>28</v>
      </c>
      <c r="AM13" s="383">
        <f>取引基本表!AR10</f>
        <v>502</v>
      </c>
      <c r="AN13" s="407">
        <f t="shared" si="6"/>
        <v>1.555479812846652E-2</v>
      </c>
      <c r="AP13" s="225" t="s">
        <v>223</v>
      </c>
      <c r="AQ13" s="158" t="s">
        <v>28</v>
      </c>
      <c r="AR13" s="386">
        <f>取引基本表!AX10</f>
        <v>762</v>
      </c>
      <c r="AS13" s="387">
        <f>取引基本表!AY10</f>
        <v>164</v>
      </c>
      <c r="AT13" s="387">
        <f>ABS(取引基本表!BB10)</f>
        <v>762</v>
      </c>
      <c r="AU13" s="388">
        <f t="shared" si="11"/>
        <v>-598</v>
      </c>
      <c r="AV13" s="411">
        <v>0.93315766467397665</v>
      </c>
      <c r="AW13" s="407">
        <v>6.684233532602335E-2</v>
      </c>
    </row>
    <row r="14" spans="1:49" x14ac:dyDescent="0.2">
      <c r="A14" s="225" t="s">
        <v>224</v>
      </c>
      <c r="B14" s="158" t="s">
        <v>267</v>
      </c>
      <c r="C14" s="405">
        <f t="shared" si="0"/>
        <v>0.12118408880666054</v>
      </c>
      <c r="D14" s="406">
        <f t="shared" si="1"/>
        <v>0.13905325443786981</v>
      </c>
      <c r="E14" s="406">
        <f t="shared" si="1"/>
        <v>0.10650887573964497</v>
      </c>
      <c r="F14" s="406">
        <f t="shared" si="2"/>
        <v>0.39349112426035504</v>
      </c>
      <c r="G14" s="406">
        <f t="shared" si="2"/>
        <v>0.17455621301775148</v>
      </c>
      <c r="H14" s="407">
        <f t="shared" si="3"/>
        <v>1.3013974529792706E-3</v>
      </c>
      <c r="K14" s="225" t="s">
        <v>224</v>
      </c>
      <c r="L14" s="158" t="s">
        <v>267</v>
      </c>
      <c r="M14" s="383">
        <f>取引基本表!AX11</f>
        <v>1081</v>
      </c>
      <c r="N14" s="367">
        <f>ABS(取引基本表!BB11)</f>
        <v>950</v>
      </c>
      <c r="O14" s="411">
        <f t="shared" si="4"/>
        <v>0.87881591119333946</v>
      </c>
      <c r="P14" s="407">
        <f t="shared" si="5"/>
        <v>0.12118408880666054</v>
      </c>
      <c r="R14" s="225" t="s">
        <v>224</v>
      </c>
      <c r="S14" s="158" t="s">
        <v>267</v>
      </c>
      <c r="T14" s="365">
        <f>取引基本表!BD11</f>
        <v>338</v>
      </c>
      <c r="U14" s="446">
        <f>雇用表!AP11</f>
        <v>47</v>
      </c>
      <c r="V14" s="447">
        <f>雇用表!AP57</f>
        <v>36</v>
      </c>
      <c r="W14" s="413">
        <f t="shared" si="7"/>
        <v>0.13905325443786981</v>
      </c>
      <c r="X14" s="413">
        <f t="shared" si="8"/>
        <v>0.10650887573964497</v>
      </c>
      <c r="Z14" s="225" t="s">
        <v>224</v>
      </c>
      <c r="AA14" s="48" t="s">
        <v>267</v>
      </c>
      <c r="AB14" s="454">
        <v>59</v>
      </c>
      <c r="AC14" s="387">
        <v>40</v>
      </c>
      <c r="AD14" s="387">
        <v>24</v>
      </c>
      <c r="AE14" s="387">
        <v>10</v>
      </c>
      <c r="AF14" s="387">
        <v>0</v>
      </c>
      <c r="AG14" s="369">
        <v>338</v>
      </c>
      <c r="AH14" s="407">
        <f t="shared" si="9"/>
        <v>0.39349112426035504</v>
      </c>
      <c r="AI14" s="411">
        <f t="shared" si="10"/>
        <v>0.17455621301775148</v>
      </c>
      <c r="AK14" s="225" t="s">
        <v>224</v>
      </c>
      <c r="AL14" s="158" t="s">
        <v>267</v>
      </c>
      <c r="AM14" s="383">
        <f>取引基本表!AR11</f>
        <v>42</v>
      </c>
      <c r="AN14" s="407">
        <f t="shared" si="6"/>
        <v>1.3013974529792706E-3</v>
      </c>
      <c r="AP14" s="225" t="s">
        <v>224</v>
      </c>
      <c r="AQ14" s="158" t="s">
        <v>267</v>
      </c>
      <c r="AR14" s="386">
        <f>取引基本表!AX11</f>
        <v>1081</v>
      </c>
      <c r="AS14" s="387">
        <f>取引基本表!AY11</f>
        <v>207</v>
      </c>
      <c r="AT14" s="387">
        <f>ABS(取引基本表!BB11)</f>
        <v>950</v>
      </c>
      <c r="AU14" s="388">
        <f t="shared" si="11"/>
        <v>-743</v>
      </c>
      <c r="AV14" s="411">
        <v>0.78289172072298208</v>
      </c>
      <c r="AW14" s="407">
        <v>0.21710827927701792</v>
      </c>
    </row>
    <row r="15" spans="1:49" x14ac:dyDescent="0.2">
      <c r="A15" s="225" t="s">
        <v>225</v>
      </c>
      <c r="B15" s="158" t="s">
        <v>29</v>
      </c>
      <c r="C15" s="405">
        <f t="shared" si="0"/>
        <v>0</v>
      </c>
      <c r="D15" s="406">
        <f t="shared" si="1"/>
        <v>8.3333333333333332E-3</v>
      </c>
      <c r="E15" s="406">
        <f t="shared" si="1"/>
        <v>0</v>
      </c>
      <c r="F15" s="406">
        <f t="shared" si="2"/>
        <v>0.30833333333333335</v>
      </c>
      <c r="G15" s="406">
        <f t="shared" si="2"/>
        <v>0.1</v>
      </c>
      <c r="H15" s="407">
        <f t="shared" si="3"/>
        <v>9.7914665509868937E-3</v>
      </c>
      <c r="K15" s="225" t="s">
        <v>225</v>
      </c>
      <c r="L15" s="158" t="s">
        <v>29</v>
      </c>
      <c r="M15" s="383">
        <f>取引基本表!AX12</f>
        <v>2495</v>
      </c>
      <c r="N15" s="367">
        <f>ABS(取引基本表!BB12)</f>
        <v>2495</v>
      </c>
      <c r="O15" s="411">
        <f t="shared" si="4"/>
        <v>1</v>
      </c>
      <c r="P15" s="407">
        <f t="shared" si="5"/>
        <v>0</v>
      </c>
      <c r="R15" s="225" t="s">
        <v>225</v>
      </c>
      <c r="S15" s="158" t="s">
        <v>29</v>
      </c>
      <c r="T15" s="365">
        <f>取引基本表!BD12</f>
        <v>120</v>
      </c>
      <c r="U15" s="446">
        <f>雇用表!AP12</f>
        <v>1</v>
      </c>
      <c r="V15" s="447">
        <f>雇用表!AP58</f>
        <v>0</v>
      </c>
      <c r="W15" s="413">
        <f t="shared" si="7"/>
        <v>8.3333333333333332E-3</v>
      </c>
      <c r="X15" s="413">
        <f t="shared" si="8"/>
        <v>0</v>
      </c>
      <c r="Z15" s="225" t="s">
        <v>225</v>
      </c>
      <c r="AA15" s="48" t="s">
        <v>29</v>
      </c>
      <c r="AB15" s="454">
        <v>12</v>
      </c>
      <c r="AC15" s="387">
        <v>7</v>
      </c>
      <c r="AD15" s="387">
        <v>16</v>
      </c>
      <c r="AE15" s="387">
        <v>2</v>
      </c>
      <c r="AF15" s="387">
        <v>0</v>
      </c>
      <c r="AG15" s="369">
        <v>120</v>
      </c>
      <c r="AH15" s="407">
        <f t="shared" si="9"/>
        <v>0.30833333333333335</v>
      </c>
      <c r="AI15" s="411">
        <f t="shared" si="10"/>
        <v>0.1</v>
      </c>
      <c r="AK15" s="225" t="s">
        <v>225</v>
      </c>
      <c r="AL15" s="158" t="s">
        <v>29</v>
      </c>
      <c r="AM15" s="383">
        <f>取引基本表!AR12</f>
        <v>316</v>
      </c>
      <c r="AN15" s="407">
        <f t="shared" si="6"/>
        <v>9.7914665509868937E-3</v>
      </c>
      <c r="AP15" s="225" t="s">
        <v>225</v>
      </c>
      <c r="AQ15" s="158" t="s">
        <v>29</v>
      </c>
      <c r="AR15" s="386">
        <f>取引基本表!AX12</f>
        <v>2495</v>
      </c>
      <c r="AS15" s="387">
        <f>取引基本表!AY12</f>
        <v>120</v>
      </c>
      <c r="AT15" s="387">
        <f>ABS(取引基本表!BB12)</f>
        <v>2495</v>
      </c>
      <c r="AU15" s="388">
        <f t="shared" si="11"/>
        <v>-2375</v>
      </c>
      <c r="AV15" s="411">
        <v>0.8222762164835401</v>
      </c>
      <c r="AW15" s="407">
        <v>0.1777237835164599</v>
      </c>
    </row>
    <row r="16" spans="1:49" x14ac:dyDescent="0.2">
      <c r="A16" s="225" t="s">
        <v>226</v>
      </c>
      <c r="B16" s="158" t="s">
        <v>30</v>
      </c>
      <c r="C16" s="405">
        <f t="shared" si="0"/>
        <v>1.8867924528301883E-2</v>
      </c>
      <c r="D16" s="406">
        <f t="shared" si="1"/>
        <v>0</v>
      </c>
      <c r="E16" s="406">
        <f t="shared" si="1"/>
        <v>0</v>
      </c>
      <c r="F16" s="406">
        <f t="shared" si="2"/>
        <v>0.28888888888888886</v>
      </c>
      <c r="G16" s="406">
        <f t="shared" si="2"/>
        <v>4.4444444444444446E-2</v>
      </c>
      <c r="H16" s="407">
        <f t="shared" si="3"/>
        <v>1.8622377839060514E-2</v>
      </c>
      <c r="K16" s="225" t="s">
        <v>226</v>
      </c>
      <c r="L16" s="158" t="s">
        <v>30</v>
      </c>
      <c r="M16" s="383">
        <f>取引基本表!AX13</f>
        <v>1166</v>
      </c>
      <c r="N16" s="367">
        <f>ABS(取引基本表!BB13)</f>
        <v>1144</v>
      </c>
      <c r="O16" s="411">
        <f t="shared" si="4"/>
        <v>0.98113207547169812</v>
      </c>
      <c r="P16" s="407">
        <f t="shared" si="5"/>
        <v>1.8867924528301883E-2</v>
      </c>
      <c r="R16" s="225" t="s">
        <v>226</v>
      </c>
      <c r="S16" s="158" t="s">
        <v>30</v>
      </c>
      <c r="T16" s="365">
        <f>取引基本表!BD13</f>
        <v>45</v>
      </c>
      <c r="U16" s="446">
        <f>雇用表!AP13</f>
        <v>0</v>
      </c>
      <c r="V16" s="447">
        <f>雇用表!AP59</f>
        <v>0</v>
      </c>
      <c r="W16" s="413">
        <f t="shared" si="7"/>
        <v>0</v>
      </c>
      <c r="X16" s="413">
        <f t="shared" si="8"/>
        <v>0</v>
      </c>
      <c r="Z16" s="225" t="s">
        <v>226</v>
      </c>
      <c r="AA16" s="48" t="s">
        <v>30</v>
      </c>
      <c r="AB16" s="454">
        <v>2</v>
      </c>
      <c r="AC16" s="387">
        <v>1</v>
      </c>
      <c r="AD16" s="387">
        <v>4</v>
      </c>
      <c r="AE16" s="387">
        <v>6</v>
      </c>
      <c r="AF16" s="387">
        <v>0</v>
      </c>
      <c r="AG16" s="369">
        <v>45</v>
      </c>
      <c r="AH16" s="407">
        <f t="shared" si="9"/>
        <v>0.28888888888888886</v>
      </c>
      <c r="AI16" s="411">
        <f t="shared" si="10"/>
        <v>4.4444444444444446E-2</v>
      </c>
      <c r="AK16" s="225" t="s">
        <v>226</v>
      </c>
      <c r="AL16" s="158" t="s">
        <v>30</v>
      </c>
      <c r="AM16" s="383">
        <f>取引基本表!AR13</f>
        <v>601</v>
      </c>
      <c r="AN16" s="407">
        <f t="shared" si="6"/>
        <v>1.8622377839060514E-2</v>
      </c>
      <c r="AP16" s="225" t="s">
        <v>226</v>
      </c>
      <c r="AQ16" s="158" t="s">
        <v>30</v>
      </c>
      <c r="AR16" s="386">
        <f>取引基本表!AX13</f>
        <v>1166</v>
      </c>
      <c r="AS16" s="387">
        <f>取引基本表!AY13</f>
        <v>23</v>
      </c>
      <c r="AT16" s="387">
        <f>ABS(取引基本表!BB13)</f>
        <v>1144</v>
      </c>
      <c r="AU16" s="388">
        <f t="shared" si="11"/>
        <v>-1121</v>
      </c>
      <c r="AV16" s="411">
        <v>0.87631747448336361</v>
      </c>
      <c r="AW16" s="407">
        <v>0.12368252551663639</v>
      </c>
    </row>
    <row r="17" spans="1:49" x14ac:dyDescent="0.2">
      <c r="A17" s="225" t="s">
        <v>2</v>
      </c>
      <c r="B17" s="158" t="s">
        <v>374</v>
      </c>
      <c r="C17" s="405">
        <f t="shared" si="0"/>
        <v>0.10356731875719216</v>
      </c>
      <c r="D17" s="406">
        <f t="shared" si="1"/>
        <v>7.2243346007604556E-2</v>
      </c>
      <c r="E17" s="406">
        <f t="shared" si="1"/>
        <v>6.8441064638783272E-2</v>
      </c>
      <c r="F17" s="406">
        <f t="shared" si="2"/>
        <v>0.32509505703422054</v>
      </c>
      <c r="G17" s="406">
        <f t="shared" si="2"/>
        <v>0.21292775665399238</v>
      </c>
      <c r="H17" s="407">
        <f t="shared" si="3"/>
        <v>3.0056084033092678E-3</v>
      </c>
      <c r="K17" s="225" t="s">
        <v>2</v>
      </c>
      <c r="L17" s="158" t="s">
        <v>374</v>
      </c>
      <c r="M17" s="383">
        <f>取引基本表!AX14</f>
        <v>869</v>
      </c>
      <c r="N17" s="367">
        <f>ABS(取引基本表!BB14)</f>
        <v>779</v>
      </c>
      <c r="O17" s="411">
        <f t="shared" si="4"/>
        <v>0.89643268124280784</v>
      </c>
      <c r="P17" s="407">
        <f t="shared" si="5"/>
        <v>0.10356731875719216</v>
      </c>
      <c r="R17" s="225" t="s">
        <v>2</v>
      </c>
      <c r="S17" s="158" t="s">
        <v>374</v>
      </c>
      <c r="T17" s="365">
        <f>取引基本表!BD14</f>
        <v>526</v>
      </c>
      <c r="U17" s="446">
        <f>雇用表!AP14</f>
        <v>38</v>
      </c>
      <c r="V17" s="447">
        <f>雇用表!AP60</f>
        <v>36</v>
      </c>
      <c r="W17" s="413">
        <f t="shared" si="7"/>
        <v>7.2243346007604556E-2</v>
      </c>
      <c r="X17" s="413">
        <f t="shared" si="8"/>
        <v>6.8441064638783272E-2</v>
      </c>
      <c r="Z17" s="225" t="s">
        <v>2</v>
      </c>
      <c r="AA17" s="48" t="s">
        <v>374</v>
      </c>
      <c r="AB17" s="454">
        <v>112</v>
      </c>
      <c r="AC17" s="387">
        <v>-4</v>
      </c>
      <c r="AD17" s="387">
        <v>43</v>
      </c>
      <c r="AE17" s="387">
        <v>20</v>
      </c>
      <c r="AF17" s="387">
        <v>0</v>
      </c>
      <c r="AG17" s="369">
        <v>526</v>
      </c>
      <c r="AH17" s="407">
        <f t="shared" si="9"/>
        <v>0.32509505703422054</v>
      </c>
      <c r="AI17" s="411">
        <f t="shared" si="10"/>
        <v>0.21292775665399238</v>
      </c>
      <c r="AK17" s="225" t="s">
        <v>2</v>
      </c>
      <c r="AL17" s="158" t="s">
        <v>374</v>
      </c>
      <c r="AM17" s="383">
        <f>取引基本表!AR14</f>
        <v>97</v>
      </c>
      <c r="AN17" s="407">
        <f t="shared" si="6"/>
        <v>3.0056084033092678E-3</v>
      </c>
      <c r="AP17" s="225" t="s">
        <v>2</v>
      </c>
      <c r="AQ17" s="158" t="s">
        <v>364</v>
      </c>
      <c r="AR17" s="386">
        <f>取引基本表!AX14</f>
        <v>869</v>
      </c>
      <c r="AS17" s="387">
        <f>取引基本表!AY14</f>
        <v>436</v>
      </c>
      <c r="AT17" s="387">
        <f>ABS(取引基本表!BB14)</f>
        <v>779</v>
      </c>
      <c r="AU17" s="388">
        <f t="shared" si="11"/>
        <v>-343</v>
      </c>
      <c r="AV17" s="411">
        <v>0.80716043298169571</v>
      </c>
      <c r="AW17" s="407">
        <v>0.19283956701830429</v>
      </c>
    </row>
    <row r="18" spans="1:49" x14ac:dyDescent="0.2">
      <c r="A18" s="225" t="s">
        <v>3</v>
      </c>
      <c r="B18" s="158" t="s">
        <v>31</v>
      </c>
      <c r="C18" s="405">
        <f t="shared" si="0"/>
        <v>0.44289970208540219</v>
      </c>
      <c r="D18" s="406">
        <f t="shared" si="1"/>
        <v>4.0445269016697587E-2</v>
      </c>
      <c r="E18" s="406">
        <f t="shared" si="1"/>
        <v>3.896103896103896E-2</v>
      </c>
      <c r="F18" s="406">
        <f t="shared" si="2"/>
        <v>0.45974025974025973</v>
      </c>
      <c r="G18" s="406">
        <f t="shared" si="2"/>
        <v>0.21558441558441557</v>
      </c>
      <c r="H18" s="407">
        <f t="shared" si="3"/>
        <v>4.9577045827781737E-4</v>
      </c>
      <c r="K18" s="225" t="s">
        <v>3</v>
      </c>
      <c r="L18" s="158" t="s">
        <v>31</v>
      </c>
      <c r="M18" s="383">
        <f>取引基本表!AX15</f>
        <v>1007</v>
      </c>
      <c r="N18" s="367">
        <f>ABS(取引基本表!BB15)</f>
        <v>561</v>
      </c>
      <c r="O18" s="411">
        <f t="shared" si="4"/>
        <v>0.55710029791459781</v>
      </c>
      <c r="P18" s="407">
        <f t="shared" si="5"/>
        <v>0.44289970208540219</v>
      </c>
      <c r="R18" s="225" t="s">
        <v>3</v>
      </c>
      <c r="S18" s="158" t="s">
        <v>31</v>
      </c>
      <c r="T18" s="365">
        <f>取引基本表!BD15</f>
        <v>2695</v>
      </c>
      <c r="U18" s="446">
        <f>雇用表!AP15</f>
        <v>109</v>
      </c>
      <c r="V18" s="447">
        <f>雇用表!AP61</f>
        <v>105</v>
      </c>
      <c r="W18" s="413">
        <f t="shared" si="7"/>
        <v>4.0445269016697587E-2</v>
      </c>
      <c r="X18" s="413">
        <f t="shared" si="8"/>
        <v>3.896103896103896E-2</v>
      </c>
      <c r="Z18" s="225" t="s">
        <v>3</v>
      </c>
      <c r="AA18" s="48" t="s">
        <v>31</v>
      </c>
      <c r="AB18" s="454">
        <v>581</v>
      </c>
      <c r="AC18" s="387">
        <v>262</v>
      </c>
      <c r="AD18" s="387">
        <v>313</v>
      </c>
      <c r="AE18" s="387">
        <v>83</v>
      </c>
      <c r="AF18" s="387">
        <v>0</v>
      </c>
      <c r="AG18" s="369">
        <v>2695</v>
      </c>
      <c r="AH18" s="407">
        <f t="shared" si="9"/>
        <v>0.45974025974025973</v>
      </c>
      <c r="AI18" s="411">
        <f t="shared" si="10"/>
        <v>0.21558441558441557</v>
      </c>
      <c r="AK18" s="225" t="s">
        <v>3</v>
      </c>
      <c r="AL18" s="158" t="s">
        <v>31</v>
      </c>
      <c r="AM18" s="383">
        <f>取引基本表!AR15</f>
        <v>16</v>
      </c>
      <c r="AN18" s="407">
        <f t="shared" si="6"/>
        <v>4.9577045827781737E-4</v>
      </c>
      <c r="AP18" s="225" t="s">
        <v>3</v>
      </c>
      <c r="AQ18" s="158" t="s">
        <v>31</v>
      </c>
      <c r="AR18" s="386">
        <f>取引基本表!AX15</f>
        <v>1007</v>
      </c>
      <c r="AS18" s="387">
        <f>取引基本表!AY15</f>
        <v>2249</v>
      </c>
      <c r="AT18" s="387">
        <f>ABS(取引基本表!BB15)</f>
        <v>561</v>
      </c>
      <c r="AU18" s="388">
        <f t="shared" si="11"/>
        <v>1688</v>
      </c>
      <c r="AV18" s="411">
        <v>0.69369460950567885</v>
      </c>
      <c r="AW18" s="407">
        <v>0.30630539049432115</v>
      </c>
    </row>
    <row r="19" spans="1:49" x14ac:dyDescent="0.2">
      <c r="A19" s="225" t="s">
        <v>4</v>
      </c>
      <c r="B19" s="158" t="s">
        <v>32</v>
      </c>
      <c r="C19" s="405">
        <f t="shared" si="0"/>
        <v>0.30545876887340306</v>
      </c>
      <c r="D19" s="406">
        <f t="shared" si="1"/>
        <v>1.8941024537236333E-2</v>
      </c>
      <c r="E19" s="406">
        <f t="shared" si="1"/>
        <v>1.9156263452432199E-2</v>
      </c>
      <c r="F19" s="406">
        <f t="shared" si="2"/>
        <v>0.23999139044339216</v>
      </c>
      <c r="G19" s="406">
        <f t="shared" si="2"/>
        <v>5.7468790357296601E-2</v>
      </c>
      <c r="H19" s="407">
        <f t="shared" si="3"/>
        <v>-1.2394261456945434E-4</v>
      </c>
      <c r="K19" s="225" t="s">
        <v>4</v>
      </c>
      <c r="L19" s="158" t="s">
        <v>32</v>
      </c>
      <c r="M19" s="383">
        <f>取引基本表!AX16</f>
        <v>3444</v>
      </c>
      <c r="N19" s="367">
        <f>ABS(取引基本表!BB16)</f>
        <v>2392</v>
      </c>
      <c r="O19" s="411">
        <f t="shared" si="4"/>
        <v>0.69454123112659694</v>
      </c>
      <c r="P19" s="407">
        <f t="shared" si="5"/>
        <v>0.30545876887340306</v>
      </c>
      <c r="R19" s="225" t="s">
        <v>4</v>
      </c>
      <c r="S19" s="158" t="s">
        <v>32</v>
      </c>
      <c r="T19" s="365">
        <f>取引基本表!BD16</f>
        <v>4646</v>
      </c>
      <c r="U19" s="446">
        <f>雇用表!AP16</f>
        <v>88</v>
      </c>
      <c r="V19" s="447">
        <f>雇用表!AP62</f>
        <v>89</v>
      </c>
      <c r="W19" s="413">
        <f t="shared" si="7"/>
        <v>1.8941024537236333E-2</v>
      </c>
      <c r="X19" s="413">
        <f t="shared" si="8"/>
        <v>1.9156263452432199E-2</v>
      </c>
      <c r="Z19" s="225" t="s">
        <v>4</v>
      </c>
      <c r="AA19" s="48" t="s">
        <v>32</v>
      </c>
      <c r="AB19" s="454">
        <v>267</v>
      </c>
      <c r="AC19" s="387">
        <v>511</v>
      </c>
      <c r="AD19" s="387">
        <v>255</v>
      </c>
      <c r="AE19" s="387">
        <v>82</v>
      </c>
      <c r="AF19" s="387">
        <v>0</v>
      </c>
      <c r="AG19" s="369">
        <v>4646</v>
      </c>
      <c r="AH19" s="407">
        <f t="shared" si="9"/>
        <v>0.23999139044339216</v>
      </c>
      <c r="AI19" s="411">
        <f t="shared" si="10"/>
        <v>5.7468790357296601E-2</v>
      </c>
      <c r="AK19" s="225" t="s">
        <v>4</v>
      </c>
      <c r="AL19" s="158" t="s">
        <v>32</v>
      </c>
      <c r="AM19" s="383">
        <f>取引基本表!AR16</f>
        <v>-4</v>
      </c>
      <c r="AN19" s="407">
        <f t="shared" si="6"/>
        <v>-1.2394261456945434E-4</v>
      </c>
      <c r="AP19" s="225" t="s">
        <v>4</v>
      </c>
      <c r="AQ19" s="158" t="s">
        <v>32</v>
      </c>
      <c r="AR19" s="386">
        <f>取引基本表!AX16</f>
        <v>3444</v>
      </c>
      <c r="AS19" s="387">
        <f>取引基本表!AY16</f>
        <v>3594</v>
      </c>
      <c r="AT19" s="387">
        <f>ABS(取引基本表!BB16)</f>
        <v>2392</v>
      </c>
      <c r="AU19" s="388">
        <f t="shared" si="11"/>
        <v>1202</v>
      </c>
      <c r="AV19" s="411">
        <v>0.63033685044372512</v>
      </c>
      <c r="AW19" s="407">
        <v>0.36966314955627488</v>
      </c>
    </row>
    <row r="20" spans="1:49" x14ac:dyDescent="0.2">
      <c r="A20" s="225" t="s">
        <v>5</v>
      </c>
      <c r="B20" s="158" t="s">
        <v>33</v>
      </c>
      <c r="C20" s="405">
        <f t="shared" si="0"/>
        <v>9.5808383233532912E-2</v>
      </c>
      <c r="D20" s="406">
        <f t="shared" si="1"/>
        <v>8.5784313725490197E-2</v>
      </c>
      <c r="E20" s="406">
        <f t="shared" si="1"/>
        <v>9.3137254901960786E-2</v>
      </c>
      <c r="F20" s="406">
        <f t="shared" si="2"/>
        <v>0.22303921568627452</v>
      </c>
      <c r="G20" s="406">
        <f t="shared" si="2"/>
        <v>0.10049019607843138</v>
      </c>
      <c r="H20" s="407">
        <f t="shared" si="3"/>
        <v>6.1971307284727176E-4</v>
      </c>
      <c r="K20" s="225" t="s">
        <v>5</v>
      </c>
      <c r="L20" s="158" t="s">
        <v>33</v>
      </c>
      <c r="M20" s="383">
        <f>取引基本表!AX17</f>
        <v>835</v>
      </c>
      <c r="N20" s="367">
        <f>ABS(取引基本表!BB17)</f>
        <v>755</v>
      </c>
      <c r="O20" s="411">
        <f t="shared" si="4"/>
        <v>0.90419161676646709</v>
      </c>
      <c r="P20" s="407">
        <f t="shared" si="5"/>
        <v>9.5808383233532912E-2</v>
      </c>
      <c r="R20" s="225" t="s">
        <v>5</v>
      </c>
      <c r="S20" s="158" t="s">
        <v>33</v>
      </c>
      <c r="T20" s="365">
        <f>取引基本表!BD17</f>
        <v>408</v>
      </c>
      <c r="U20" s="446">
        <f>雇用表!AP17</f>
        <v>35</v>
      </c>
      <c r="V20" s="447">
        <f>雇用表!AP63</f>
        <v>38</v>
      </c>
      <c r="W20" s="413">
        <f t="shared" si="7"/>
        <v>8.5784313725490197E-2</v>
      </c>
      <c r="X20" s="413">
        <f t="shared" si="8"/>
        <v>9.3137254901960786E-2</v>
      </c>
      <c r="Z20" s="225" t="s">
        <v>5</v>
      </c>
      <c r="AA20" s="48" t="s">
        <v>33</v>
      </c>
      <c r="AB20" s="454">
        <v>41</v>
      </c>
      <c r="AC20" s="387">
        <v>35</v>
      </c>
      <c r="AD20" s="387">
        <v>12</v>
      </c>
      <c r="AE20" s="387">
        <v>3</v>
      </c>
      <c r="AF20" s="387">
        <v>0</v>
      </c>
      <c r="AG20" s="369">
        <v>408</v>
      </c>
      <c r="AH20" s="407">
        <f t="shared" si="9"/>
        <v>0.22303921568627452</v>
      </c>
      <c r="AI20" s="411">
        <f t="shared" si="10"/>
        <v>0.10049019607843138</v>
      </c>
      <c r="AK20" s="225" t="s">
        <v>5</v>
      </c>
      <c r="AL20" s="158" t="s">
        <v>33</v>
      </c>
      <c r="AM20" s="383">
        <f>取引基本表!AR17</f>
        <v>20</v>
      </c>
      <c r="AN20" s="407">
        <f t="shared" si="6"/>
        <v>6.1971307284727176E-4</v>
      </c>
      <c r="AP20" s="225" t="s">
        <v>5</v>
      </c>
      <c r="AQ20" s="158" t="s">
        <v>33</v>
      </c>
      <c r="AR20" s="386">
        <f>取引基本表!AX17</f>
        <v>835</v>
      </c>
      <c r="AS20" s="387">
        <f>取引基本表!AY17</f>
        <v>328</v>
      </c>
      <c r="AT20" s="387">
        <f>ABS(取引基本表!BB17)</f>
        <v>755</v>
      </c>
      <c r="AU20" s="388">
        <f t="shared" si="11"/>
        <v>-427</v>
      </c>
      <c r="AV20" s="411">
        <v>0.88159848319713086</v>
      </c>
      <c r="AW20" s="407">
        <v>0.11840151680286914</v>
      </c>
    </row>
    <row r="21" spans="1:49" x14ac:dyDescent="0.2">
      <c r="A21" s="225" t="s">
        <v>6</v>
      </c>
      <c r="B21" s="158" t="s">
        <v>34</v>
      </c>
      <c r="C21" s="405">
        <f t="shared" si="0"/>
        <v>0.17321313586606568</v>
      </c>
      <c r="D21" s="406">
        <f t="shared" si="1"/>
        <v>8.2389289392378995E-2</v>
      </c>
      <c r="E21" s="406">
        <f t="shared" si="1"/>
        <v>7.7239958805355308E-2</v>
      </c>
      <c r="F21" s="406">
        <f t="shared" si="2"/>
        <v>0.42481977342945415</v>
      </c>
      <c r="G21" s="406">
        <f t="shared" si="2"/>
        <v>0.28424304840370751</v>
      </c>
      <c r="H21" s="407">
        <f t="shared" si="3"/>
        <v>1.0225265701979984E-3</v>
      </c>
      <c r="K21" s="225" t="s">
        <v>6</v>
      </c>
      <c r="L21" s="158" t="s">
        <v>34</v>
      </c>
      <c r="M21" s="383">
        <f>取引基本表!AX18</f>
        <v>1553</v>
      </c>
      <c r="N21" s="367">
        <f>ABS(取引基本表!BB18)</f>
        <v>1284</v>
      </c>
      <c r="O21" s="411">
        <f t="shared" si="4"/>
        <v>0.82678686413393432</v>
      </c>
      <c r="P21" s="407">
        <f t="shared" si="5"/>
        <v>0.17321313586606568</v>
      </c>
      <c r="R21" s="225" t="s">
        <v>6</v>
      </c>
      <c r="S21" s="158" t="s">
        <v>34</v>
      </c>
      <c r="T21" s="365">
        <f>取引基本表!BD18</f>
        <v>1942</v>
      </c>
      <c r="U21" s="446">
        <f>雇用表!AP18</f>
        <v>160</v>
      </c>
      <c r="V21" s="447">
        <f>雇用表!AP64</f>
        <v>150</v>
      </c>
      <c r="W21" s="413">
        <f t="shared" si="7"/>
        <v>8.2389289392378995E-2</v>
      </c>
      <c r="X21" s="413">
        <f t="shared" si="8"/>
        <v>7.7239958805355308E-2</v>
      </c>
      <c r="Z21" s="225" t="s">
        <v>6</v>
      </c>
      <c r="AA21" s="48" t="s">
        <v>34</v>
      </c>
      <c r="AB21" s="454">
        <v>552</v>
      </c>
      <c r="AC21" s="387">
        <v>58</v>
      </c>
      <c r="AD21" s="387">
        <v>161</v>
      </c>
      <c r="AE21" s="387">
        <v>54</v>
      </c>
      <c r="AF21" s="387">
        <v>0</v>
      </c>
      <c r="AG21" s="369">
        <v>1942</v>
      </c>
      <c r="AH21" s="407">
        <f t="shared" si="9"/>
        <v>0.42481977342945415</v>
      </c>
      <c r="AI21" s="411">
        <f t="shared" si="10"/>
        <v>0.28424304840370751</v>
      </c>
      <c r="AK21" s="225" t="s">
        <v>6</v>
      </c>
      <c r="AL21" s="158" t="s">
        <v>34</v>
      </c>
      <c r="AM21" s="383">
        <f>取引基本表!AR18</f>
        <v>33</v>
      </c>
      <c r="AN21" s="407">
        <f t="shared" si="6"/>
        <v>1.0225265701979984E-3</v>
      </c>
      <c r="AP21" s="225" t="s">
        <v>6</v>
      </c>
      <c r="AQ21" s="158" t="s">
        <v>34</v>
      </c>
      <c r="AR21" s="386">
        <f>取引基本表!AX18</f>
        <v>1553</v>
      </c>
      <c r="AS21" s="387">
        <f>取引基本表!AY18</f>
        <v>1673</v>
      </c>
      <c r="AT21" s="387">
        <f>ABS(取引基本表!BB18)</f>
        <v>1284</v>
      </c>
      <c r="AU21" s="388">
        <f t="shared" si="11"/>
        <v>389</v>
      </c>
      <c r="AV21" s="411">
        <v>0.73741787363403832</v>
      </c>
      <c r="AW21" s="407">
        <v>0.26258212636596168</v>
      </c>
    </row>
    <row r="22" spans="1:49" x14ac:dyDescent="0.2">
      <c r="A22" s="225" t="s">
        <v>7</v>
      </c>
      <c r="B22" s="158" t="s">
        <v>268</v>
      </c>
      <c r="C22" s="405">
        <f t="shared" si="0"/>
        <v>5.7692307692307709E-2</v>
      </c>
      <c r="D22" s="406">
        <f t="shared" si="1"/>
        <v>9.5351609058402856E-3</v>
      </c>
      <c r="E22" s="406">
        <f t="shared" si="1"/>
        <v>8.3432657926102508E-3</v>
      </c>
      <c r="F22" s="406">
        <f t="shared" si="2"/>
        <v>0.41239570917759238</v>
      </c>
      <c r="G22" s="406">
        <f t="shared" si="2"/>
        <v>0.19427890345649582</v>
      </c>
      <c r="H22" s="407">
        <f t="shared" si="3"/>
        <v>6.1971307284727171E-5</v>
      </c>
      <c r="K22" s="225" t="s">
        <v>7</v>
      </c>
      <c r="L22" s="158" t="s">
        <v>268</v>
      </c>
      <c r="M22" s="383">
        <f>取引基本表!AX19</f>
        <v>572</v>
      </c>
      <c r="N22" s="367">
        <f>ABS(取引基本表!BB19)</f>
        <v>539</v>
      </c>
      <c r="O22" s="411">
        <f t="shared" si="4"/>
        <v>0.94230769230769229</v>
      </c>
      <c r="P22" s="407">
        <f t="shared" si="5"/>
        <v>5.7692307692307709E-2</v>
      </c>
      <c r="R22" s="225" t="s">
        <v>7</v>
      </c>
      <c r="S22" s="158" t="s">
        <v>268</v>
      </c>
      <c r="T22" s="365">
        <f>取引基本表!BD19</f>
        <v>839</v>
      </c>
      <c r="U22" s="446">
        <f>雇用表!AP19</f>
        <v>8</v>
      </c>
      <c r="V22" s="447">
        <f>雇用表!AP65</f>
        <v>7</v>
      </c>
      <c r="W22" s="413">
        <f t="shared" si="7"/>
        <v>9.5351609058402856E-3</v>
      </c>
      <c r="X22" s="413">
        <f t="shared" si="8"/>
        <v>8.3432657926102508E-3</v>
      </c>
      <c r="Z22" s="225" t="s">
        <v>7</v>
      </c>
      <c r="AA22" s="48" t="s">
        <v>268</v>
      </c>
      <c r="AB22" s="454">
        <v>163</v>
      </c>
      <c r="AC22" s="387">
        <v>90</v>
      </c>
      <c r="AD22" s="387">
        <v>88</v>
      </c>
      <c r="AE22" s="387">
        <v>5</v>
      </c>
      <c r="AF22" s="387">
        <v>0</v>
      </c>
      <c r="AG22" s="369">
        <v>839</v>
      </c>
      <c r="AH22" s="407">
        <f t="shared" si="9"/>
        <v>0.41239570917759238</v>
      </c>
      <c r="AI22" s="411">
        <f t="shared" si="10"/>
        <v>0.19427890345649582</v>
      </c>
      <c r="AK22" s="225" t="s">
        <v>7</v>
      </c>
      <c r="AL22" s="158" t="s">
        <v>268</v>
      </c>
      <c r="AM22" s="383">
        <f>取引基本表!AR19</f>
        <v>2</v>
      </c>
      <c r="AN22" s="407">
        <f t="shared" si="6"/>
        <v>6.1971307284727171E-5</v>
      </c>
      <c r="AP22" s="225" t="s">
        <v>7</v>
      </c>
      <c r="AQ22" s="158" t="s">
        <v>268</v>
      </c>
      <c r="AR22" s="386">
        <f>取引基本表!AX19</f>
        <v>572</v>
      </c>
      <c r="AS22" s="387">
        <f>取引基本表!AY19</f>
        <v>806</v>
      </c>
      <c r="AT22" s="387">
        <f>ABS(取引基本表!BB19)</f>
        <v>539</v>
      </c>
      <c r="AU22" s="388">
        <f t="shared" si="11"/>
        <v>267</v>
      </c>
      <c r="AV22" s="411">
        <v>0.80743251432126495</v>
      </c>
      <c r="AW22" s="407">
        <v>0.19256748567873505</v>
      </c>
    </row>
    <row r="23" spans="1:49" x14ac:dyDescent="0.2">
      <c r="A23" s="225" t="s">
        <v>8</v>
      </c>
      <c r="B23" s="158" t="s">
        <v>269</v>
      </c>
      <c r="C23" s="405">
        <f t="shared" si="0"/>
        <v>0</v>
      </c>
      <c r="D23" s="406">
        <f t="shared" si="1"/>
        <v>5.0251256281407038E-2</v>
      </c>
      <c r="E23" s="406">
        <f t="shared" si="1"/>
        <v>3.5175879396984924E-2</v>
      </c>
      <c r="F23" s="406">
        <f t="shared" si="2"/>
        <v>0.44723618090452261</v>
      </c>
      <c r="G23" s="406">
        <f t="shared" si="2"/>
        <v>0.21608040201005024</v>
      </c>
      <c r="H23" s="407">
        <f t="shared" si="3"/>
        <v>3.0985653642363585E-5</v>
      </c>
      <c r="K23" s="225" t="s">
        <v>8</v>
      </c>
      <c r="L23" s="158" t="s">
        <v>269</v>
      </c>
      <c r="M23" s="383">
        <f>取引基本表!AX20</f>
        <v>441</v>
      </c>
      <c r="N23" s="367">
        <f>ABS(取引基本表!BB20)</f>
        <v>441</v>
      </c>
      <c r="O23" s="411">
        <f t="shared" si="4"/>
        <v>1</v>
      </c>
      <c r="P23" s="407">
        <f t="shared" si="5"/>
        <v>0</v>
      </c>
      <c r="R23" s="225" t="s">
        <v>8</v>
      </c>
      <c r="S23" s="158" t="s">
        <v>269</v>
      </c>
      <c r="T23" s="365">
        <f>取引基本表!BD20</f>
        <v>199</v>
      </c>
      <c r="U23" s="446">
        <f>雇用表!AP20</f>
        <v>10</v>
      </c>
      <c r="V23" s="447">
        <f>雇用表!AP66</f>
        <v>7</v>
      </c>
      <c r="W23" s="413">
        <f t="shared" si="7"/>
        <v>5.0251256281407038E-2</v>
      </c>
      <c r="X23" s="413">
        <f t="shared" si="8"/>
        <v>3.5175879396984924E-2</v>
      </c>
      <c r="Z23" s="225" t="s">
        <v>8</v>
      </c>
      <c r="AA23" s="48" t="s">
        <v>269</v>
      </c>
      <c r="AB23" s="454">
        <v>43</v>
      </c>
      <c r="AC23" s="387">
        <v>23</v>
      </c>
      <c r="AD23" s="387">
        <v>21</v>
      </c>
      <c r="AE23" s="387">
        <v>2</v>
      </c>
      <c r="AF23" s="387">
        <v>0</v>
      </c>
      <c r="AG23" s="369">
        <v>199</v>
      </c>
      <c r="AH23" s="407">
        <f t="shared" si="9"/>
        <v>0.44723618090452261</v>
      </c>
      <c r="AI23" s="411">
        <f t="shared" si="10"/>
        <v>0.21608040201005024</v>
      </c>
      <c r="AK23" s="225" t="s">
        <v>8</v>
      </c>
      <c r="AL23" s="158" t="s">
        <v>269</v>
      </c>
      <c r="AM23" s="383">
        <f>取引基本表!AR20</f>
        <v>1</v>
      </c>
      <c r="AN23" s="407">
        <f t="shared" si="6"/>
        <v>3.0985653642363585E-5</v>
      </c>
      <c r="AP23" s="225" t="s">
        <v>8</v>
      </c>
      <c r="AQ23" s="158" t="s">
        <v>269</v>
      </c>
      <c r="AR23" s="386">
        <f>取引基本表!AX20</f>
        <v>441</v>
      </c>
      <c r="AS23" s="387">
        <f>取引基本表!AY20</f>
        <v>199</v>
      </c>
      <c r="AT23" s="387">
        <f>ABS(取引基本表!BB20)</f>
        <v>441</v>
      </c>
      <c r="AU23" s="388">
        <f t="shared" si="11"/>
        <v>-242</v>
      </c>
      <c r="AV23" s="411">
        <v>0.79883567479416906</v>
      </c>
      <c r="AW23" s="407">
        <v>0.20116432520583094</v>
      </c>
    </row>
    <row r="24" spans="1:49" x14ac:dyDescent="0.2">
      <c r="A24" s="225" t="s">
        <v>9</v>
      </c>
      <c r="B24" s="158" t="s">
        <v>270</v>
      </c>
      <c r="C24" s="405">
        <f t="shared" si="0"/>
        <v>1</v>
      </c>
      <c r="D24" s="406">
        <f t="shared" si="1"/>
        <v>7.9874706342991389E-2</v>
      </c>
      <c r="E24" s="406">
        <f t="shared" si="1"/>
        <v>8.1440877055599062E-2</v>
      </c>
      <c r="F24" s="406">
        <f t="shared" si="2"/>
        <v>0.3923257635082224</v>
      </c>
      <c r="G24" s="406">
        <f t="shared" si="2"/>
        <v>0.20751761942051683</v>
      </c>
      <c r="H24" s="407">
        <f t="shared" si="3"/>
        <v>4.3379915099309022E-4</v>
      </c>
      <c r="K24" s="225" t="s">
        <v>9</v>
      </c>
      <c r="L24" s="158" t="s">
        <v>270</v>
      </c>
      <c r="M24" s="383">
        <f>取引基本表!AX21</f>
        <v>710</v>
      </c>
      <c r="N24" s="367">
        <f>ABS(取引基本表!BB21)</f>
        <v>0</v>
      </c>
      <c r="O24" s="411">
        <f t="shared" si="4"/>
        <v>0</v>
      </c>
      <c r="P24" s="407">
        <f t="shared" si="5"/>
        <v>1</v>
      </c>
      <c r="R24" s="225" t="s">
        <v>9</v>
      </c>
      <c r="S24" s="158" t="s">
        <v>270</v>
      </c>
      <c r="T24" s="365">
        <f>取引基本表!BD21</f>
        <v>1277</v>
      </c>
      <c r="U24" s="446">
        <f>雇用表!AP21</f>
        <v>102</v>
      </c>
      <c r="V24" s="447">
        <f>雇用表!AP67</f>
        <v>104</v>
      </c>
      <c r="W24" s="413">
        <f t="shared" si="7"/>
        <v>7.9874706342991389E-2</v>
      </c>
      <c r="X24" s="413">
        <f t="shared" si="8"/>
        <v>8.1440877055599062E-2</v>
      </c>
      <c r="Z24" s="225" t="s">
        <v>9</v>
      </c>
      <c r="AA24" s="48" t="s">
        <v>270</v>
      </c>
      <c r="AB24" s="454">
        <v>265</v>
      </c>
      <c r="AC24" s="387">
        <v>33</v>
      </c>
      <c r="AD24" s="387">
        <v>183</v>
      </c>
      <c r="AE24" s="387">
        <v>20</v>
      </c>
      <c r="AF24" s="387">
        <v>0</v>
      </c>
      <c r="AG24" s="369">
        <v>1277</v>
      </c>
      <c r="AH24" s="407">
        <f t="shared" si="9"/>
        <v>0.3923257635082224</v>
      </c>
      <c r="AI24" s="411">
        <f t="shared" si="10"/>
        <v>0.20751761942051683</v>
      </c>
      <c r="AK24" s="225" t="s">
        <v>9</v>
      </c>
      <c r="AL24" s="158" t="s">
        <v>270</v>
      </c>
      <c r="AM24" s="383">
        <f>取引基本表!AR21</f>
        <v>14</v>
      </c>
      <c r="AN24" s="407">
        <f t="shared" si="6"/>
        <v>4.3379915099309022E-4</v>
      </c>
      <c r="AP24" s="225" t="s">
        <v>9</v>
      </c>
      <c r="AQ24" s="158" t="s">
        <v>270</v>
      </c>
      <c r="AR24" s="386">
        <f>取引基本表!AX21</f>
        <v>710</v>
      </c>
      <c r="AS24" s="387">
        <f>取引基本表!AY21</f>
        <v>567</v>
      </c>
      <c r="AT24" s="387">
        <f>ABS(取引基本表!BB21)</f>
        <v>0</v>
      </c>
      <c r="AU24" s="388">
        <f t="shared" si="11"/>
        <v>567</v>
      </c>
      <c r="AV24" s="411">
        <v>0.53203541493025519</v>
      </c>
      <c r="AW24" s="407">
        <v>0.46796458506974481</v>
      </c>
    </row>
    <row r="25" spans="1:49" x14ac:dyDescent="0.2">
      <c r="A25" s="225" t="s">
        <v>10</v>
      </c>
      <c r="B25" s="158" t="s">
        <v>271</v>
      </c>
      <c r="C25" s="405">
        <f t="shared" si="0"/>
        <v>0.15636042402826855</v>
      </c>
      <c r="D25" s="406">
        <f t="shared" si="1"/>
        <v>7.2183098591549297E-2</v>
      </c>
      <c r="E25" s="406">
        <f t="shared" si="1"/>
        <v>6.8661971830985921E-2</v>
      </c>
      <c r="F25" s="406">
        <f t="shared" si="2"/>
        <v>0.35079225352112675</v>
      </c>
      <c r="G25" s="406">
        <f t="shared" si="2"/>
        <v>0.19674295774647887</v>
      </c>
      <c r="H25" s="407">
        <f t="shared" si="3"/>
        <v>5.8872741920490813E-4</v>
      </c>
      <c r="K25" s="225" t="s">
        <v>10</v>
      </c>
      <c r="L25" s="158" t="s">
        <v>271</v>
      </c>
      <c r="M25" s="383">
        <f>取引基本表!AX22</f>
        <v>1132</v>
      </c>
      <c r="N25" s="367">
        <f>ABS(取引基本表!BB22)</f>
        <v>955</v>
      </c>
      <c r="O25" s="411">
        <f t="shared" si="4"/>
        <v>0.84363957597173145</v>
      </c>
      <c r="P25" s="407">
        <f t="shared" si="5"/>
        <v>0.15636042402826855</v>
      </c>
      <c r="R25" s="225" t="s">
        <v>10</v>
      </c>
      <c r="S25" s="158" t="s">
        <v>271</v>
      </c>
      <c r="T25" s="365">
        <f>取引基本表!BD22</f>
        <v>2272</v>
      </c>
      <c r="U25" s="446">
        <f>雇用表!AP22</f>
        <v>164</v>
      </c>
      <c r="V25" s="447">
        <f>雇用表!AP68</f>
        <v>156</v>
      </c>
      <c r="W25" s="413">
        <f t="shared" si="7"/>
        <v>7.2183098591549297E-2</v>
      </c>
      <c r="X25" s="413">
        <f t="shared" si="8"/>
        <v>6.8661971830985921E-2</v>
      </c>
      <c r="Z25" s="225" t="s">
        <v>10</v>
      </c>
      <c r="AA25" s="48" t="s">
        <v>271</v>
      </c>
      <c r="AB25" s="454">
        <v>447</v>
      </c>
      <c r="AC25" s="387">
        <v>-94</v>
      </c>
      <c r="AD25" s="387">
        <v>426</v>
      </c>
      <c r="AE25" s="387">
        <v>18</v>
      </c>
      <c r="AF25" s="387">
        <v>0</v>
      </c>
      <c r="AG25" s="369">
        <v>2272</v>
      </c>
      <c r="AH25" s="407">
        <f t="shared" si="9"/>
        <v>0.35079225352112675</v>
      </c>
      <c r="AI25" s="411">
        <f t="shared" si="10"/>
        <v>0.19674295774647887</v>
      </c>
      <c r="AK25" s="225" t="s">
        <v>10</v>
      </c>
      <c r="AL25" s="158" t="s">
        <v>271</v>
      </c>
      <c r="AM25" s="383">
        <f>取引基本表!AR22</f>
        <v>19</v>
      </c>
      <c r="AN25" s="407">
        <f t="shared" si="6"/>
        <v>5.8872741920490813E-4</v>
      </c>
      <c r="AP25" s="225" t="s">
        <v>10</v>
      </c>
      <c r="AQ25" s="158" t="s">
        <v>271</v>
      </c>
      <c r="AR25" s="386">
        <f>取引基本表!AX22</f>
        <v>1132</v>
      </c>
      <c r="AS25" s="387">
        <f>取引基本表!AY22</f>
        <v>2095</v>
      </c>
      <c r="AT25" s="387">
        <f>ABS(取引基本表!BB22)</f>
        <v>955</v>
      </c>
      <c r="AU25" s="388">
        <f t="shared" si="11"/>
        <v>1140</v>
      </c>
      <c r="AV25" s="411">
        <v>0.88160188384965898</v>
      </c>
      <c r="AW25" s="407">
        <v>0.11839811615034102</v>
      </c>
    </row>
    <row r="26" spans="1:49" x14ac:dyDescent="0.2">
      <c r="A26" s="225" t="s">
        <v>11</v>
      </c>
      <c r="B26" s="158" t="s">
        <v>35</v>
      </c>
      <c r="C26" s="405">
        <f t="shared" si="0"/>
        <v>0.2968369829683698</v>
      </c>
      <c r="D26" s="406">
        <f t="shared" si="1"/>
        <v>8.7355212355212361E-2</v>
      </c>
      <c r="E26" s="406">
        <f t="shared" si="1"/>
        <v>9.2664092664092659E-2</v>
      </c>
      <c r="F26" s="406">
        <f t="shared" si="2"/>
        <v>0.33687258687258687</v>
      </c>
      <c r="G26" s="406">
        <f t="shared" si="2"/>
        <v>0.19691119691119691</v>
      </c>
      <c r="H26" s="407">
        <f t="shared" si="3"/>
        <v>1.2859046261580888E-2</v>
      </c>
      <c r="K26" s="225" t="s">
        <v>11</v>
      </c>
      <c r="L26" s="158" t="s">
        <v>35</v>
      </c>
      <c r="M26" s="383">
        <f>取引基本表!AX23</f>
        <v>1233</v>
      </c>
      <c r="N26" s="367">
        <f>ABS(取引基本表!BB23)</f>
        <v>867</v>
      </c>
      <c r="O26" s="411">
        <f t="shared" si="4"/>
        <v>0.7031630170316302</v>
      </c>
      <c r="P26" s="407">
        <f t="shared" si="5"/>
        <v>0.2968369829683698</v>
      </c>
      <c r="R26" s="225" t="s">
        <v>11</v>
      </c>
      <c r="S26" s="158" t="s">
        <v>35</v>
      </c>
      <c r="T26" s="365">
        <f>取引基本表!BD23</f>
        <v>2072</v>
      </c>
      <c r="U26" s="446">
        <f>雇用表!AP23</f>
        <v>181</v>
      </c>
      <c r="V26" s="447">
        <f>雇用表!AP69</f>
        <v>192</v>
      </c>
      <c r="W26" s="413">
        <f t="shared" si="7"/>
        <v>8.7355212355212361E-2</v>
      </c>
      <c r="X26" s="413">
        <f t="shared" si="8"/>
        <v>9.2664092664092659E-2</v>
      </c>
      <c r="Z26" s="225" t="s">
        <v>11</v>
      </c>
      <c r="AA26" s="48" t="s">
        <v>35</v>
      </c>
      <c r="AB26" s="454">
        <v>408</v>
      </c>
      <c r="AC26" s="387">
        <v>-43</v>
      </c>
      <c r="AD26" s="387">
        <v>324</v>
      </c>
      <c r="AE26" s="387">
        <v>9</v>
      </c>
      <c r="AF26" s="387">
        <v>0</v>
      </c>
      <c r="AG26" s="369">
        <v>2072</v>
      </c>
      <c r="AH26" s="407">
        <f t="shared" si="9"/>
        <v>0.33687258687258687</v>
      </c>
      <c r="AI26" s="411">
        <f t="shared" si="10"/>
        <v>0.19691119691119691</v>
      </c>
      <c r="AK26" s="225" t="s">
        <v>11</v>
      </c>
      <c r="AL26" s="158" t="s">
        <v>35</v>
      </c>
      <c r="AM26" s="383">
        <f>取引基本表!AR23</f>
        <v>415</v>
      </c>
      <c r="AN26" s="407">
        <f t="shared" si="6"/>
        <v>1.2859046261580888E-2</v>
      </c>
      <c r="AP26" s="225" t="s">
        <v>11</v>
      </c>
      <c r="AQ26" s="158" t="s">
        <v>35</v>
      </c>
      <c r="AR26" s="386">
        <f>取引基本表!AX23</f>
        <v>1233</v>
      </c>
      <c r="AS26" s="387">
        <f>取引基本表!AY23</f>
        <v>1706</v>
      </c>
      <c r="AT26" s="387">
        <f>ABS(取引基本表!BB23)</f>
        <v>867</v>
      </c>
      <c r="AU26" s="388">
        <f t="shared" si="11"/>
        <v>839</v>
      </c>
      <c r="AV26" s="411">
        <v>0.70886039128338962</v>
      </c>
      <c r="AW26" s="407">
        <v>0.29113960871661038</v>
      </c>
    </row>
    <row r="27" spans="1:49" x14ac:dyDescent="0.2">
      <c r="A27" s="225" t="s">
        <v>12</v>
      </c>
      <c r="B27" s="158" t="s">
        <v>375</v>
      </c>
      <c r="C27" s="405">
        <f t="shared" si="0"/>
        <v>2.7090694935217874E-2</v>
      </c>
      <c r="D27" s="406">
        <f t="shared" si="1"/>
        <v>0</v>
      </c>
      <c r="E27" s="406">
        <f t="shared" si="1"/>
        <v>0</v>
      </c>
      <c r="F27" s="406">
        <f t="shared" si="2"/>
        <v>0.33333333333333331</v>
      </c>
      <c r="G27" s="406">
        <f t="shared" si="2"/>
        <v>0.18333333333333332</v>
      </c>
      <c r="H27" s="407">
        <f t="shared" si="3"/>
        <v>1.2053419266879434E-2</v>
      </c>
      <c r="K27" s="225" t="s">
        <v>12</v>
      </c>
      <c r="L27" s="158" t="s">
        <v>376</v>
      </c>
      <c r="M27" s="383">
        <f>取引基本表!AX24</f>
        <v>849</v>
      </c>
      <c r="N27" s="367">
        <f>ABS(取引基本表!BB24)</f>
        <v>826</v>
      </c>
      <c r="O27" s="411">
        <f t="shared" si="4"/>
        <v>0.97290930506478213</v>
      </c>
      <c r="P27" s="407">
        <f t="shared" si="5"/>
        <v>2.7090694935217874E-2</v>
      </c>
      <c r="R27" s="225" t="s">
        <v>12</v>
      </c>
      <c r="S27" s="158" t="s">
        <v>376</v>
      </c>
      <c r="T27" s="365">
        <f>取引基本表!BD24</f>
        <v>60</v>
      </c>
      <c r="U27" s="446">
        <f>雇用表!AP24</f>
        <v>0</v>
      </c>
      <c r="V27" s="447">
        <f>雇用表!AP70</f>
        <v>0</v>
      </c>
      <c r="W27" s="413">
        <f t="shared" si="7"/>
        <v>0</v>
      </c>
      <c r="X27" s="413">
        <f t="shared" si="8"/>
        <v>0</v>
      </c>
      <c r="Z27" s="225" t="s">
        <v>12</v>
      </c>
      <c r="AA27" s="48" t="s">
        <v>365</v>
      </c>
      <c r="AB27" s="454">
        <v>11</v>
      </c>
      <c r="AC27" s="387">
        <v>-3</v>
      </c>
      <c r="AD27" s="387">
        <v>12</v>
      </c>
      <c r="AE27" s="387">
        <v>0</v>
      </c>
      <c r="AF27" s="387">
        <v>0</v>
      </c>
      <c r="AG27" s="369">
        <v>60</v>
      </c>
      <c r="AH27" s="407">
        <f t="shared" si="9"/>
        <v>0.33333333333333331</v>
      </c>
      <c r="AI27" s="411">
        <f t="shared" si="10"/>
        <v>0.18333333333333332</v>
      </c>
      <c r="AK27" s="225" t="s">
        <v>12</v>
      </c>
      <c r="AL27" s="158" t="s">
        <v>365</v>
      </c>
      <c r="AM27" s="383">
        <f>取引基本表!AR24</f>
        <v>389</v>
      </c>
      <c r="AN27" s="407">
        <f t="shared" si="6"/>
        <v>1.2053419266879434E-2</v>
      </c>
      <c r="AP27" s="225" t="s">
        <v>12</v>
      </c>
      <c r="AQ27" s="158" t="s">
        <v>365</v>
      </c>
      <c r="AR27" s="386">
        <f>取引基本表!AX24</f>
        <v>849</v>
      </c>
      <c r="AS27" s="387">
        <f>取引基本表!AY24</f>
        <v>37</v>
      </c>
      <c r="AT27" s="387">
        <f>ABS(取引基本表!BB24)</f>
        <v>826</v>
      </c>
      <c r="AU27" s="388">
        <f t="shared" si="11"/>
        <v>-789</v>
      </c>
      <c r="AV27" s="411">
        <v>0.77609965062016961</v>
      </c>
      <c r="AW27" s="407">
        <v>0.22390034937983039</v>
      </c>
    </row>
    <row r="28" spans="1:49" x14ac:dyDescent="0.2">
      <c r="A28" s="225" t="s">
        <v>13</v>
      </c>
      <c r="B28" s="158" t="s">
        <v>191</v>
      </c>
      <c r="C28" s="405">
        <f t="shared" si="0"/>
        <v>5.9347181008901906E-3</v>
      </c>
      <c r="D28" s="406">
        <f t="shared" si="1"/>
        <v>0.82222222222222219</v>
      </c>
      <c r="E28" s="406">
        <f t="shared" si="1"/>
        <v>0.82222222222222219</v>
      </c>
      <c r="F28" s="406">
        <f t="shared" si="2"/>
        <v>0.21111111111111111</v>
      </c>
      <c r="G28" s="406">
        <f t="shared" si="2"/>
        <v>0.12222222222222222</v>
      </c>
      <c r="H28" s="407">
        <f t="shared" si="3"/>
        <v>2.299135500263378E-2</v>
      </c>
      <c r="K28" s="225" t="s">
        <v>13</v>
      </c>
      <c r="L28" s="158" t="s">
        <v>191</v>
      </c>
      <c r="M28" s="383">
        <f>取引基本表!AX25</f>
        <v>1348</v>
      </c>
      <c r="N28" s="367">
        <f>ABS(取引基本表!BB25)</f>
        <v>1340</v>
      </c>
      <c r="O28" s="411">
        <f t="shared" si="4"/>
        <v>0.99406528189910981</v>
      </c>
      <c r="P28" s="407">
        <f t="shared" si="5"/>
        <v>5.9347181008901906E-3</v>
      </c>
      <c r="R28" s="225" t="s">
        <v>13</v>
      </c>
      <c r="S28" s="158" t="s">
        <v>191</v>
      </c>
      <c r="T28" s="365">
        <f>取引基本表!BD25</f>
        <v>90</v>
      </c>
      <c r="U28" s="446">
        <f>雇用表!AP25</f>
        <v>74</v>
      </c>
      <c r="V28" s="447">
        <f>雇用表!AP71</f>
        <v>74</v>
      </c>
      <c r="W28" s="413">
        <f t="shared" si="7"/>
        <v>0.82222222222222219</v>
      </c>
      <c r="X28" s="413">
        <f t="shared" si="8"/>
        <v>0.82222222222222219</v>
      </c>
      <c r="Z28" s="225" t="s">
        <v>13</v>
      </c>
      <c r="AA28" s="48" t="s">
        <v>191</v>
      </c>
      <c r="AB28" s="454">
        <v>11</v>
      </c>
      <c r="AC28" s="387">
        <v>1</v>
      </c>
      <c r="AD28" s="387">
        <v>6</v>
      </c>
      <c r="AE28" s="387">
        <v>1</v>
      </c>
      <c r="AF28" s="387">
        <v>0</v>
      </c>
      <c r="AG28" s="369">
        <v>90</v>
      </c>
      <c r="AH28" s="407">
        <f t="shared" si="9"/>
        <v>0.21111111111111111</v>
      </c>
      <c r="AI28" s="411">
        <f t="shared" si="10"/>
        <v>0.12222222222222222</v>
      </c>
      <c r="AK28" s="225" t="s">
        <v>13</v>
      </c>
      <c r="AL28" s="158" t="s">
        <v>191</v>
      </c>
      <c r="AM28" s="383">
        <f>取引基本表!AR25</f>
        <v>742</v>
      </c>
      <c r="AN28" s="407">
        <f t="shared" si="6"/>
        <v>2.299135500263378E-2</v>
      </c>
      <c r="AP28" s="225" t="s">
        <v>13</v>
      </c>
      <c r="AQ28" s="158" t="s">
        <v>191</v>
      </c>
      <c r="AR28" s="386">
        <f>取引基本表!AX25</f>
        <v>1348</v>
      </c>
      <c r="AS28" s="387">
        <f>取引基本表!AY25</f>
        <v>82</v>
      </c>
      <c r="AT28" s="387">
        <f>ABS(取引基本表!BB25)</f>
        <v>1340</v>
      </c>
      <c r="AU28" s="388">
        <f t="shared" si="11"/>
        <v>-1258</v>
      </c>
      <c r="AV28" s="411">
        <v>0.77487185874795916</v>
      </c>
      <c r="AW28" s="407">
        <v>0.22512814125204084</v>
      </c>
    </row>
    <row r="29" spans="1:49" x14ac:dyDescent="0.2">
      <c r="A29" s="225" t="s">
        <v>14</v>
      </c>
      <c r="B29" s="158" t="s">
        <v>50</v>
      </c>
      <c r="C29" s="405">
        <f t="shared" si="0"/>
        <v>2.9045643153526979E-2</v>
      </c>
      <c r="D29" s="406">
        <f t="shared" si="1"/>
        <v>0.38983050847457629</v>
      </c>
      <c r="E29" s="406">
        <f t="shared" si="1"/>
        <v>0.16101694915254236</v>
      </c>
      <c r="F29" s="406">
        <f t="shared" si="2"/>
        <v>0.4576271186440678</v>
      </c>
      <c r="G29" s="406">
        <f t="shared" si="2"/>
        <v>0.27966101694915252</v>
      </c>
      <c r="H29" s="407">
        <f t="shared" si="3"/>
        <v>1.0659064852973073E-2</v>
      </c>
      <c r="K29" s="225" t="s">
        <v>14</v>
      </c>
      <c r="L29" s="158" t="s">
        <v>50</v>
      </c>
      <c r="M29" s="383">
        <f>取引基本表!AX26</f>
        <v>964</v>
      </c>
      <c r="N29" s="367">
        <f>ABS(取引基本表!BB26)</f>
        <v>936</v>
      </c>
      <c r="O29" s="411">
        <f t="shared" si="4"/>
        <v>0.97095435684647302</v>
      </c>
      <c r="P29" s="407">
        <f t="shared" si="5"/>
        <v>2.9045643153526979E-2</v>
      </c>
      <c r="R29" s="225" t="s">
        <v>14</v>
      </c>
      <c r="S29" s="158" t="s">
        <v>50</v>
      </c>
      <c r="T29" s="365">
        <f>取引基本表!BD26</f>
        <v>118</v>
      </c>
      <c r="U29" s="446">
        <f>雇用表!AP26</f>
        <v>46</v>
      </c>
      <c r="V29" s="447">
        <f>雇用表!AP72</f>
        <v>19</v>
      </c>
      <c r="W29" s="413">
        <f t="shared" si="7"/>
        <v>0.38983050847457629</v>
      </c>
      <c r="X29" s="413">
        <f t="shared" si="8"/>
        <v>0.16101694915254236</v>
      </c>
      <c r="Z29" s="225" t="s">
        <v>14</v>
      </c>
      <c r="AA29" s="48" t="s">
        <v>50</v>
      </c>
      <c r="AB29" s="454">
        <v>33</v>
      </c>
      <c r="AC29" s="387">
        <v>5</v>
      </c>
      <c r="AD29" s="387">
        <v>13</v>
      </c>
      <c r="AE29" s="387">
        <v>3</v>
      </c>
      <c r="AF29" s="387">
        <v>0</v>
      </c>
      <c r="AG29" s="369">
        <v>118</v>
      </c>
      <c r="AH29" s="407">
        <f t="shared" si="9"/>
        <v>0.4576271186440678</v>
      </c>
      <c r="AI29" s="411">
        <f t="shared" si="10"/>
        <v>0.27966101694915252</v>
      </c>
      <c r="AK29" s="225" t="s">
        <v>14</v>
      </c>
      <c r="AL29" s="158" t="s">
        <v>50</v>
      </c>
      <c r="AM29" s="383">
        <f>取引基本表!AR26</f>
        <v>344</v>
      </c>
      <c r="AN29" s="407">
        <f t="shared" si="6"/>
        <v>1.0659064852973073E-2</v>
      </c>
      <c r="AP29" s="225" t="s">
        <v>14</v>
      </c>
      <c r="AQ29" s="158" t="s">
        <v>50</v>
      </c>
      <c r="AR29" s="386">
        <f>取引基本表!AX26</f>
        <v>964</v>
      </c>
      <c r="AS29" s="387">
        <f>取引基本表!AY26</f>
        <v>90</v>
      </c>
      <c r="AT29" s="387">
        <f>ABS(取引基本表!BB26)</f>
        <v>936</v>
      </c>
      <c r="AU29" s="388">
        <f t="shared" si="11"/>
        <v>-846</v>
      </c>
      <c r="AV29" s="411">
        <v>0.79707187916920597</v>
      </c>
      <c r="AW29" s="407">
        <v>0.20292812083079403</v>
      </c>
    </row>
    <row r="30" spans="1:49" x14ac:dyDescent="0.2">
      <c r="A30" s="225" t="s">
        <v>15</v>
      </c>
      <c r="B30" s="158" t="s">
        <v>36</v>
      </c>
      <c r="C30" s="405">
        <f t="shared" si="0"/>
        <v>1</v>
      </c>
      <c r="D30" s="406">
        <f t="shared" si="1"/>
        <v>8.7579152459814902E-2</v>
      </c>
      <c r="E30" s="406">
        <f t="shared" si="1"/>
        <v>6.0009741841207991E-2</v>
      </c>
      <c r="F30" s="406">
        <f t="shared" si="2"/>
        <v>0.44101315148563081</v>
      </c>
      <c r="G30" s="406">
        <f t="shared" si="2"/>
        <v>0.3445689235265465</v>
      </c>
      <c r="H30" s="407">
        <f t="shared" si="3"/>
        <v>0</v>
      </c>
      <c r="K30" s="225" t="s">
        <v>15</v>
      </c>
      <c r="L30" s="158" t="s">
        <v>36</v>
      </c>
      <c r="M30" s="383">
        <f>取引基本表!AX27</f>
        <v>10265</v>
      </c>
      <c r="N30" s="367">
        <f>ABS(取引基本表!BB27)</f>
        <v>0</v>
      </c>
      <c r="O30" s="411">
        <f t="shared" si="4"/>
        <v>0</v>
      </c>
      <c r="P30" s="407">
        <f t="shared" si="5"/>
        <v>1</v>
      </c>
      <c r="R30" s="225" t="s">
        <v>15</v>
      </c>
      <c r="S30" s="158" t="s">
        <v>36</v>
      </c>
      <c r="T30" s="365">
        <f>取引基本表!BD27</f>
        <v>10265</v>
      </c>
      <c r="U30" s="446">
        <f>雇用表!AP27</f>
        <v>899</v>
      </c>
      <c r="V30" s="447">
        <f>雇用表!AP73</f>
        <v>616</v>
      </c>
      <c r="W30" s="413">
        <f t="shared" si="7"/>
        <v>8.7579152459814902E-2</v>
      </c>
      <c r="X30" s="413">
        <f t="shared" si="8"/>
        <v>6.0009741841207991E-2</v>
      </c>
      <c r="Z30" s="225" t="s">
        <v>15</v>
      </c>
      <c r="AA30" s="48" t="s">
        <v>36</v>
      </c>
      <c r="AB30" s="454">
        <v>3537</v>
      </c>
      <c r="AC30" s="387">
        <v>280</v>
      </c>
      <c r="AD30" s="387">
        <v>376</v>
      </c>
      <c r="AE30" s="387">
        <v>378</v>
      </c>
      <c r="AF30" s="387">
        <v>-44</v>
      </c>
      <c r="AG30" s="369">
        <v>10265</v>
      </c>
      <c r="AH30" s="407">
        <f t="shared" si="9"/>
        <v>0.44101315148563081</v>
      </c>
      <c r="AI30" s="411">
        <f t="shared" si="10"/>
        <v>0.3445689235265465</v>
      </c>
      <c r="AK30" s="225" t="s">
        <v>15</v>
      </c>
      <c r="AL30" s="158" t="s">
        <v>36</v>
      </c>
      <c r="AM30" s="383">
        <f>取引基本表!AR27</f>
        <v>0</v>
      </c>
      <c r="AN30" s="407">
        <f t="shared" si="6"/>
        <v>0</v>
      </c>
      <c r="AP30" s="225" t="s">
        <v>15</v>
      </c>
      <c r="AQ30" s="158" t="s">
        <v>36</v>
      </c>
      <c r="AR30" s="386">
        <f>取引基本表!AX27</f>
        <v>10265</v>
      </c>
      <c r="AS30" s="387">
        <f>取引基本表!AY27</f>
        <v>0</v>
      </c>
      <c r="AT30" s="387">
        <f>ABS(取引基本表!BB27)</f>
        <v>0</v>
      </c>
      <c r="AU30" s="388">
        <f t="shared" si="11"/>
        <v>0</v>
      </c>
      <c r="AV30" s="411">
        <v>0</v>
      </c>
      <c r="AW30" s="407">
        <v>1</v>
      </c>
    </row>
    <row r="31" spans="1:49" x14ac:dyDescent="0.2">
      <c r="A31" s="225" t="s">
        <v>16</v>
      </c>
      <c r="B31" s="158" t="s">
        <v>192</v>
      </c>
      <c r="C31" s="405">
        <f t="shared" si="0"/>
        <v>3.5033259423503327E-2</v>
      </c>
      <c r="D31" s="406">
        <f t="shared" si="1"/>
        <v>0</v>
      </c>
      <c r="E31" s="406">
        <f t="shared" si="1"/>
        <v>0</v>
      </c>
      <c r="F31" s="406">
        <f t="shared" si="2"/>
        <v>0.34177215189873417</v>
      </c>
      <c r="G31" s="406">
        <f t="shared" si="2"/>
        <v>6.3291139240506333E-2</v>
      </c>
      <c r="H31" s="407">
        <f t="shared" si="3"/>
        <v>2.636879124965141E-2</v>
      </c>
      <c r="K31" s="225" t="s">
        <v>16</v>
      </c>
      <c r="L31" s="158" t="s">
        <v>192</v>
      </c>
      <c r="M31" s="383">
        <f>取引基本表!AX28</f>
        <v>2255</v>
      </c>
      <c r="N31" s="367">
        <f>ABS(取引基本表!BB28)</f>
        <v>2176</v>
      </c>
      <c r="O31" s="411">
        <f t="shared" si="4"/>
        <v>0.96496674057649667</v>
      </c>
      <c r="P31" s="407">
        <f t="shared" si="5"/>
        <v>3.5033259423503327E-2</v>
      </c>
      <c r="R31" s="225" t="s">
        <v>16</v>
      </c>
      <c r="S31" s="158" t="s">
        <v>192</v>
      </c>
      <c r="T31" s="365">
        <f>取引基本表!BD28</f>
        <v>79</v>
      </c>
      <c r="U31" s="446">
        <f>雇用表!AP28</f>
        <v>0</v>
      </c>
      <c r="V31" s="447">
        <f>雇用表!AP74</f>
        <v>0</v>
      </c>
      <c r="W31" s="413">
        <f t="shared" si="7"/>
        <v>0</v>
      </c>
      <c r="X31" s="413">
        <f t="shared" si="8"/>
        <v>0</v>
      </c>
      <c r="Z31" s="225" t="s">
        <v>16</v>
      </c>
      <c r="AA31" s="48" t="s">
        <v>192</v>
      </c>
      <c r="AB31" s="454">
        <v>5</v>
      </c>
      <c r="AC31" s="387">
        <v>4</v>
      </c>
      <c r="AD31" s="387">
        <v>15</v>
      </c>
      <c r="AE31" s="387">
        <v>3</v>
      </c>
      <c r="AF31" s="387">
        <v>0</v>
      </c>
      <c r="AG31" s="369">
        <v>79</v>
      </c>
      <c r="AH31" s="407">
        <f t="shared" si="9"/>
        <v>0.34177215189873417</v>
      </c>
      <c r="AI31" s="411">
        <f t="shared" si="10"/>
        <v>6.3291139240506333E-2</v>
      </c>
      <c r="AK31" s="225" t="s">
        <v>16</v>
      </c>
      <c r="AL31" s="158" t="s">
        <v>192</v>
      </c>
      <c r="AM31" s="383">
        <f>取引基本表!AR28</f>
        <v>851</v>
      </c>
      <c r="AN31" s="407">
        <f t="shared" si="6"/>
        <v>2.636879124965141E-2</v>
      </c>
      <c r="AP31" s="225" t="s">
        <v>16</v>
      </c>
      <c r="AQ31" s="158" t="s">
        <v>192</v>
      </c>
      <c r="AR31" s="386">
        <f>取引基本表!AX28</f>
        <v>2255</v>
      </c>
      <c r="AS31" s="387">
        <f>取引基本表!AY28</f>
        <v>0</v>
      </c>
      <c r="AT31" s="387">
        <f>ABS(取引基本表!BB28)</f>
        <v>2176</v>
      </c>
      <c r="AU31" s="388">
        <f t="shared" si="11"/>
        <v>-2176</v>
      </c>
      <c r="AV31" s="411">
        <v>3.3200621348077096E-3</v>
      </c>
      <c r="AW31" s="407">
        <v>0.99667993786519227</v>
      </c>
    </row>
    <row r="32" spans="1:49" x14ac:dyDescent="0.2">
      <c r="A32" s="225" t="s">
        <v>17</v>
      </c>
      <c r="B32" s="158" t="s">
        <v>272</v>
      </c>
      <c r="C32" s="405">
        <f t="shared" si="0"/>
        <v>1</v>
      </c>
      <c r="D32" s="406">
        <f t="shared" si="1"/>
        <v>1.0178117048346057E-2</v>
      </c>
      <c r="E32" s="406">
        <f t="shared" si="1"/>
        <v>1.5267175572519083E-2</v>
      </c>
      <c r="F32" s="406">
        <f t="shared" si="2"/>
        <v>0.48346055979643765</v>
      </c>
      <c r="G32" s="406">
        <f t="shared" si="2"/>
        <v>0.13994910941475827</v>
      </c>
      <c r="H32" s="407">
        <f t="shared" si="3"/>
        <v>7.5295138350943511E-3</v>
      </c>
      <c r="K32" s="225" t="s">
        <v>17</v>
      </c>
      <c r="L32" s="158" t="s">
        <v>272</v>
      </c>
      <c r="M32" s="383">
        <f>取引基本表!AX29</f>
        <v>552</v>
      </c>
      <c r="N32" s="367">
        <f>ABS(取引基本表!BB29)</f>
        <v>0</v>
      </c>
      <c r="O32" s="411">
        <f t="shared" si="4"/>
        <v>0</v>
      </c>
      <c r="P32" s="407">
        <f t="shared" si="5"/>
        <v>1</v>
      </c>
      <c r="R32" s="225" t="s">
        <v>17</v>
      </c>
      <c r="S32" s="158" t="s">
        <v>272</v>
      </c>
      <c r="T32" s="365">
        <f>取引基本表!BD29</f>
        <v>786</v>
      </c>
      <c r="U32" s="446">
        <f>雇用表!AP29</f>
        <v>8</v>
      </c>
      <c r="V32" s="447">
        <f>雇用表!AP75</f>
        <v>12</v>
      </c>
      <c r="W32" s="413">
        <f t="shared" si="7"/>
        <v>1.0178117048346057E-2</v>
      </c>
      <c r="X32" s="413">
        <f t="shared" si="8"/>
        <v>1.5267175572519083E-2</v>
      </c>
      <c r="Z32" s="225" t="s">
        <v>17</v>
      </c>
      <c r="AA32" s="48" t="s">
        <v>272</v>
      </c>
      <c r="AB32" s="454">
        <v>110</v>
      </c>
      <c r="AC32" s="387">
        <v>103</v>
      </c>
      <c r="AD32" s="387">
        <v>169</v>
      </c>
      <c r="AE32" s="387">
        <v>36</v>
      </c>
      <c r="AF32" s="387">
        <v>-38</v>
      </c>
      <c r="AG32" s="369">
        <v>786</v>
      </c>
      <c r="AH32" s="407">
        <f t="shared" si="9"/>
        <v>0.48346055979643765</v>
      </c>
      <c r="AI32" s="411">
        <f t="shared" si="10"/>
        <v>0.13994910941475827</v>
      </c>
      <c r="AK32" s="225" t="s">
        <v>17</v>
      </c>
      <c r="AL32" s="158" t="s">
        <v>272</v>
      </c>
      <c r="AM32" s="383">
        <f>取引基本表!AR29</f>
        <v>243</v>
      </c>
      <c r="AN32" s="407">
        <f t="shared" si="6"/>
        <v>7.5295138350943511E-3</v>
      </c>
      <c r="AP32" s="225" t="s">
        <v>17</v>
      </c>
      <c r="AQ32" s="158" t="s">
        <v>272</v>
      </c>
      <c r="AR32" s="386">
        <f>取引基本表!AX29</f>
        <v>552</v>
      </c>
      <c r="AS32" s="387">
        <f>取引基本表!AY29</f>
        <v>234</v>
      </c>
      <c r="AT32" s="387">
        <f>ABS(取引基本表!BB29)</f>
        <v>0</v>
      </c>
      <c r="AU32" s="388">
        <f t="shared" si="11"/>
        <v>234</v>
      </c>
      <c r="AV32" s="411">
        <v>2.6249531258370389E-4</v>
      </c>
      <c r="AW32" s="407">
        <v>0.99973750468741629</v>
      </c>
    </row>
    <row r="33" spans="1:49" x14ac:dyDescent="0.2">
      <c r="A33" s="225" t="s">
        <v>18</v>
      </c>
      <c r="B33" s="158" t="s">
        <v>273</v>
      </c>
      <c r="C33" s="405">
        <f t="shared" si="0"/>
        <v>1</v>
      </c>
      <c r="D33" s="406">
        <f t="shared" si="1"/>
        <v>4.7841306884480746E-2</v>
      </c>
      <c r="E33" s="406">
        <f t="shared" si="1"/>
        <v>4.3173862310385065E-2</v>
      </c>
      <c r="F33" s="406">
        <f t="shared" si="2"/>
        <v>0.64410735122520424</v>
      </c>
      <c r="G33" s="406">
        <f t="shared" si="2"/>
        <v>0.50525087514585765</v>
      </c>
      <c r="H33" s="407">
        <f t="shared" si="3"/>
        <v>1.0844978774827254E-3</v>
      </c>
      <c r="K33" s="225" t="s">
        <v>18</v>
      </c>
      <c r="L33" s="158" t="s">
        <v>273</v>
      </c>
      <c r="M33" s="383">
        <f>取引基本表!AX30</f>
        <v>502</v>
      </c>
      <c r="N33" s="367">
        <f>ABS(取引基本表!BB30)</f>
        <v>0</v>
      </c>
      <c r="O33" s="411">
        <f t="shared" si="4"/>
        <v>0</v>
      </c>
      <c r="P33" s="407">
        <f t="shared" si="5"/>
        <v>1</v>
      </c>
      <c r="R33" s="225" t="s">
        <v>18</v>
      </c>
      <c r="S33" s="158" t="s">
        <v>273</v>
      </c>
      <c r="T33" s="365">
        <f>取引基本表!BD30</f>
        <v>857</v>
      </c>
      <c r="U33" s="446">
        <f>雇用表!AP30</f>
        <v>41</v>
      </c>
      <c r="V33" s="447">
        <f>雇用表!AP76</f>
        <v>37</v>
      </c>
      <c r="W33" s="413">
        <f t="shared" si="7"/>
        <v>4.7841306884480746E-2</v>
      </c>
      <c r="X33" s="413">
        <f t="shared" si="8"/>
        <v>4.3173862310385065E-2</v>
      </c>
      <c r="Z33" s="225" t="s">
        <v>18</v>
      </c>
      <c r="AA33" s="48" t="s">
        <v>273</v>
      </c>
      <c r="AB33" s="454">
        <v>433</v>
      </c>
      <c r="AC33" s="387">
        <v>34</v>
      </c>
      <c r="AD33" s="387">
        <v>69</v>
      </c>
      <c r="AE33" s="387">
        <v>16</v>
      </c>
      <c r="AF33" s="387">
        <v>0</v>
      </c>
      <c r="AG33" s="369">
        <v>857</v>
      </c>
      <c r="AH33" s="407">
        <f t="shared" si="9"/>
        <v>0.64410735122520424</v>
      </c>
      <c r="AI33" s="411">
        <f t="shared" si="10"/>
        <v>0.50525087514585765</v>
      </c>
      <c r="AK33" s="225" t="s">
        <v>18</v>
      </c>
      <c r="AL33" s="158" t="s">
        <v>273</v>
      </c>
      <c r="AM33" s="383">
        <f>取引基本表!AR30</f>
        <v>35</v>
      </c>
      <c r="AN33" s="407">
        <f t="shared" si="6"/>
        <v>1.0844978774827254E-3</v>
      </c>
      <c r="AP33" s="225" t="s">
        <v>18</v>
      </c>
      <c r="AQ33" s="158" t="s">
        <v>273</v>
      </c>
      <c r="AR33" s="386">
        <f>取引基本表!AX30</f>
        <v>502</v>
      </c>
      <c r="AS33" s="387">
        <f>取引基本表!AY30</f>
        <v>355</v>
      </c>
      <c r="AT33" s="387">
        <f>ABS(取引基本表!BB30)</f>
        <v>0</v>
      </c>
      <c r="AU33" s="388">
        <f t="shared" si="11"/>
        <v>355</v>
      </c>
      <c r="AV33" s="411">
        <v>7.2791995281517016E-2</v>
      </c>
      <c r="AW33" s="407">
        <v>0.92720800471848297</v>
      </c>
    </row>
    <row r="34" spans="1:49" x14ac:dyDescent="0.2">
      <c r="A34" s="225" t="s">
        <v>19</v>
      </c>
      <c r="B34" s="158" t="s">
        <v>274</v>
      </c>
      <c r="C34" s="405">
        <f t="shared" si="0"/>
        <v>0.19949759263135858</v>
      </c>
      <c r="D34" s="406">
        <f t="shared" si="1"/>
        <v>0.39061002874480999</v>
      </c>
      <c r="E34" s="406">
        <f t="shared" si="1"/>
        <v>0.23634621526668795</v>
      </c>
      <c r="F34" s="406">
        <f t="shared" si="2"/>
        <v>0.70105397636537847</v>
      </c>
      <c r="G34" s="406">
        <f t="shared" si="2"/>
        <v>0.4244650271478761</v>
      </c>
      <c r="H34" s="407">
        <f t="shared" si="3"/>
        <v>0.18489139528398352</v>
      </c>
      <c r="K34" s="225" t="s">
        <v>19</v>
      </c>
      <c r="L34" s="158" t="s">
        <v>274</v>
      </c>
      <c r="M34" s="383">
        <f>取引基本表!AX31</f>
        <v>9554</v>
      </c>
      <c r="N34" s="367">
        <f>ABS(取引基本表!BB31)</f>
        <v>7648</v>
      </c>
      <c r="O34" s="411">
        <f t="shared" si="4"/>
        <v>0.80050240736864142</v>
      </c>
      <c r="P34" s="407">
        <f t="shared" si="5"/>
        <v>0.19949759263135858</v>
      </c>
      <c r="R34" s="225" t="s">
        <v>19</v>
      </c>
      <c r="S34" s="158" t="s">
        <v>274</v>
      </c>
      <c r="T34" s="365">
        <f>取引基本表!BD31</f>
        <v>3131</v>
      </c>
      <c r="U34" s="446">
        <f>雇用表!AP31</f>
        <v>1223</v>
      </c>
      <c r="V34" s="447">
        <f>雇用表!AP77</f>
        <v>740</v>
      </c>
      <c r="W34" s="413">
        <f t="shared" si="7"/>
        <v>0.39061002874480999</v>
      </c>
      <c r="X34" s="413">
        <f t="shared" si="8"/>
        <v>0.23634621526668795</v>
      </c>
      <c r="Z34" s="225" t="s">
        <v>19</v>
      </c>
      <c r="AA34" s="48" t="s">
        <v>274</v>
      </c>
      <c r="AB34" s="454">
        <v>1329</v>
      </c>
      <c r="AC34" s="387">
        <v>433</v>
      </c>
      <c r="AD34" s="387">
        <v>297</v>
      </c>
      <c r="AE34" s="387">
        <v>137</v>
      </c>
      <c r="AF34" s="387">
        <v>-1</v>
      </c>
      <c r="AG34" s="369">
        <v>3131</v>
      </c>
      <c r="AH34" s="407">
        <f t="shared" si="9"/>
        <v>0.70105397636537847</v>
      </c>
      <c r="AI34" s="411">
        <f t="shared" si="10"/>
        <v>0.4244650271478761</v>
      </c>
      <c r="AK34" s="225" t="s">
        <v>19</v>
      </c>
      <c r="AL34" s="158" t="s">
        <v>274</v>
      </c>
      <c r="AM34" s="383">
        <f>取引基本表!AR31</f>
        <v>5967</v>
      </c>
      <c r="AN34" s="407">
        <f t="shared" si="6"/>
        <v>0.18489139528398352</v>
      </c>
      <c r="AP34" s="225" t="s">
        <v>19</v>
      </c>
      <c r="AQ34" s="158" t="s">
        <v>274</v>
      </c>
      <c r="AR34" s="386">
        <f>取引基本表!AX31</f>
        <v>9554</v>
      </c>
      <c r="AS34" s="387">
        <f>取引基本表!AY31</f>
        <v>1225</v>
      </c>
      <c r="AT34" s="387">
        <f>ABS(取引基本表!BB31)</f>
        <v>7648</v>
      </c>
      <c r="AU34" s="388">
        <f t="shared" si="11"/>
        <v>-6423</v>
      </c>
      <c r="AV34" s="411">
        <v>0.56941832909614032</v>
      </c>
      <c r="AW34" s="407">
        <v>0.43058167090385968</v>
      </c>
    </row>
    <row r="35" spans="1:49" x14ac:dyDescent="0.2">
      <c r="A35" s="225" t="s">
        <v>20</v>
      </c>
      <c r="B35" s="158" t="s">
        <v>37</v>
      </c>
      <c r="C35" s="405">
        <f t="shared" si="0"/>
        <v>0.22275795564127288</v>
      </c>
      <c r="D35" s="406">
        <f t="shared" si="1"/>
        <v>0.11351351351351352</v>
      </c>
      <c r="E35" s="406">
        <f t="shared" si="1"/>
        <v>8.9189189189189194E-2</v>
      </c>
      <c r="F35" s="406">
        <f t="shared" si="2"/>
        <v>0.6527027027027027</v>
      </c>
      <c r="G35" s="406">
        <f t="shared" si="2"/>
        <v>0.31756756756756754</v>
      </c>
      <c r="H35" s="407">
        <f t="shared" si="3"/>
        <v>6.990363461717225E-2</v>
      </c>
      <c r="K35" s="225" t="s">
        <v>20</v>
      </c>
      <c r="L35" s="158" t="s">
        <v>37</v>
      </c>
      <c r="M35" s="383">
        <f>取引基本表!AX32</f>
        <v>3111</v>
      </c>
      <c r="N35" s="367">
        <f>ABS(取引基本表!BB32)</f>
        <v>2418</v>
      </c>
      <c r="O35" s="411">
        <f t="shared" si="4"/>
        <v>0.77724204435872712</v>
      </c>
      <c r="P35" s="407">
        <f t="shared" si="5"/>
        <v>0.22275795564127288</v>
      </c>
      <c r="R35" s="225" t="s">
        <v>20</v>
      </c>
      <c r="S35" s="158" t="s">
        <v>37</v>
      </c>
      <c r="T35" s="365">
        <f>取引基本表!BD32</f>
        <v>740</v>
      </c>
      <c r="U35" s="446">
        <f>雇用表!AP32</f>
        <v>84</v>
      </c>
      <c r="V35" s="447">
        <f>雇用表!AP78</f>
        <v>66</v>
      </c>
      <c r="W35" s="413">
        <f t="shared" si="7"/>
        <v>0.11351351351351352</v>
      </c>
      <c r="X35" s="413">
        <f t="shared" si="8"/>
        <v>8.9189189189189194E-2</v>
      </c>
      <c r="Z35" s="225" t="s">
        <v>20</v>
      </c>
      <c r="AA35" s="48" t="s">
        <v>37</v>
      </c>
      <c r="AB35" s="454">
        <v>235</v>
      </c>
      <c r="AC35" s="387">
        <v>189</v>
      </c>
      <c r="AD35" s="387">
        <v>56</v>
      </c>
      <c r="AE35" s="387">
        <v>15</v>
      </c>
      <c r="AF35" s="387">
        <v>-12</v>
      </c>
      <c r="AG35" s="369">
        <v>740</v>
      </c>
      <c r="AH35" s="407">
        <f t="shared" si="9"/>
        <v>0.6527027027027027</v>
      </c>
      <c r="AI35" s="411">
        <f t="shared" si="10"/>
        <v>0.31756756756756754</v>
      </c>
      <c r="AK35" s="225" t="s">
        <v>20</v>
      </c>
      <c r="AL35" s="158" t="s">
        <v>37</v>
      </c>
      <c r="AM35" s="383">
        <f>取引基本表!AR32</f>
        <v>2256</v>
      </c>
      <c r="AN35" s="407">
        <f t="shared" si="6"/>
        <v>6.990363461717225E-2</v>
      </c>
      <c r="AP35" s="225" t="s">
        <v>20</v>
      </c>
      <c r="AQ35" s="158" t="s">
        <v>37</v>
      </c>
      <c r="AR35" s="386">
        <f>取引基本表!AX32</f>
        <v>3111</v>
      </c>
      <c r="AS35" s="387">
        <f>取引基本表!AY32</f>
        <v>47</v>
      </c>
      <c r="AT35" s="387">
        <f>ABS(取引基本表!BB32)</f>
        <v>2418</v>
      </c>
      <c r="AU35" s="388">
        <f t="shared" si="11"/>
        <v>-2371</v>
      </c>
      <c r="AV35" s="411">
        <v>0.14958058191588852</v>
      </c>
      <c r="AW35" s="407">
        <v>0.85041941808411148</v>
      </c>
    </row>
    <row r="36" spans="1:49" x14ac:dyDescent="0.2">
      <c r="A36" s="225" t="s">
        <v>21</v>
      </c>
      <c r="B36" s="158" t="s">
        <v>38</v>
      </c>
      <c r="C36" s="405">
        <f t="shared" si="0"/>
        <v>0.43622860833064259</v>
      </c>
      <c r="D36" s="406">
        <f t="shared" si="1"/>
        <v>2.1449704142011833E-2</v>
      </c>
      <c r="E36" s="406">
        <f t="shared" si="1"/>
        <v>1.4792899408284023E-3</v>
      </c>
      <c r="F36" s="406">
        <f t="shared" si="2"/>
        <v>0.90162721893491127</v>
      </c>
      <c r="G36" s="406">
        <f t="shared" si="2"/>
        <v>3.6982248520710057E-3</v>
      </c>
      <c r="H36" s="407">
        <f t="shared" si="3"/>
        <v>7.7743004988690231E-2</v>
      </c>
      <c r="K36" s="225" t="s">
        <v>21</v>
      </c>
      <c r="L36" s="158" t="s">
        <v>38</v>
      </c>
      <c r="M36" s="383">
        <f>取引基本表!AX33</f>
        <v>3097</v>
      </c>
      <c r="N36" s="367">
        <f>ABS(取引基本表!BB33)</f>
        <v>1746</v>
      </c>
      <c r="O36" s="411">
        <f t="shared" si="4"/>
        <v>0.56377139166935741</v>
      </c>
      <c r="P36" s="407">
        <f t="shared" si="5"/>
        <v>0.43622860833064259</v>
      </c>
      <c r="R36" s="225" t="s">
        <v>21</v>
      </c>
      <c r="S36" s="158" t="s">
        <v>38</v>
      </c>
      <c r="T36" s="365">
        <f>取引基本表!BD33</f>
        <v>1352</v>
      </c>
      <c r="U36" s="446">
        <f>雇用表!AP33</f>
        <v>29</v>
      </c>
      <c r="V36" s="447">
        <f>雇用表!AP79</f>
        <v>2</v>
      </c>
      <c r="W36" s="413">
        <f t="shared" si="7"/>
        <v>2.1449704142011833E-2</v>
      </c>
      <c r="X36" s="413">
        <f t="shared" si="8"/>
        <v>1.4792899408284023E-3</v>
      </c>
      <c r="Z36" s="225" t="s">
        <v>21</v>
      </c>
      <c r="AA36" s="48" t="s">
        <v>38</v>
      </c>
      <c r="AB36" s="454">
        <v>5</v>
      </c>
      <c r="AC36" s="387">
        <v>661</v>
      </c>
      <c r="AD36" s="387">
        <v>495</v>
      </c>
      <c r="AE36" s="387">
        <v>58</v>
      </c>
      <c r="AF36" s="387">
        <v>0</v>
      </c>
      <c r="AG36" s="369">
        <v>1352</v>
      </c>
      <c r="AH36" s="407">
        <f>SUM(AB36:AF36)/AG36</f>
        <v>0.90162721893491127</v>
      </c>
      <c r="AI36" s="411">
        <f>AB36/AG36</f>
        <v>3.6982248520710057E-3</v>
      </c>
      <c r="AK36" s="225" t="s">
        <v>21</v>
      </c>
      <c r="AL36" s="158" t="s">
        <v>38</v>
      </c>
      <c r="AM36" s="383">
        <f>取引基本表!AR33</f>
        <v>2509</v>
      </c>
      <c r="AN36" s="407">
        <f t="shared" si="6"/>
        <v>7.7743004988690231E-2</v>
      </c>
      <c r="AP36" s="225" t="s">
        <v>21</v>
      </c>
      <c r="AQ36" s="158" t="s">
        <v>38</v>
      </c>
      <c r="AR36" s="386">
        <f>取引基本表!AX33</f>
        <v>3097</v>
      </c>
      <c r="AS36" s="387">
        <f>取引基本表!AY33</f>
        <v>1</v>
      </c>
      <c r="AT36" s="387">
        <f>ABS(取引基本表!BB33)</f>
        <v>1746</v>
      </c>
      <c r="AU36" s="388">
        <f t="shared" si="11"/>
        <v>-1745</v>
      </c>
      <c r="AV36" s="411">
        <v>6.3278791478513889E-3</v>
      </c>
      <c r="AW36" s="407">
        <v>0.99367212085214862</v>
      </c>
    </row>
    <row r="37" spans="1:49" x14ac:dyDescent="0.2">
      <c r="A37" s="225" t="s">
        <v>22</v>
      </c>
      <c r="B37" s="158" t="s">
        <v>377</v>
      </c>
      <c r="C37" s="405">
        <f t="shared" si="0"/>
        <v>0.12537048014226437</v>
      </c>
      <c r="D37" s="406">
        <f t="shared" si="1"/>
        <v>0.23782234957020057</v>
      </c>
      <c r="E37" s="406">
        <f t="shared" si="1"/>
        <v>0.19484240687679083</v>
      </c>
      <c r="F37" s="406">
        <f t="shared" si="2"/>
        <v>0.7435530085959885</v>
      </c>
      <c r="G37" s="406">
        <f t="shared" si="2"/>
        <v>0.54441260744985676</v>
      </c>
      <c r="H37" s="407">
        <f t="shared" si="3"/>
        <v>5.4441793449632819E-2</v>
      </c>
      <c r="K37" s="225" t="s">
        <v>22</v>
      </c>
      <c r="L37" s="158" t="s">
        <v>377</v>
      </c>
      <c r="M37" s="383">
        <f>取引基本表!AX34</f>
        <v>3374</v>
      </c>
      <c r="N37" s="367">
        <f>ABS(取引基本表!BB34)</f>
        <v>2951</v>
      </c>
      <c r="O37" s="411">
        <f t="shared" si="4"/>
        <v>0.87462951985773563</v>
      </c>
      <c r="P37" s="407">
        <f t="shared" si="5"/>
        <v>0.12537048014226437</v>
      </c>
      <c r="R37" s="225" t="s">
        <v>22</v>
      </c>
      <c r="S37" s="158" t="s">
        <v>377</v>
      </c>
      <c r="T37" s="365">
        <f>取引基本表!BD34</f>
        <v>698</v>
      </c>
      <c r="U37" s="446">
        <f>雇用表!AP34</f>
        <v>166</v>
      </c>
      <c r="V37" s="447">
        <f>雇用表!AP80</f>
        <v>136</v>
      </c>
      <c r="W37" s="413">
        <f t="shared" si="7"/>
        <v>0.23782234957020057</v>
      </c>
      <c r="X37" s="413">
        <f t="shared" si="8"/>
        <v>0.19484240687679083</v>
      </c>
      <c r="Z37" s="225" t="s">
        <v>22</v>
      </c>
      <c r="AA37" s="48" t="s">
        <v>377</v>
      </c>
      <c r="AB37" s="454">
        <v>380</v>
      </c>
      <c r="AC37" s="387">
        <v>32</v>
      </c>
      <c r="AD37" s="387">
        <v>57</v>
      </c>
      <c r="AE37" s="387">
        <v>51</v>
      </c>
      <c r="AF37" s="387">
        <v>-1</v>
      </c>
      <c r="AG37" s="369">
        <v>698</v>
      </c>
      <c r="AH37" s="407">
        <f t="shared" si="9"/>
        <v>0.7435530085959885</v>
      </c>
      <c r="AI37" s="411">
        <f t="shared" si="10"/>
        <v>0.54441260744985676</v>
      </c>
      <c r="AK37" s="225" t="s">
        <v>22</v>
      </c>
      <c r="AL37" s="158" t="s">
        <v>377</v>
      </c>
      <c r="AM37" s="383">
        <f>取引基本表!AR34</f>
        <v>1757</v>
      </c>
      <c r="AN37" s="407">
        <f t="shared" si="6"/>
        <v>5.4441793449632819E-2</v>
      </c>
      <c r="AP37" s="225" t="s">
        <v>22</v>
      </c>
      <c r="AQ37" s="158" t="s">
        <v>377</v>
      </c>
      <c r="AR37" s="386">
        <f>取引基本表!AX34</f>
        <v>3374</v>
      </c>
      <c r="AS37" s="387">
        <f>取引基本表!AY34</f>
        <v>275</v>
      </c>
      <c r="AT37" s="387">
        <f>ABS(取引基本表!BB34)</f>
        <v>2951</v>
      </c>
      <c r="AU37" s="388">
        <f t="shared" si="11"/>
        <v>-2676</v>
      </c>
      <c r="AV37" s="411">
        <v>0.42821641302313979</v>
      </c>
      <c r="AW37" s="407">
        <v>0.57178358697686016</v>
      </c>
    </row>
    <row r="38" spans="1:49" x14ac:dyDescent="0.2">
      <c r="A38" s="225" t="s">
        <v>23</v>
      </c>
      <c r="B38" s="158" t="s">
        <v>193</v>
      </c>
      <c r="C38" s="405">
        <f t="shared" si="0"/>
        <v>2.2876841115637703E-2</v>
      </c>
      <c r="D38" s="406">
        <f t="shared" si="1"/>
        <v>0.17821782178217821</v>
      </c>
      <c r="E38" s="406">
        <f t="shared" si="1"/>
        <v>0.21782178217821782</v>
      </c>
      <c r="F38" s="406">
        <f t="shared" si="2"/>
        <v>0.54455445544554459</v>
      </c>
      <c r="G38" s="406">
        <f t="shared" si="2"/>
        <v>0.33663366336633666</v>
      </c>
      <c r="H38" s="407">
        <f t="shared" si="3"/>
        <v>4.7129179190035016E-2</v>
      </c>
      <c r="K38" s="225" t="s">
        <v>23</v>
      </c>
      <c r="L38" s="158" t="s">
        <v>193</v>
      </c>
      <c r="M38" s="383">
        <f>取引基本表!AX35</f>
        <v>3191</v>
      </c>
      <c r="N38" s="367">
        <f>ABS(取引基本表!BB35)</f>
        <v>3118</v>
      </c>
      <c r="O38" s="411">
        <f t="shared" si="4"/>
        <v>0.9771231588843623</v>
      </c>
      <c r="P38" s="407">
        <f t="shared" si="5"/>
        <v>2.2876841115637703E-2</v>
      </c>
      <c r="R38" s="225" t="s">
        <v>23</v>
      </c>
      <c r="S38" s="158" t="s">
        <v>193</v>
      </c>
      <c r="T38" s="365">
        <f>取引基本表!BD35</f>
        <v>101</v>
      </c>
      <c r="U38" s="446">
        <f>雇用表!AP35</f>
        <v>18</v>
      </c>
      <c r="V38" s="447">
        <f>雇用表!AP81</f>
        <v>22</v>
      </c>
      <c r="W38" s="413">
        <f t="shared" si="7"/>
        <v>0.17821782178217821</v>
      </c>
      <c r="X38" s="413">
        <f t="shared" si="8"/>
        <v>0.21782178217821782</v>
      </c>
      <c r="Z38" s="225" t="s">
        <v>23</v>
      </c>
      <c r="AA38" s="48" t="s">
        <v>193</v>
      </c>
      <c r="AB38" s="454">
        <v>34</v>
      </c>
      <c r="AC38" s="387">
        <v>10</v>
      </c>
      <c r="AD38" s="387">
        <v>8</v>
      </c>
      <c r="AE38" s="387">
        <v>3</v>
      </c>
      <c r="AF38" s="387">
        <v>0</v>
      </c>
      <c r="AG38" s="369">
        <v>101</v>
      </c>
      <c r="AH38" s="407">
        <f t="shared" si="9"/>
        <v>0.54455445544554459</v>
      </c>
      <c r="AI38" s="411">
        <f t="shared" si="10"/>
        <v>0.33663366336633666</v>
      </c>
      <c r="AK38" s="225" t="s">
        <v>23</v>
      </c>
      <c r="AL38" s="158" t="s">
        <v>193</v>
      </c>
      <c r="AM38" s="383">
        <f>取引基本表!AR35</f>
        <v>1521</v>
      </c>
      <c r="AN38" s="407">
        <f t="shared" si="6"/>
        <v>4.7129179190035016E-2</v>
      </c>
      <c r="AP38" s="225" t="s">
        <v>23</v>
      </c>
      <c r="AQ38" s="158" t="s">
        <v>193</v>
      </c>
      <c r="AR38" s="386">
        <f>取引基本表!AX35</f>
        <v>3191</v>
      </c>
      <c r="AS38" s="387">
        <f>取引基本表!AY35</f>
        <v>28</v>
      </c>
      <c r="AT38" s="387">
        <f>ABS(取引基本表!BB35)</f>
        <v>3118</v>
      </c>
      <c r="AU38" s="388">
        <f t="shared" si="11"/>
        <v>-3090</v>
      </c>
      <c r="AV38" s="411">
        <v>0.57331716017527301</v>
      </c>
      <c r="AW38" s="407">
        <v>0.42668283982472699</v>
      </c>
    </row>
    <row r="39" spans="1:49" x14ac:dyDescent="0.2">
      <c r="A39" s="225" t="s">
        <v>24</v>
      </c>
      <c r="B39" s="158" t="s">
        <v>39</v>
      </c>
      <c r="C39" s="405">
        <f t="shared" si="0"/>
        <v>1</v>
      </c>
      <c r="D39" s="406">
        <f t="shared" si="1"/>
        <v>5.5779078273591805E-2</v>
      </c>
      <c r="E39" s="406">
        <f t="shared" si="1"/>
        <v>7.0592538405267011E-2</v>
      </c>
      <c r="F39" s="406">
        <f t="shared" si="2"/>
        <v>0.70537673738112661</v>
      </c>
      <c r="G39" s="406">
        <f t="shared" si="2"/>
        <v>0.3546086320409656</v>
      </c>
      <c r="H39" s="407">
        <f t="shared" si="3"/>
        <v>4.3379915099309016E-3</v>
      </c>
      <c r="K39" s="225" t="s">
        <v>24</v>
      </c>
      <c r="L39" s="158" t="s">
        <v>39</v>
      </c>
      <c r="M39" s="383">
        <f>取引基本表!AX36</f>
        <v>5468</v>
      </c>
      <c r="N39" s="367">
        <f>ABS(取引基本表!BB36)</f>
        <v>0</v>
      </c>
      <c r="O39" s="411">
        <f t="shared" si="4"/>
        <v>0</v>
      </c>
      <c r="P39" s="407">
        <f t="shared" si="5"/>
        <v>1</v>
      </c>
      <c r="R39" s="225" t="s">
        <v>24</v>
      </c>
      <c r="S39" s="158" t="s">
        <v>39</v>
      </c>
      <c r="T39" s="365">
        <f>取引基本表!BD36</f>
        <v>5468</v>
      </c>
      <c r="U39" s="446">
        <f>雇用表!AP36</f>
        <v>305</v>
      </c>
      <c r="V39" s="447">
        <f>雇用表!AP82</f>
        <v>386</v>
      </c>
      <c r="W39" s="413">
        <f t="shared" si="7"/>
        <v>5.5779078273591805E-2</v>
      </c>
      <c r="X39" s="413">
        <f t="shared" si="8"/>
        <v>7.0592538405267011E-2</v>
      </c>
      <c r="Z39" s="225" t="s">
        <v>24</v>
      </c>
      <c r="AA39" s="48" t="s">
        <v>39</v>
      </c>
      <c r="AB39" s="454">
        <v>1939</v>
      </c>
      <c r="AC39" s="387">
        <v>0</v>
      </c>
      <c r="AD39" s="387">
        <v>1909</v>
      </c>
      <c r="AE39" s="387">
        <v>9</v>
      </c>
      <c r="AF39" s="387">
        <v>0</v>
      </c>
      <c r="AG39" s="369">
        <v>5468</v>
      </c>
      <c r="AH39" s="407">
        <f t="shared" si="9"/>
        <v>0.70537673738112661</v>
      </c>
      <c r="AI39" s="411">
        <f t="shared" si="10"/>
        <v>0.3546086320409656</v>
      </c>
      <c r="AK39" s="225" t="s">
        <v>24</v>
      </c>
      <c r="AL39" s="158" t="s">
        <v>39</v>
      </c>
      <c r="AM39" s="383">
        <f>取引基本表!AR36</f>
        <v>140</v>
      </c>
      <c r="AN39" s="407">
        <f t="shared" si="6"/>
        <v>4.3379915099309016E-3</v>
      </c>
      <c r="AP39" s="225" t="s">
        <v>24</v>
      </c>
      <c r="AQ39" s="158" t="s">
        <v>39</v>
      </c>
      <c r="AR39" s="386">
        <f>取引基本表!AX36</f>
        <v>5468</v>
      </c>
      <c r="AS39" s="387">
        <f>取引基本表!AY36</f>
        <v>0</v>
      </c>
      <c r="AT39" s="387">
        <f>ABS(取引基本表!BB36)</f>
        <v>0</v>
      </c>
      <c r="AU39" s="388">
        <f t="shared" si="11"/>
        <v>0</v>
      </c>
      <c r="AV39" s="411">
        <v>0</v>
      </c>
      <c r="AW39" s="407">
        <v>1</v>
      </c>
    </row>
    <row r="40" spans="1:49" x14ac:dyDescent="0.2">
      <c r="A40" s="225" t="s">
        <v>25</v>
      </c>
      <c r="B40" s="158" t="s">
        <v>40</v>
      </c>
      <c r="C40" s="405">
        <f t="shared" si="0"/>
        <v>1</v>
      </c>
      <c r="D40" s="406">
        <f t="shared" si="1"/>
        <v>3.8155498034704249E-2</v>
      </c>
      <c r="E40" s="406">
        <f t="shared" si="1"/>
        <v>2.4733966062697729E-2</v>
      </c>
      <c r="F40" s="406">
        <f t="shared" si="2"/>
        <v>0.76416450963474258</v>
      </c>
      <c r="G40" s="406">
        <f t="shared" si="2"/>
        <v>0.56581344070558914</v>
      </c>
      <c r="H40" s="407">
        <f t="shared" si="3"/>
        <v>2.8909614848325226E-2</v>
      </c>
      <c r="K40" s="225" t="s">
        <v>25</v>
      </c>
      <c r="L40" s="158" t="s">
        <v>40</v>
      </c>
      <c r="M40" s="383">
        <f>取引基本表!AX37</f>
        <v>5376</v>
      </c>
      <c r="N40" s="367">
        <f>ABS(取引基本表!BB37)</f>
        <v>0</v>
      </c>
      <c r="O40" s="411">
        <f t="shared" si="4"/>
        <v>0</v>
      </c>
      <c r="P40" s="407">
        <f t="shared" si="5"/>
        <v>1</v>
      </c>
      <c r="R40" s="225" t="s">
        <v>25</v>
      </c>
      <c r="S40" s="158" t="s">
        <v>40</v>
      </c>
      <c r="T40" s="365">
        <f>取引基本表!BD37</f>
        <v>10431</v>
      </c>
      <c r="U40" s="446">
        <f>雇用表!AP37</f>
        <v>398</v>
      </c>
      <c r="V40" s="447">
        <f>雇用表!AP83</f>
        <v>258</v>
      </c>
      <c r="W40" s="413">
        <f t="shared" si="7"/>
        <v>3.8155498034704249E-2</v>
      </c>
      <c r="X40" s="413">
        <f t="shared" si="8"/>
        <v>2.4733966062697729E-2</v>
      </c>
      <c r="Z40" s="225" t="s">
        <v>25</v>
      </c>
      <c r="AA40" s="48" t="s">
        <v>40</v>
      </c>
      <c r="AB40" s="454">
        <v>5902</v>
      </c>
      <c r="AC40" s="387">
        <v>144</v>
      </c>
      <c r="AD40" s="387">
        <v>1827</v>
      </c>
      <c r="AE40" s="387">
        <v>115</v>
      </c>
      <c r="AF40" s="387">
        <v>-17</v>
      </c>
      <c r="AG40" s="369">
        <v>10431</v>
      </c>
      <c r="AH40" s="407">
        <f t="shared" si="9"/>
        <v>0.76416450963474258</v>
      </c>
      <c r="AI40" s="411">
        <f t="shared" si="10"/>
        <v>0.56581344070558914</v>
      </c>
      <c r="AK40" s="225" t="s">
        <v>25</v>
      </c>
      <c r="AL40" s="158" t="s">
        <v>40</v>
      </c>
      <c r="AM40" s="383">
        <f>取引基本表!AR37</f>
        <v>933</v>
      </c>
      <c r="AN40" s="407">
        <f t="shared" si="6"/>
        <v>2.8909614848325226E-2</v>
      </c>
      <c r="AP40" s="225" t="s">
        <v>25</v>
      </c>
      <c r="AQ40" s="158" t="s">
        <v>40</v>
      </c>
      <c r="AR40" s="386">
        <f>取引基本表!AX37</f>
        <v>5376</v>
      </c>
      <c r="AS40" s="387">
        <f>取引基本表!AY37</f>
        <v>5055</v>
      </c>
      <c r="AT40" s="387">
        <f>ABS(取引基本表!BB37)</f>
        <v>0</v>
      </c>
      <c r="AU40" s="388">
        <f t="shared" si="11"/>
        <v>5055</v>
      </c>
      <c r="AV40" s="411">
        <v>0.13187533136804414</v>
      </c>
      <c r="AW40" s="407">
        <v>0.86812466863195592</v>
      </c>
    </row>
    <row r="41" spans="1:49" x14ac:dyDescent="0.2">
      <c r="A41" s="225" t="s">
        <v>26</v>
      </c>
      <c r="B41" s="158" t="s">
        <v>276</v>
      </c>
      <c r="C41" s="405">
        <f t="shared" si="0"/>
        <v>0.80737001514386675</v>
      </c>
      <c r="D41" s="406">
        <f t="shared" si="1"/>
        <v>0.17788165826054866</v>
      </c>
      <c r="E41" s="406">
        <f t="shared" si="1"/>
        <v>0.18021896912289334</v>
      </c>
      <c r="F41" s="406">
        <f t="shared" si="2"/>
        <v>0.56759749046623198</v>
      </c>
      <c r="G41" s="406">
        <f t="shared" si="2"/>
        <v>0.46438676343953744</v>
      </c>
      <c r="H41" s="407">
        <f t="shared" si="3"/>
        <v>5.5247420444334276E-2</v>
      </c>
      <c r="K41" s="225" t="s">
        <v>26</v>
      </c>
      <c r="L41" s="158" t="s">
        <v>276</v>
      </c>
      <c r="M41" s="383">
        <f>取引基本表!AX38</f>
        <v>9905</v>
      </c>
      <c r="N41" s="367">
        <f>ABS(取引基本表!BB38)</f>
        <v>1908</v>
      </c>
      <c r="O41" s="411">
        <f t="shared" si="4"/>
        <v>0.19262998485613328</v>
      </c>
      <c r="P41" s="407">
        <f t="shared" si="5"/>
        <v>0.80737001514386675</v>
      </c>
      <c r="R41" s="225" t="s">
        <v>26</v>
      </c>
      <c r="S41" s="158" t="s">
        <v>276</v>
      </c>
      <c r="T41" s="365">
        <f>取引基本表!BD38</f>
        <v>8129</v>
      </c>
      <c r="U41" s="446">
        <f>雇用表!AP38</f>
        <v>1446</v>
      </c>
      <c r="V41" s="447">
        <f>雇用表!AP84</f>
        <v>1465</v>
      </c>
      <c r="W41" s="413">
        <f t="shared" si="7"/>
        <v>0.17788165826054866</v>
      </c>
      <c r="X41" s="413">
        <f t="shared" si="8"/>
        <v>0.18021896912289334</v>
      </c>
      <c r="Z41" s="225" t="s">
        <v>26</v>
      </c>
      <c r="AA41" s="48" t="s">
        <v>276</v>
      </c>
      <c r="AB41" s="454">
        <v>3775</v>
      </c>
      <c r="AC41" s="387">
        <v>303</v>
      </c>
      <c r="AD41" s="387">
        <v>516</v>
      </c>
      <c r="AE41" s="387">
        <v>119</v>
      </c>
      <c r="AF41" s="387">
        <v>-99</v>
      </c>
      <c r="AG41" s="369">
        <v>8129</v>
      </c>
      <c r="AH41" s="407">
        <f t="shared" si="9"/>
        <v>0.56759749046623198</v>
      </c>
      <c r="AI41" s="411">
        <f t="shared" si="10"/>
        <v>0.46438676343953744</v>
      </c>
      <c r="AK41" s="225" t="s">
        <v>26</v>
      </c>
      <c r="AL41" s="158" t="s">
        <v>276</v>
      </c>
      <c r="AM41" s="383">
        <f>取引基本表!AR38</f>
        <v>1783</v>
      </c>
      <c r="AN41" s="407">
        <f t="shared" si="6"/>
        <v>5.5247420444334276E-2</v>
      </c>
      <c r="AP41" s="225" t="s">
        <v>26</v>
      </c>
      <c r="AQ41" s="158" t="s">
        <v>276</v>
      </c>
      <c r="AR41" s="386">
        <f>取引基本表!AX38</f>
        <v>9905</v>
      </c>
      <c r="AS41" s="387">
        <f>取引基本表!AY38</f>
        <v>132</v>
      </c>
      <c r="AT41" s="387">
        <f>ABS(取引基本表!BB38)</f>
        <v>1908</v>
      </c>
      <c r="AU41" s="388">
        <f t="shared" si="11"/>
        <v>-1776</v>
      </c>
      <c r="AV41" s="411">
        <v>5.6596812691101581E-5</v>
      </c>
      <c r="AW41" s="407">
        <v>0.9999434031873089</v>
      </c>
    </row>
    <row r="42" spans="1:49" x14ac:dyDescent="0.2">
      <c r="A42" s="225" t="s">
        <v>51</v>
      </c>
      <c r="B42" s="158" t="s">
        <v>367</v>
      </c>
      <c r="C42" s="405">
        <f t="shared" ref="C42:C47" si="12">P42</f>
        <v>0.96683250414593702</v>
      </c>
      <c r="D42" s="406">
        <f t="shared" ref="D42:E47" si="13">W42</f>
        <v>0.25383304940374785</v>
      </c>
      <c r="E42" s="406">
        <f t="shared" si="13"/>
        <v>0.17717206132879046</v>
      </c>
      <c r="F42" s="406">
        <f t="shared" ref="F42:G46" si="14">AH42</f>
        <v>0.55877342419080067</v>
      </c>
      <c r="G42" s="406">
        <f t="shared" si="14"/>
        <v>0.48211243611584326</v>
      </c>
      <c r="H42" s="407">
        <f t="shared" ref="H42:H47" si="15">AN42</f>
        <v>1.6732252966876335E-2</v>
      </c>
      <c r="K42" s="225" t="s">
        <v>51</v>
      </c>
      <c r="L42" s="158" t="s">
        <v>367</v>
      </c>
      <c r="M42" s="383">
        <f>取引基本表!AX39</f>
        <v>603</v>
      </c>
      <c r="N42" s="367">
        <f>ABS(取引基本表!BB39)</f>
        <v>20</v>
      </c>
      <c r="O42" s="411">
        <f t="shared" ref="O42:O47" si="16">N42/M42</f>
        <v>3.316749585406302E-2</v>
      </c>
      <c r="P42" s="407">
        <f t="shared" si="5"/>
        <v>0.96683250414593702</v>
      </c>
      <c r="R42" s="225" t="s">
        <v>51</v>
      </c>
      <c r="S42" s="158" t="s">
        <v>367</v>
      </c>
      <c r="T42" s="365">
        <f>取引基本表!BD39</f>
        <v>587</v>
      </c>
      <c r="U42" s="446">
        <f>雇用表!AP39</f>
        <v>149</v>
      </c>
      <c r="V42" s="447">
        <f>雇用表!AP85</f>
        <v>104</v>
      </c>
      <c r="W42" s="413">
        <f t="shared" si="7"/>
        <v>0.25383304940374785</v>
      </c>
      <c r="X42" s="413">
        <f t="shared" si="8"/>
        <v>0.17717206132879046</v>
      </c>
      <c r="Z42" s="225" t="s">
        <v>51</v>
      </c>
      <c r="AA42" s="48" t="s">
        <v>367</v>
      </c>
      <c r="AB42" s="454">
        <v>283</v>
      </c>
      <c r="AC42" s="387">
        <v>-1</v>
      </c>
      <c r="AD42" s="387">
        <v>36</v>
      </c>
      <c r="AE42" s="387">
        <v>20</v>
      </c>
      <c r="AF42" s="387">
        <v>-10</v>
      </c>
      <c r="AG42" s="369">
        <v>587</v>
      </c>
      <c r="AH42" s="407">
        <f t="shared" ref="AH42:AH47" si="17">SUM(AB42:AF42)/AG42</f>
        <v>0.55877342419080067</v>
      </c>
      <c r="AI42" s="411">
        <f t="shared" ref="AI42:AI47" si="18">AB42/AG42</f>
        <v>0.48211243611584326</v>
      </c>
      <c r="AK42" s="225" t="s">
        <v>51</v>
      </c>
      <c r="AL42" s="158" t="s">
        <v>367</v>
      </c>
      <c r="AM42" s="383">
        <f>取引基本表!AR39</f>
        <v>540</v>
      </c>
      <c r="AN42" s="407">
        <f t="shared" si="6"/>
        <v>1.6732252966876335E-2</v>
      </c>
      <c r="AP42" s="225" t="s">
        <v>51</v>
      </c>
      <c r="AQ42" s="158" t="s">
        <v>367</v>
      </c>
      <c r="AR42" s="386">
        <f>取引基本表!AX39</f>
        <v>603</v>
      </c>
      <c r="AS42" s="387">
        <f>取引基本表!AY39</f>
        <v>4</v>
      </c>
      <c r="AT42" s="387">
        <f>ABS(取引基本表!BB39)</f>
        <v>20</v>
      </c>
      <c r="AU42" s="388">
        <f t="shared" si="11"/>
        <v>-16</v>
      </c>
      <c r="AV42" s="411">
        <v>6.3071491241979305E-2</v>
      </c>
      <c r="AW42" s="407">
        <v>0.93692850875802069</v>
      </c>
    </row>
    <row r="43" spans="1:49" x14ac:dyDescent="0.2">
      <c r="A43" s="225" t="s">
        <v>194</v>
      </c>
      <c r="B43" s="158" t="s">
        <v>41</v>
      </c>
      <c r="C43" s="405">
        <f t="shared" si="12"/>
        <v>0.23747353563867324</v>
      </c>
      <c r="D43" s="406">
        <f t="shared" si="13"/>
        <v>1.4700914848698099</v>
      </c>
      <c r="E43" s="406">
        <f t="shared" si="13"/>
        <v>1.0415200562983815</v>
      </c>
      <c r="F43" s="406">
        <f t="shared" si="14"/>
        <v>0.64109781843771996</v>
      </c>
      <c r="G43" s="406">
        <f t="shared" si="14"/>
        <v>0.3947923997185081</v>
      </c>
      <c r="H43" s="407">
        <f t="shared" si="15"/>
        <v>4.4340470362222294E-2</v>
      </c>
      <c r="K43" s="225" t="s">
        <v>194</v>
      </c>
      <c r="L43" s="158" t="s">
        <v>41</v>
      </c>
      <c r="M43" s="383">
        <f>取引基本表!AX40</f>
        <v>5668</v>
      </c>
      <c r="N43" s="367">
        <f>ABS(取引基本表!BB40)</f>
        <v>4322</v>
      </c>
      <c r="O43" s="411">
        <f t="shared" si="16"/>
        <v>0.76252646436132676</v>
      </c>
      <c r="P43" s="407">
        <f t="shared" si="5"/>
        <v>0.23747353563867324</v>
      </c>
      <c r="R43" s="225" t="s">
        <v>194</v>
      </c>
      <c r="S43" s="158" t="s">
        <v>41</v>
      </c>
      <c r="T43" s="365">
        <f>取引基本表!BD40</f>
        <v>1421</v>
      </c>
      <c r="U43" s="446">
        <f>雇用表!AP40</f>
        <v>2089</v>
      </c>
      <c r="V43" s="447">
        <f>雇用表!AP86</f>
        <v>1480</v>
      </c>
      <c r="W43" s="413">
        <f t="shared" si="7"/>
        <v>1.4700914848698099</v>
      </c>
      <c r="X43" s="413">
        <f t="shared" si="8"/>
        <v>1.0415200562983815</v>
      </c>
      <c r="Z43" s="225" t="s">
        <v>194</v>
      </c>
      <c r="AA43" s="48" t="s">
        <v>41</v>
      </c>
      <c r="AB43" s="454">
        <v>561</v>
      </c>
      <c r="AC43" s="387">
        <v>139</v>
      </c>
      <c r="AD43" s="387">
        <v>133</v>
      </c>
      <c r="AE43" s="387">
        <v>78</v>
      </c>
      <c r="AF43" s="387">
        <v>0</v>
      </c>
      <c r="AG43" s="369">
        <v>1421</v>
      </c>
      <c r="AH43" s="407">
        <f t="shared" si="17"/>
        <v>0.64109781843771996</v>
      </c>
      <c r="AI43" s="411">
        <f t="shared" si="18"/>
        <v>0.3947923997185081</v>
      </c>
      <c r="AK43" s="225" t="s">
        <v>194</v>
      </c>
      <c r="AL43" s="158" t="s">
        <v>41</v>
      </c>
      <c r="AM43" s="383">
        <f>取引基本表!AR40</f>
        <v>1431</v>
      </c>
      <c r="AN43" s="407">
        <f t="shared" si="6"/>
        <v>4.4340470362222294E-2</v>
      </c>
      <c r="AP43" s="225" t="s">
        <v>194</v>
      </c>
      <c r="AQ43" s="158" t="s">
        <v>41</v>
      </c>
      <c r="AR43" s="386">
        <f>取引基本表!AX40</f>
        <v>5668</v>
      </c>
      <c r="AS43" s="387">
        <f>取引基本表!AY40</f>
        <v>75</v>
      </c>
      <c r="AT43" s="387">
        <f>ABS(取引基本表!BB40)</f>
        <v>4322</v>
      </c>
      <c r="AU43" s="388">
        <f t="shared" si="11"/>
        <v>-4247</v>
      </c>
      <c r="AV43" s="411">
        <v>0.35331229564204947</v>
      </c>
      <c r="AW43" s="407">
        <v>0.64668770435795053</v>
      </c>
    </row>
    <row r="44" spans="1:49" x14ac:dyDescent="0.2">
      <c r="A44" s="225" t="s">
        <v>205</v>
      </c>
      <c r="B44" s="158" t="s">
        <v>345</v>
      </c>
      <c r="C44" s="405">
        <f t="shared" si="12"/>
        <v>0.41273100616016423</v>
      </c>
      <c r="D44" s="406">
        <f t="shared" si="13"/>
        <v>0.30302086577390219</v>
      </c>
      <c r="E44" s="406">
        <f t="shared" si="13"/>
        <v>0.1999377141077546</v>
      </c>
      <c r="F44" s="406">
        <f t="shared" si="14"/>
        <v>0.52382435378386794</v>
      </c>
      <c r="G44" s="406">
        <f t="shared" si="14"/>
        <v>0.27032077234506385</v>
      </c>
      <c r="H44" s="407">
        <f t="shared" si="15"/>
        <v>0.12437641372044743</v>
      </c>
      <c r="K44" s="225" t="s">
        <v>205</v>
      </c>
      <c r="L44" s="158" t="s">
        <v>277</v>
      </c>
      <c r="M44" s="383">
        <f>取引基本表!AX41</f>
        <v>4870</v>
      </c>
      <c r="N44" s="367">
        <f>ABS(取引基本表!BB41)</f>
        <v>2860</v>
      </c>
      <c r="O44" s="411">
        <f t="shared" si="16"/>
        <v>0.58726899383983577</v>
      </c>
      <c r="P44" s="407">
        <f>1-O44</f>
        <v>0.41273100616016423</v>
      </c>
      <c r="R44" s="225" t="s">
        <v>205</v>
      </c>
      <c r="S44" s="158" t="s">
        <v>360</v>
      </c>
      <c r="T44" s="365">
        <f>取引基本表!BD41</f>
        <v>3211</v>
      </c>
      <c r="U44" s="446">
        <f>雇用表!AP41</f>
        <v>973</v>
      </c>
      <c r="V44" s="447">
        <f>雇用表!AP87</f>
        <v>642</v>
      </c>
      <c r="W44" s="413">
        <f t="shared" si="7"/>
        <v>0.30302086577390219</v>
      </c>
      <c r="X44" s="413">
        <f t="shared" si="8"/>
        <v>0.1999377141077546</v>
      </c>
      <c r="Z44" s="225" t="s">
        <v>205</v>
      </c>
      <c r="AA44" s="48" t="s">
        <v>42</v>
      </c>
      <c r="AB44" s="454">
        <v>868</v>
      </c>
      <c r="AC44" s="387">
        <v>327</v>
      </c>
      <c r="AD44" s="387">
        <v>306</v>
      </c>
      <c r="AE44" s="387">
        <v>181</v>
      </c>
      <c r="AF44" s="387">
        <v>0</v>
      </c>
      <c r="AG44" s="369">
        <v>3211</v>
      </c>
      <c r="AH44" s="407">
        <f t="shared" si="17"/>
        <v>0.52382435378386794</v>
      </c>
      <c r="AI44" s="411">
        <f t="shared" si="18"/>
        <v>0.27032077234506385</v>
      </c>
      <c r="AK44" s="225" t="s">
        <v>205</v>
      </c>
      <c r="AL44" s="158" t="s">
        <v>42</v>
      </c>
      <c r="AM44" s="383">
        <f>取引基本表!AR41</f>
        <v>4014</v>
      </c>
      <c r="AN44" s="407">
        <f t="shared" si="6"/>
        <v>0.12437641372044743</v>
      </c>
      <c r="AP44" s="225" t="s">
        <v>200</v>
      </c>
      <c r="AQ44" s="158" t="s">
        <v>42</v>
      </c>
      <c r="AR44" s="386">
        <f>取引基本表!AX41</f>
        <v>4870</v>
      </c>
      <c r="AS44" s="387">
        <f>取引基本表!AY41</f>
        <v>1201</v>
      </c>
      <c r="AT44" s="387">
        <f>ABS(取引基本表!BB41)</f>
        <v>2860</v>
      </c>
      <c r="AU44" s="388">
        <f t="shared" si="11"/>
        <v>-1659</v>
      </c>
      <c r="AV44" s="411">
        <v>0.30843419542811235</v>
      </c>
      <c r="AW44" s="407">
        <v>0.69156580457188765</v>
      </c>
    </row>
    <row r="45" spans="1:49" x14ac:dyDescent="0.2">
      <c r="A45" s="225" t="s">
        <v>341</v>
      </c>
      <c r="B45" s="158" t="s">
        <v>278</v>
      </c>
      <c r="C45" s="405">
        <f t="shared" si="12"/>
        <v>1</v>
      </c>
      <c r="D45" s="406">
        <f t="shared" si="13"/>
        <v>0</v>
      </c>
      <c r="E45" s="406">
        <f t="shared" si="13"/>
        <v>0</v>
      </c>
      <c r="F45" s="406">
        <f t="shared" si="14"/>
        <v>0</v>
      </c>
      <c r="G45" s="406">
        <f t="shared" si="14"/>
        <v>0</v>
      </c>
      <c r="H45" s="407">
        <f t="shared" si="15"/>
        <v>0</v>
      </c>
      <c r="K45" s="225" t="s">
        <v>341</v>
      </c>
      <c r="L45" s="158" t="s">
        <v>278</v>
      </c>
      <c r="M45" s="383">
        <f>取引基本表!AX42</f>
        <v>51</v>
      </c>
      <c r="N45" s="367">
        <f>ABS(取引基本表!BB42)</f>
        <v>0</v>
      </c>
      <c r="O45" s="411">
        <f t="shared" si="16"/>
        <v>0</v>
      </c>
      <c r="P45" s="407">
        <f>1-O45</f>
        <v>1</v>
      </c>
      <c r="R45" s="225" t="s">
        <v>341</v>
      </c>
      <c r="S45" s="158" t="s">
        <v>278</v>
      </c>
      <c r="T45" s="365">
        <f>取引基本表!BD42</f>
        <v>51</v>
      </c>
      <c r="U45" s="446">
        <f>雇用表!AP42</f>
        <v>0</v>
      </c>
      <c r="V45" s="447">
        <f>雇用表!AP88</f>
        <v>0</v>
      </c>
      <c r="W45" s="413">
        <f t="shared" si="7"/>
        <v>0</v>
      </c>
      <c r="X45" s="413">
        <f t="shared" si="8"/>
        <v>0</v>
      </c>
      <c r="Z45" s="225" t="s">
        <v>341</v>
      </c>
      <c r="AA45" s="48" t="s">
        <v>278</v>
      </c>
      <c r="AB45" s="454">
        <v>0</v>
      </c>
      <c r="AC45" s="387">
        <v>0</v>
      </c>
      <c r="AD45" s="387">
        <v>0</v>
      </c>
      <c r="AE45" s="387">
        <v>0</v>
      </c>
      <c r="AF45" s="387">
        <v>0</v>
      </c>
      <c r="AG45" s="369">
        <v>51</v>
      </c>
      <c r="AH45" s="407">
        <v>0</v>
      </c>
      <c r="AI45" s="411">
        <v>0</v>
      </c>
      <c r="AK45" s="225" t="s">
        <v>341</v>
      </c>
      <c r="AL45" s="158" t="s">
        <v>278</v>
      </c>
      <c r="AM45" s="383">
        <f>取引基本表!AR42</f>
        <v>0</v>
      </c>
      <c r="AN45" s="407">
        <f t="shared" si="6"/>
        <v>0</v>
      </c>
      <c r="AP45" s="225" t="s">
        <v>201</v>
      </c>
      <c r="AQ45" s="158" t="s">
        <v>278</v>
      </c>
      <c r="AR45" s="386">
        <f>取引基本表!AX42</f>
        <v>51</v>
      </c>
      <c r="AS45" s="387">
        <f>取引基本表!AY42</f>
        <v>0</v>
      </c>
      <c r="AT45" s="387">
        <f>ABS(取引基本表!BB42)</f>
        <v>0</v>
      </c>
      <c r="AU45" s="388">
        <f t="shared" si="11"/>
        <v>0</v>
      </c>
      <c r="AV45" s="411">
        <v>0</v>
      </c>
      <c r="AW45" s="407">
        <v>1</v>
      </c>
    </row>
    <row r="46" spans="1:49" x14ac:dyDescent="0.2">
      <c r="A46" s="225" t="s">
        <v>342</v>
      </c>
      <c r="B46" s="158" t="s">
        <v>279</v>
      </c>
      <c r="C46" s="405">
        <f t="shared" si="12"/>
        <v>7.03125E-2</v>
      </c>
      <c r="D46" s="406">
        <f t="shared" si="13"/>
        <v>1.0101010101010102E-2</v>
      </c>
      <c r="E46" s="406">
        <f t="shared" si="13"/>
        <v>3.0303030303030304E-2</v>
      </c>
      <c r="F46" s="406">
        <f t="shared" si="14"/>
        <v>0.30303030303030304</v>
      </c>
      <c r="G46" s="406">
        <f t="shared" si="14"/>
        <v>1.0101010101010102E-2</v>
      </c>
      <c r="H46" s="407">
        <f t="shared" si="15"/>
        <v>2.5315279025811051E-2</v>
      </c>
      <c r="K46" s="225" t="s">
        <v>342</v>
      </c>
      <c r="L46" s="158" t="s">
        <v>279</v>
      </c>
      <c r="M46" s="383">
        <f>取引基本表!AX43</f>
        <v>1408</v>
      </c>
      <c r="N46" s="367">
        <f>ABS(取引基本表!BB43)</f>
        <v>1309</v>
      </c>
      <c r="O46" s="411">
        <f t="shared" si="16"/>
        <v>0.9296875</v>
      </c>
      <c r="P46" s="407">
        <f>1-O46</f>
        <v>7.03125E-2</v>
      </c>
      <c r="R46" s="225" t="s">
        <v>342</v>
      </c>
      <c r="S46" s="158" t="s">
        <v>279</v>
      </c>
      <c r="T46" s="365">
        <f>取引基本表!BD43</f>
        <v>99</v>
      </c>
      <c r="U46" s="446">
        <f>雇用表!AP43</f>
        <v>1</v>
      </c>
      <c r="V46" s="447">
        <f>雇用表!AP89</f>
        <v>3</v>
      </c>
      <c r="W46" s="413">
        <f t="shared" si="7"/>
        <v>1.0101010101010102E-2</v>
      </c>
      <c r="X46" s="413">
        <f t="shared" si="8"/>
        <v>3.0303030303030304E-2</v>
      </c>
      <c r="Z46" s="225" t="s">
        <v>342</v>
      </c>
      <c r="AA46" s="48" t="s">
        <v>279</v>
      </c>
      <c r="AB46" s="454">
        <v>1</v>
      </c>
      <c r="AC46" s="387">
        <v>26</v>
      </c>
      <c r="AD46" s="387">
        <v>3</v>
      </c>
      <c r="AE46" s="387">
        <v>1</v>
      </c>
      <c r="AF46" s="387">
        <v>-1</v>
      </c>
      <c r="AG46" s="369">
        <v>99</v>
      </c>
      <c r="AH46" s="407">
        <f t="shared" si="17"/>
        <v>0.30303030303030304</v>
      </c>
      <c r="AI46" s="411">
        <f t="shared" si="18"/>
        <v>1.0101010101010102E-2</v>
      </c>
      <c r="AK46" s="225" t="s">
        <v>342</v>
      </c>
      <c r="AL46" s="158" t="s">
        <v>279</v>
      </c>
      <c r="AM46" s="383">
        <f>取引基本表!AR43</f>
        <v>817</v>
      </c>
      <c r="AN46" s="407">
        <f t="shared" si="6"/>
        <v>2.5315279025811051E-2</v>
      </c>
      <c r="AP46" s="225" t="s">
        <v>202</v>
      </c>
      <c r="AQ46" s="158" t="s">
        <v>279</v>
      </c>
      <c r="AR46" s="386">
        <f>取引基本表!AX43</f>
        <v>1408</v>
      </c>
      <c r="AS46" s="387">
        <f>取引基本表!AY43</f>
        <v>0</v>
      </c>
      <c r="AT46" s="387">
        <f>ABS(取引基本表!BB43)</f>
        <v>1309</v>
      </c>
      <c r="AU46" s="388">
        <f t="shared" si="11"/>
        <v>-1309</v>
      </c>
      <c r="AV46" s="411">
        <v>6.99850635196259E-3</v>
      </c>
      <c r="AW46" s="407">
        <v>0.99300149364803736</v>
      </c>
    </row>
    <row r="47" spans="1:49" x14ac:dyDescent="0.2">
      <c r="A47" s="226" t="s">
        <v>347</v>
      </c>
      <c r="B47" s="227" t="s">
        <v>43</v>
      </c>
      <c r="C47" s="408">
        <f t="shared" si="12"/>
        <v>0.45593014645384233</v>
      </c>
      <c r="D47" s="409">
        <f t="shared" si="13"/>
        <v>0.14068019962989961</v>
      </c>
      <c r="E47" s="409">
        <f t="shared" si="13"/>
        <v>0.11066561991812932</v>
      </c>
      <c r="F47" s="409">
        <f>AH47</f>
        <v>0.53227163124544385</v>
      </c>
      <c r="G47" s="409">
        <f>AI47</f>
        <v>0.32612291818538663</v>
      </c>
      <c r="H47" s="410">
        <f t="shared" si="15"/>
        <v>1</v>
      </c>
      <c r="K47" s="226" t="s">
        <v>347</v>
      </c>
      <c r="L47" s="228" t="s">
        <v>43</v>
      </c>
      <c r="M47" s="384">
        <f>取引基本表!AX44</f>
        <v>97232</v>
      </c>
      <c r="N47" s="385">
        <f>ABS(取引基本表!BB44)</f>
        <v>52901</v>
      </c>
      <c r="O47" s="412">
        <f t="shared" si="16"/>
        <v>0.54406985354615767</v>
      </c>
      <c r="P47" s="410">
        <f>1-O47</f>
        <v>0.45593014645384233</v>
      </c>
      <c r="R47" s="226" t="s">
        <v>347</v>
      </c>
      <c r="S47" s="228" t="s">
        <v>43</v>
      </c>
      <c r="T47" s="366">
        <f>取引基本表!BD44</f>
        <v>71332</v>
      </c>
      <c r="U47" s="448">
        <f>雇用表!AP44</f>
        <v>10035</v>
      </c>
      <c r="V47" s="449">
        <f>雇用表!AP90</f>
        <v>7894</v>
      </c>
      <c r="W47" s="414">
        <f t="shared" si="7"/>
        <v>0.14068019962989961</v>
      </c>
      <c r="X47" s="414">
        <f t="shared" si="8"/>
        <v>0.11066561991812932</v>
      </c>
      <c r="Z47" s="226" t="s">
        <v>347</v>
      </c>
      <c r="AA47" s="229" t="s">
        <v>43</v>
      </c>
      <c r="AB47" s="455">
        <v>23263</v>
      </c>
      <c r="AC47" s="390">
        <v>4544</v>
      </c>
      <c r="AD47" s="390">
        <v>8873</v>
      </c>
      <c r="AE47" s="390">
        <v>1764</v>
      </c>
      <c r="AF47" s="390">
        <v>-476</v>
      </c>
      <c r="AG47" s="370">
        <v>71332</v>
      </c>
      <c r="AH47" s="410">
        <f t="shared" si="17"/>
        <v>0.53227163124544385</v>
      </c>
      <c r="AI47" s="412">
        <f t="shared" si="18"/>
        <v>0.32612291818538663</v>
      </c>
      <c r="AK47" s="226" t="s">
        <v>347</v>
      </c>
      <c r="AL47" s="228" t="s">
        <v>43</v>
      </c>
      <c r="AM47" s="384">
        <f>取引基本表!AR44</f>
        <v>32273</v>
      </c>
      <c r="AN47" s="410">
        <f t="shared" si="6"/>
        <v>1</v>
      </c>
      <c r="AP47" s="226" t="s">
        <v>203</v>
      </c>
      <c r="AQ47" s="228" t="s">
        <v>43</v>
      </c>
      <c r="AR47" s="389">
        <f>取引基本表!AX44</f>
        <v>97232</v>
      </c>
      <c r="AS47" s="390">
        <f>取引基本表!AY44</f>
        <v>27001</v>
      </c>
      <c r="AT47" s="391">
        <f>ABS(取引基本表!BB44)</f>
        <v>52901</v>
      </c>
      <c r="AU47" s="392">
        <f t="shared" si="11"/>
        <v>-25900</v>
      </c>
      <c r="AV47" s="412">
        <v>0.41467476400433478</v>
      </c>
      <c r="AW47" s="410">
        <v>0.58532523599566522</v>
      </c>
    </row>
    <row r="48" spans="1:49" ht="13" x14ac:dyDescent="0.2">
      <c r="A48" s="56" t="s">
        <v>485</v>
      </c>
      <c r="K48" s="56" t="s">
        <v>485</v>
      </c>
      <c r="R48" s="56" t="s">
        <v>485</v>
      </c>
      <c r="Z48" s="56" t="s">
        <v>485</v>
      </c>
      <c r="AK48" s="56" t="s">
        <v>485</v>
      </c>
      <c r="AP48" s="56" t="s">
        <v>485</v>
      </c>
      <c r="AR48" s="231"/>
      <c r="AS48" s="231"/>
      <c r="AT48" s="231"/>
      <c r="AU48" s="231"/>
      <c r="AV48" s="230"/>
      <c r="AW48" s="230"/>
    </row>
    <row r="49" spans="43:49" x14ac:dyDescent="0.2">
      <c r="AQ49" s="48" t="s">
        <v>393</v>
      </c>
      <c r="AR49" s="231">
        <f>SUM(AR12:AR29)+AR45</f>
        <v>25535</v>
      </c>
      <c r="AS49" s="231">
        <f>SUM(AS12:AS29)+AS45</f>
        <v>16532</v>
      </c>
      <c r="AT49" s="231">
        <f>SUM(AT12:AT29)+AT45</f>
        <v>21667</v>
      </c>
      <c r="AU49" s="231">
        <f>SUM(AU12:AU29)+AU45</f>
        <v>-5135</v>
      </c>
      <c r="AV49" s="230">
        <f>AT49/AR49</f>
        <v>0.84852163696886629</v>
      </c>
      <c r="AW49" s="230">
        <f>1-AV49</f>
        <v>0.15147836303113371</v>
      </c>
    </row>
    <row r="50" spans="43:49" x14ac:dyDescent="0.2">
      <c r="AQ50" s="48" t="s">
        <v>394</v>
      </c>
      <c r="AR50" s="231">
        <f>SUM(AR8:AR11)+SUM(AR30:AR44)+AR46</f>
        <v>71697</v>
      </c>
      <c r="AS50" s="231">
        <f>SUM(AS8:AS11)+SUM(AS30:AS44)+AS46</f>
        <v>10469</v>
      </c>
      <c r="AT50" s="231">
        <f>SUM(AT8:AT11)+SUM(AT30:AT44)+AT46</f>
        <v>31234</v>
      </c>
      <c r="AU50" s="231">
        <f>SUM(AU8:AU11)+SUM(AU30:AU44)+AU46</f>
        <v>-20765</v>
      </c>
      <c r="AV50" s="230">
        <f>AT50/AR50</f>
        <v>0.43563886912981015</v>
      </c>
      <c r="AW50" s="230">
        <f>1-AV50</f>
        <v>0.56436113087018991</v>
      </c>
    </row>
    <row r="51" spans="43:49" x14ac:dyDescent="0.2">
      <c r="AR51" s="232"/>
      <c r="AS51" s="232"/>
      <c r="AT51" s="232"/>
      <c r="AU51" s="232"/>
    </row>
    <row r="52" spans="43:49" x14ac:dyDescent="0.2">
      <c r="AR52" s="232" t="s">
        <v>395</v>
      </c>
    </row>
  </sheetData>
  <mergeCells count="1">
    <mergeCell ref="W5:X5"/>
  </mergeCells>
  <phoneticPr fontId="5"/>
  <pageMargins left="0.78740157480314965" right="0.59055118110236227" top="0.98425196850393704" bottom="0.98425196850393704" header="0.51181102362204722" footer="0.51181102362204722"/>
  <pageSetup paperSize="9" orientation="landscape" verticalDpi="2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3">
    <pageSetUpPr fitToPage="1"/>
  </sheetPr>
  <dimension ref="A1:BS53"/>
  <sheetViews>
    <sheetView zoomScaleNormal="100" workbookViewId="0">
      <pane xSplit="2" ySplit="4" topLeftCell="AE39" activePane="bottomRight" state="frozen"/>
      <selection activeCell="F63" sqref="F63"/>
      <selection pane="topRight" activeCell="F63" sqref="F63"/>
      <selection pane="bottomLeft" activeCell="F63" sqref="F63"/>
      <selection pane="bottomRight" sqref="A1:XFD1048576"/>
    </sheetView>
  </sheetViews>
  <sheetFormatPr defaultColWidth="9" defaultRowHeight="13" x14ac:dyDescent="0.2"/>
  <cols>
    <col min="1" max="1" width="3.90625" style="56" customWidth="1"/>
    <col min="2" max="2" width="21" style="56" customWidth="1"/>
    <col min="3" max="41" width="9.26953125" style="56" bestFit="1" customWidth="1"/>
    <col min="42" max="42" width="10" style="56" bestFit="1" customWidth="1"/>
    <col min="43" max="43" width="9.26953125" style="56" bestFit="1" customWidth="1"/>
    <col min="44" max="44" width="10" style="56" bestFit="1" customWidth="1"/>
    <col min="45" max="48" width="9.26953125" style="56" bestFit="1" customWidth="1"/>
    <col min="49" max="50" width="10" style="56" bestFit="1" customWidth="1"/>
    <col min="51" max="51" width="9.26953125" style="56" bestFit="1" customWidth="1"/>
    <col min="52" max="53" width="10" style="56" bestFit="1" customWidth="1"/>
    <col min="54" max="54" width="10.6328125" style="56" bestFit="1" customWidth="1"/>
    <col min="55" max="55" width="9.6328125" style="56" bestFit="1" customWidth="1"/>
    <col min="56" max="56" width="11.08984375" style="56" bestFit="1" customWidth="1"/>
    <col min="57" max="57" width="5.7265625" style="56" customWidth="1"/>
    <col min="58" max="58" width="7" style="56" customWidth="1"/>
    <col min="59" max="59" width="3.6328125" style="56" customWidth="1"/>
    <col min="60" max="60" width="19.453125" style="56" customWidth="1"/>
    <col min="61" max="62" width="9.90625" style="56" bestFit="1" customWidth="1"/>
    <col min="63" max="63" width="9.08984375" style="56" bestFit="1" customWidth="1"/>
    <col min="64" max="64" width="10" style="56" customWidth="1"/>
    <col min="65" max="65" width="3.90625" style="56" customWidth="1"/>
    <col min="66" max="66" width="3.7265625" style="56" customWidth="1"/>
    <col min="67" max="67" width="20.08984375" style="56" customWidth="1"/>
    <col min="68" max="68" width="9.36328125" style="56" bestFit="1" customWidth="1"/>
    <col min="69" max="69" width="9.90625" style="56" bestFit="1" customWidth="1"/>
    <col min="70" max="70" width="10.453125" style="56" bestFit="1" customWidth="1"/>
    <col min="71" max="71" width="3.90625" style="56" customWidth="1"/>
    <col min="72" max="256" width="9" style="56"/>
    <col min="257" max="257" width="3.90625" style="56" customWidth="1"/>
    <col min="258" max="258" width="21" style="56" customWidth="1"/>
    <col min="259" max="297" width="9.26953125" style="56" bestFit="1" customWidth="1"/>
    <col min="298" max="298" width="10" style="56" bestFit="1" customWidth="1"/>
    <col min="299" max="299" width="9.26953125" style="56" bestFit="1" customWidth="1"/>
    <col min="300" max="300" width="10" style="56" bestFit="1" customWidth="1"/>
    <col min="301" max="304" width="9.26953125" style="56" bestFit="1" customWidth="1"/>
    <col min="305" max="306" width="10" style="56" bestFit="1" customWidth="1"/>
    <col min="307" max="307" width="9.26953125" style="56" bestFit="1" customWidth="1"/>
    <col min="308" max="309" width="10" style="56" bestFit="1" customWidth="1"/>
    <col min="310" max="310" width="10.6328125" style="56" bestFit="1" customWidth="1"/>
    <col min="311" max="311" width="9.6328125" style="56" bestFit="1" customWidth="1"/>
    <col min="312" max="312" width="11.08984375" style="56" bestFit="1" customWidth="1"/>
    <col min="313" max="313" width="5.7265625" style="56" customWidth="1"/>
    <col min="314" max="314" width="7" style="56" customWidth="1"/>
    <col min="315" max="315" width="3.6328125" style="56" customWidth="1"/>
    <col min="316" max="316" width="19.453125" style="56" customWidth="1"/>
    <col min="317" max="318" width="9.90625" style="56" bestFit="1" customWidth="1"/>
    <col min="319" max="319" width="9.08984375" style="56" bestFit="1" customWidth="1"/>
    <col min="320" max="320" width="10" style="56" customWidth="1"/>
    <col min="321" max="321" width="3.90625" style="56" customWidth="1"/>
    <col min="322" max="322" width="3.7265625" style="56" customWidth="1"/>
    <col min="323" max="323" width="20.08984375" style="56" customWidth="1"/>
    <col min="324" max="324" width="9.36328125" style="56" bestFit="1" customWidth="1"/>
    <col min="325" max="325" width="9.90625" style="56" bestFit="1" customWidth="1"/>
    <col min="326" max="326" width="10.453125" style="56" bestFit="1" customWidth="1"/>
    <col min="327" max="327" width="3.90625" style="56" customWidth="1"/>
    <col min="328" max="512" width="9" style="56"/>
    <col min="513" max="513" width="3.90625" style="56" customWidth="1"/>
    <col min="514" max="514" width="21" style="56" customWidth="1"/>
    <col min="515" max="553" width="9.26953125" style="56" bestFit="1" customWidth="1"/>
    <col min="554" max="554" width="10" style="56" bestFit="1" customWidth="1"/>
    <col min="555" max="555" width="9.26953125" style="56" bestFit="1" customWidth="1"/>
    <col min="556" max="556" width="10" style="56" bestFit="1" customWidth="1"/>
    <col min="557" max="560" width="9.26953125" style="56" bestFit="1" customWidth="1"/>
    <col min="561" max="562" width="10" style="56" bestFit="1" customWidth="1"/>
    <col min="563" max="563" width="9.26953125" style="56" bestFit="1" customWidth="1"/>
    <col min="564" max="565" width="10" style="56" bestFit="1" customWidth="1"/>
    <col min="566" max="566" width="10.6328125" style="56" bestFit="1" customWidth="1"/>
    <col min="567" max="567" width="9.6328125" style="56" bestFit="1" customWidth="1"/>
    <col min="568" max="568" width="11.08984375" style="56" bestFit="1" customWidth="1"/>
    <col min="569" max="569" width="5.7265625" style="56" customWidth="1"/>
    <col min="570" max="570" width="7" style="56" customWidth="1"/>
    <col min="571" max="571" width="3.6328125" style="56" customWidth="1"/>
    <col min="572" max="572" width="19.453125" style="56" customWidth="1"/>
    <col min="573" max="574" width="9.90625" style="56" bestFit="1" customWidth="1"/>
    <col min="575" max="575" width="9.08984375" style="56" bestFit="1" customWidth="1"/>
    <col min="576" max="576" width="10" style="56" customWidth="1"/>
    <col min="577" max="577" width="3.90625" style="56" customWidth="1"/>
    <col min="578" max="578" width="3.7265625" style="56" customWidth="1"/>
    <col min="579" max="579" width="20.08984375" style="56" customWidth="1"/>
    <col min="580" max="580" width="9.36328125" style="56" bestFit="1" customWidth="1"/>
    <col min="581" max="581" width="9.90625" style="56" bestFit="1" customWidth="1"/>
    <col min="582" max="582" width="10.453125" style="56" bestFit="1" customWidth="1"/>
    <col min="583" max="583" width="3.90625" style="56" customWidth="1"/>
    <col min="584" max="768" width="9" style="56"/>
    <col min="769" max="769" width="3.90625" style="56" customWidth="1"/>
    <col min="770" max="770" width="21" style="56" customWidth="1"/>
    <col min="771" max="809" width="9.26953125" style="56" bestFit="1" customWidth="1"/>
    <col min="810" max="810" width="10" style="56" bestFit="1" customWidth="1"/>
    <col min="811" max="811" width="9.26953125" style="56" bestFit="1" customWidth="1"/>
    <col min="812" max="812" width="10" style="56" bestFit="1" customWidth="1"/>
    <col min="813" max="816" width="9.26953125" style="56" bestFit="1" customWidth="1"/>
    <col min="817" max="818" width="10" style="56" bestFit="1" customWidth="1"/>
    <col min="819" max="819" width="9.26953125" style="56" bestFit="1" customWidth="1"/>
    <col min="820" max="821" width="10" style="56" bestFit="1" customWidth="1"/>
    <col min="822" max="822" width="10.6328125" style="56" bestFit="1" customWidth="1"/>
    <col min="823" max="823" width="9.6328125" style="56" bestFit="1" customWidth="1"/>
    <col min="824" max="824" width="11.08984375" style="56" bestFit="1" customWidth="1"/>
    <col min="825" max="825" width="5.7265625" style="56" customWidth="1"/>
    <col min="826" max="826" width="7" style="56" customWidth="1"/>
    <col min="827" max="827" width="3.6328125" style="56" customWidth="1"/>
    <col min="828" max="828" width="19.453125" style="56" customWidth="1"/>
    <col min="829" max="830" width="9.90625" style="56" bestFit="1" customWidth="1"/>
    <col min="831" max="831" width="9.08984375" style="56" bestFit="1" customWidth="1"/>
    <col min="832" max="832" width="10" style="56" customWidth="1"/>
    <col min="833" max="833" width="3.90625" style="56" customWidth="1"/>
    <col min="834" max="834" width="3.7265625" style="56" customWidth="1"/>
    <col min="835" max="835" width="20.08984375" style="56" customWidth="1"/>
    <col min="836" max="836" width="9.36328125" style="56" bestFit="1" customWidth="1"/>
    <col min="837" max="837" width="9.90625" style="56" bestFit="1" customWidth="1"/>
    <col min="838" max="838" width="10.453125" style="56" bestFit="1" customWidth="1"/>
    <col min="839" max="839" width="3.90625" style="56" customWidth="1"/>
    <col min="840" max="1024" width="9" style="56"/>
    <col min="1025" max="1025" width="3.90625" style="56" customWidth="1"/>
    <col min="1026" max="1026" width="21" style="56" customWidth="1"/>
    <col min="1027" max="1065" width="9.26953125" style="56" bestFit="1" customWidth="1"/>
    <col min="1066" max="1066" width="10" style="56" bestFit="1" customWidth="1"/>
    <col min="1067" max="1067" width="9.26953125" style="56" bestFit="1" customWidth="1"/>
    <col min="1068" max="1068" width="10" style="56" bestFit="1" customWidth="1"/>
    <col min="1069" max="1072" width="9.26953125" style="56" bestFit="1" customWidth="1"/>
    <col min="1073" max="1074" width="10" style="56" bestFit="1" customWidth="1"/>
    <col min="1075" max="1075" width="9.26953125" style="56" bestFit="1" customWidth="1"/>
    <col min="1076" max="1077" width="10" style="56" bestFit="1" customWidth="1"/>
    <col min="1078" max="1078" width="10.6328125" style="56" bestFit="1" customWidth="1"/>
    <col min="1079" max="1079" width="9.6328125" style="56" bestFit="1" customWidth="1"/>
    <col min="1080" max="1080" width="11.08984375" style="56" bestFit="1" customWidth="1"/>
    <col min="1081" max="1081" width="5.7265625" style="56" customWidth="1"/>
    <col min="1082" max="1082" width="7" style="56" customWidth="1"/>
    <col min="1083" max="1083" width="3.6328125" style="56" customWidth="1"/>
    <col min="1084" max="1084" width="19.453125" style="56" customWidth="1"/>
    <col min="1085" max="1086" width="9.90625" style="56" bestFit="1" customWidth="1"/>
    <col min="1087" max="1087" width="9.08984375" style="56" bestFit="1" customWidth="1"/>
    <col min="1088" max="1088" width="10" style="56" customWidth="1"/>
    <col min="1089" max="1089" width="3.90625" style="56" customWidth="1"/>
    <col min="1090" max="1090" width="3.7265625" style="56" customWidth="1"/>
    <col min="1091" max="1091" width="20.08984375" style="56" customWidth="1"/>
    <col min="1092" max="1092" width="9.36328125" style="56" bestFit="1" customWidth="1"/>
    <col min="1093" max="1093" width="9.90625" style="56" bestFit="1" customWidth="1"/>
    <col min="1094" max="1094" width="10.453125" style="56" bestFit="1" customWidth="1"/>
    <col min="1095" max="1095" width="3.90625" style="56" customWidth="1"/>
    <col min="1096" max="1280" width="9" style="56"/>
    <col min="1281" max="1281" width="3.90625" style="56" customWidth="1"/>
    <col min="1282" max="1282" width="21" style="56" customWidth="1"/>
    <col min="1283" max="1321" width="9.26953125" style="56" bestFit="1" customWidth="1"/>
    <col min="1322" max="1322" width="10" style="56" bestFit="1" customWidth="1"/>
    <col min="1323" max="1323" width="9.26953125" style="56" bestFit="1" customWidth="1"/>
    <col min="1324" max="1324" width="10" style="56" bestFit="1" customWidth="1"/>
    <col min="1325" max="1328" width="9.26953125" style="56" bestFit="1" customWidth="1"/>
    <col min="1329" max="1330" width="10" style="56" bestFit="1" customWidth="1"/>
    <col min="1331" max="1331" width="9.26953125" style="56" bestFit="1" customWidth="1"/>
    <col min="1332" max="1333" width="10" style="56" bestFit="1" customWidth="1"/>
    <col min="1334" max="1334" width="10.6328125" style="56" bestFit="1" customWidth="1"/>
    <col min="1335" max="1335" width="9.6328125" style="56" bestFit="1" customWidth="1"/>
    <col min="1336" max="1336" width="11.08984375" style="56" bestFit="1" customWidth="1"/>
    <col min="1337" max="1337" width="5.7265625" style="56" customWidth="1"/>
    <col min="1338" max="1338" width="7" style="56" customWidth="1"/>
    <col min="1339" max="1339" width="3.6328125" style="56" customWidth="1"/>
    <col min="1340" max="1340" width="19.453125" style="56" customWidth="1"/>
    <col min="1341" max="1342" width="9.90625" style="56" bestFit="1" customWidth="1"/>
    <col min="1343" max="1343" width="9.08984375" style="56" bestFit="1" customWidth="1"/>
    <col min="1344" max="1344" width="10" style="56" customWidth="1"/>
    <col min="1345" max="1345" width="3.90625" style="56" customWidth="1"/>
    <col min="1346" max="1346" width="3.7265625" style="56" customWidth="1"/>
    <col min="1347" max="1347" width="20.08984375" style="56" customWidth="1"/>
    <col min="1348" max="1348" width="9.36328125" style="56" bestFit="1" customWidth="1"/>
    <col min="1349" max="1349" width="9.90625" style="56" bestFit="1" customWidth="1"/>
    <col min="1350" max="1350" width="10.453125" style="56" bestFit="1" customWidth="1"/>
    <col min="1351" max="1351" width="3.90625" style="56" customWidth="1"/>
    <col min="1352" max="1536" width="9" style="56"/>
    <col min="1537" max="1537" width="3.90625" style="56" customWidth="1"/>
    <col min="1538" max="1538" width="21" style="56" customWidth="1"/>
    <col min="1539" max="1577" width="9.26953125" style="56" bestFit="1" customWidth="1"/>
    <col min="1578" max="1578" width="10" style="56" bestFit="1" customWidth="1"/>
    <col min="1579" max="1579" width="9.26953125" style="56" bestFit="1" customWidth="1"/>
    <col min="1580" max="1580" width="10" style="56" bestFit="1" customWidth="1"/>
    <col min="1581" max="1584" width="9.26953125" style="56" bestFit="1" customWidth="1"/>
    <col min="1585" max="1586" width="10" style="56" bestFit="1" customWidth="1"/>
    <col min="1587" max="1587" width="9.26953125" style="56" bestFit="1" customWidth="1"/>
    <col min="1588" max="1589" width="10" style="56" bestFit="1" customWidth="1"/>
    <col min="1590" max="1590" width="10.6328125" style="56" bestFit="1" customWidth="1"/>
    <col min="1591" max="1591" width="9.6328125" style="56" bestFit="1" customWidth="1"/>
    <col min="1592" max="1592" width="11.08984375" style="56" bestFit="1" customWidth="1"/>
    <col min="1593" max="1593" width="5.7265625" style="56" customWidth="1"/>
    <col min="1594" max="1594" width="7" style="56" customWidth="1"/>
    <col min="1595" max="1595" width="3.6328125" style="56" customWidth="1"/>
    <col min="1596" max="1596" width="19.453125" style="56" customWidth="1"/>
    <col min="1597" max="1598" width="9.90625" style="56" bestFit="1" customWidth="1"/>
    <col min="1599" max="1599" width="9.08984375" style="56" bestFit="1" customWidth="1"/>
    <col min="1600" max="1600" width="10" style="56" customWidth="1"/>
    <col min="1601" max="1601" width="3.90625" style="56" customWidth="1"/>
    <col min="1602" max="1602" width="3.7265625" style="56" customWidth="1"/>
    <col min="1603" max="1603" width="20.08984375" style="56" customWidth="1"/>
    <col min="1604" max="1604" width="9.36328125" style="56" bestFit="1" customWidth="1"/>
    <col min="1605" max="1605" width="9.90625" style="56" bestFit="1" customWidth="1"/>
    <col min="1606" max="1606" width="10.453125" style="56" bestFit="1" customWidth="1"/>
    <col min="1607" max="1607" width="3.90625" style="56" customWidth="1"/>
    <col min="1608" max="1792" width="9" style="56"/>
    <col min="1793" max="1793" width="3.90625" style="56" customWidth="1"/>
    <col min="1794" max="1794" width="21" style="56" customWidth="1"/>
    <col min="1795" max="1833" width="9.26953125" style="56" bestFit="1" customWidth="1"/>
    <col min="1834" max="1834" width="10" style="56" bestFit="1" customWidth="1"/>
    <col min="1835" max="1835" width="9.26953125" style="56" bestFit="1" customWidth="1"/>
    <col min="1836" max="1836" width="10" style="56" bestFit="1" customWidth="1"/>
    <col min="1837" max="1840" width="9.26953125" style="56" bestFit="1" customWidth="1"/>
    <col min="1841" max="1842" width="10" style="56" bestFit="1" customWidth="1"/>
    <col min="1843" max="1843" width="9.26953125" style="56" bestFit="1" customWidth="1"/>
    <col min="1844" max="1845" width="10" style="56" bestFit="1" customWidth="1"/>
    <col min="1846" max="1846" width="10.6328125" style="56" bestFit="1" customWidth="1"/>
    <col min="1847" max="1847" width="9.6328125" style="56" bestFit="1" customWidth="1"/>
    <col min="1848" max="1848" width="11.08984375" style="56" bestFit="1" customWidth="1"/>
    <col min="1849" max="1849" width="5.7265625" style="56" customWidth="1"/>
    <col min="1850" max="1850" width="7" style="56" customWidth="1"/>
    <col min="1851" max="1851" width="3.6328125" style="56" customWidth="1"/>
    <col min="1852" max="1852" width="19.453125" style="56" customWidth="1"/>
    <col min="1853" max="1854" width="9.90625" style="56" bestFit="1" customWidth="1"/>
    <col min="1855" max="1855" width="9.08984375" style="56" bestFit="1" customWidth="1"/>
    <col min="1856" max="1856" width="10" style="56" customWidth="1"/>
    <col min="1857" max="1857" width="3.90625" style="56" customWidth="1"/>
    <col min="1858" max="1858" width="3.7265625" style="56" customWidth="1"/>
    <col min="1859" max="1859" width="20.08984375" style="56" customWidth="1"/>
    <col min="1860" max="1860" width="9.36328125" style="56" bestFit="1" customWidth="1"/>
    <col min="1861" max="1861" width="9.90625" style="56" bestFit="1" customWidth="1"/>
    <col min="1862" max="1862" width="10.453125" style="56" bestFit="1" customWidth="1"/>
    <col min="1863" max="1863" width="3.90625" style="56" customWidth="1"/>
    <col min="1864" max="2048" width="9" style="56"/>
    <col min="2049" max="2049" width="3.90625" style="56" customWidth="1"/>
    <col min="2050" max="2050" width="21" style="56" customWidth="1"/>
    <col min="2051" max="2089" width="9.26953125" style="56" bestFit="1" customWidth="1"/>
    <col min="2090" max="2090" width="10" style="56" bestFit="1" customWidth="1"/>
    <col min="2091" max="2091" width="9.26953125" style="56" bestFit="1" customWidth="1"/>
    <col min="2092" max="2092" width="10" style="56" bestFit="1" customWidth="1"/>
    <col min="2093" max="2096" width="9.26953125" style="56" bestFit="1" customWidth="1"/>
    <col min="2097" max="2098" width="10" style="56" bestFit="1" customWidth="1"/>
    <col min="2099" max="2099" width="9.26953125" style="56" bestFit="1" customWidth="1"/>
    <col min="2100" max="2101" width="10" style="56" bestFit="1" customWidth="1"/>
    <col min="2102" max="2102" width="10.6328125" style="56" bestFit="1" customWidth="1"/>
    <col min="2103" max="2103" width="9.6328125" style="56" bestFit="1" customWidth="1"/>
    <col min="2104" max="2104" width="11.08984375" style="56" bestFit="1" customWidth="1"/>
    <col min="2105" max="2105" width="5.7265625" style="56" customWidth="1"/>
    <col min="2106" max="2106" width="7" style="56" customWidth="1"/>
    <col min="2107" max="2107" width="3.6328125" style="56" customWidth="1"/>
    <col min="2108" max="2108" width="19.453125" style="56" customWidth="1"/>
    <col min="2109" max="2110" width="9.90625" style="56" bestFit="1" customWidth="1"/>
    <col min="2111" max="2111" width="9.08984375" style="56" bestFit="1" customWidth="1"/>
    <col min="2112" max="2112" width="10" style="56" customWidth="1"/>
    <col min="2113" max="2113" width="3.90625" style="56" customWidth="1"/>
    <col min="2114" max="2114" width="3.7265625" style="56" customWidth="1"/>
    <col min="2115" max="2115" width="20.08984375" style="56" customWidth="1"/>
    <col min="2116" max="2116" width="9.36328125" style="56" bestFit="1" customWidth="1"/>
    <col min="2117" max="2117" width="9.90625" style="56" bestFit="1" customWidth="1"/>
    <col min="2118" max="2118" width="10.453125" style="56" bestFit="1" customWidth="1"/>
    <col min="2119" max="2119" width="3.90625" style="56" customWidth="1"/>
    <col min="2120" max="2304" width="9" style="56"/>
    <col min="2305" max="2305" width="3.90625" style="56" customWidth="1"/>
    <col min="2306" max="2306" width="21" style="56" customWidth="1"/>
    <col min="2307" max="2345" width="9.26953125" style="56" bestFit="1" customWidth="1"/>
    <col min="2346" max="2346" width="10" style="56" bestFit="1" customWidth="1"/>
    <col min="2347" max="2347" width="9.26953125" style="56" bestFit="1" customWidth="1"/>
    <col min="2348" max="2348" width="10" style="56" bestFit="1" customWidth="1"/>
    <col min="2349" max="2352" width="9.26953125" style="56" bestFit="1" customWidth="1"/>
    <col min="2353" max="2354" width="10" style="56" bestFit="1" customWidth="1"/>
    <col min="2355" max="2355" width="9.26953125" style="56" bestFit="1" customWidth="1"/>
    <col min="2356" max="2357" width="10" style="56" bestFit="1" customWidth="1"/>
    <col min="2358" max="2358" width="10.6328125" style="56" bestFit="1" customWidth="1"/>
    <col min="2359" max="2359" width="9.6328125" style="56" bestFit="1" customWidth="1"/>
    <col min="2360" max="2360" width="11.08984375" style="56" bestFit="1" customWidth="1"/>
    <col min="2361" max="2361" width="5.7265625" style="56" customWidth="1"/>
    <col min="2362" max="2362" width="7" style="56" customWidth="1"/>
    <col min="2363" max="2363" width="3.6328125" style="56" customWidth="1"/>
    <col min="2364" max="2364" width="19.453125" style="56" customWidth="1"/>
    <col min="2365" max="2366" width="9.90625" style="56" bestFit="1" customWidth="1"/>
    <col min="2367" max="2367" width="9.08984375" style="56" bestFit="1" customWidth="1"/>
    <col min="2368" max="2368" width="10" style="56" customWidth="1"/>
    <col min="2369" max="2369" width="3.90625" style="56" customWidth="1"/>
    <col min="2370" max="2370" width="3.7265625" style="56" customWidth="1"/>
    <col min="2371" max="2371" width="20.08984375" style="56" customWidth="1"/>
    <col min="2372" max="2372" width="9.36328125" style="56" bestFit="1" customWidth="1"/>
    <col min="2373" max="2373" width="9.90625" style="56" bestFit="1" customWidth="1"/>
    <col min="2374" max="2374" width="10.453125" style="56" bestFit="1" customWidth="1"/>
    <col min="2375" max="2375" width="3.90625" style="56" customWidth="1"/>
    <col min="2376" max="2560" width="9" style="56"/>
    <col min="2561" max="2561" width="3.90625" style="56" customWidth="1"/>
    <col min="2562" max="2562" width="21" style="56" customWidth="1"/>
    <col min="2563" max="2601" width="9.26953125" style="56" bestFit="1" customWidth="1"/>
    <col min="2602" max="2602" width="10" style="56" bestFit="1" customWidth="1"/>
    <col min="2603" max="2603" width="9.26953125" style="56" bestFit="1" customWidth="1"/>
    <col min="2604" max="2604" width="10" style="56" bestFit="1" customWidth="1"/>
    <col min="2605" max="2608" width="9.26953125" style="56" bestFit="1" customWidth="1"/>
    <col min="2609" max="2610" width="10" style="56" bestFit="1" customWidth="1"/>
    <col min="2611" max="2611" width="9.26953125" style="56" bestFit="1" customWidth="1"/>
    <col min="2612" max="2613" width="10" style="56" bestFit="1" customWidth="1"/>
    <col min="2614" max="2614" width="10.6328125" style="56" bestFit="1" customWidth="1"/>
    <col min="2615" max="2615" width="9.6328125" style="56" bestFit="1" customWidth="1"/>
    <col min="2616" max="2616" width="11.08984375" style="56" bestFit="1" customWidth="1"/>
    <col min="2617" max="2617" width="5.7265625" style="56" customWidth="1"/>
    <col min="2618" max="2618" width="7" style="56" customWidth="1"/>
    <col min="2619" max="2619" width="3.6328125" style="56" customWidth="1"/>
    <col min="2620" max="2620" width="19.453125" style="56" customWidth="1"/>
    <col min="2621" max="2622" width="9.90625" style="56" bestFit="1" customWidth="1"/>
    <col min="2623" max="2623" width="9.08984375" style="56" bestFit="1" customWidth="1"/>
    <col min="2624" max="2624" width="10" style="56" customWidth="1"/>
    <col min="2625" max="2625" width="3.90625" style="56" customWidth="1"/>
    <col min="2626" max="2626" width="3.7265625" style="56" customWidth="1"/>
    <col min="2627" max="2627" width="20.08984375" style="56" customWidth="1"/>
    <col min="2628" max="2628" width="9.36328125" style="56" bestFit="1" customWidth="1"/>
    <col min="2629" max="2629" width="9.90625" style="56" bestFit="1" customWidth="1"/>
    <col min="2630" max="2630" width="10.453125" style="56" bestFit="1" customWidth="1"/>
    <col min="2631" max="2631" width="3.90625" style="56" customWidth="1"/>
    <col min="2632" max="2816" width="9" style="56"/>
    <col min="2817" max="2817" width="3.90625" style="56" customWidth="1"/>
    <col min="2818" max="2818" width="21" style="56" customWidth="1"/>
    <col min="2819" max="2857" width="9.26953125" style="56" bestFit="1" customWidth="1"/>
    <col min="2858" max="2858" width="10" style="56" bestFit="1" customWidth="1"/>
    <col min="2859" max="2859" width="9.26953125" style="56" bestFit="1" customWidth="1"/>
    <col min="2860" max="2860" width="10" style="56" bestFit="1" customWidth="1"/>
    <col min="2861" max="2864" width="9.26953125" style="56" bestFit="1" customWidth="1"/>
    <col min="2865" max="2866" width="10" style="56" bestFit="1" customWidth="1"/>
    <col min="2867" max="2867" width="9.26953125" style="56" bestFit="1" customWidth="1"/>
    <col min="2868" max="2869" width="10" style="56" bestFit="1" customWidth="1"/>
    <col min="2870" max="2870" width="10.6328125" style="56" bestFit="1" customWidth="1"/>
    <col min="2871" max="2871" width="9.6328125" style="56" bestFit="1" customWidth="1"/>
    <col min="2872" max="2872" width="11.08984375" style="56" bestFit="1" customWidth="1"/>
    <col min="2873" max="2873" width="5.7265625" style="56" customWidth="1"/>
    <col min="2874" max="2874" width="7" style="56" customWidth="1"/>
    <col min="2875" max="2875" width="3.6328125" style="56" customWidth="1"/>
    <col min="2876" max="2876" width="19.453125" style="56" customWidth="1"/>
    <col min="2877" max="2878" width="9.90625" style="56" bestFit="1" customWidth="1"/>
    <col min="2879" max="2879" width="9.08984375" style="56" bestFit="1" customWidth="1"/>
    <col min="2880" max="2880" width="10" style="56" customWidth="1"/>
    <col min="2881" max="2881" width="3.90625" style="56" customWidth="1"/>
    <col min="2882" max="2882" width="3.7265625" style="56" customWidth="1"/>
    <col min="2883" max="2883" width="20.08984375" style="56" customWidth="1"/>
    <col min="2884" max="2884" width="9.36328125" style="56" bestFit="1" customWidth="1"/>
    <col min="2885" max="2885" width="9.90625" style="56" bestFit="1" customWidth="1"/>
    <col min="2886" max="2886" width="10.453125" style="56" bestFit="1" customWidth="1"/>
    <col min="2887" max="2887" width="3.90625" style="56" customWidth="1"/>
    <col min="2888" max="3072" width="9" style="56"/>
    <col min="3073" max="3073" width="3.90625" style="56" customWidth="1"/>
    <col min="3074" max="3074" width="21" style="56" customWidth="1"/>
    <col min="3075" max="3113" width="9.26953125" style="56" bestFit="1" customWidth="1"/>
    <col min="3114" max="3114" width="10" style="56" bestFit="1" customWidth="1"/>
    <col min="3115" max="3115" width="9.26953125" style="56" bestFit="1" customWidth="1"/>
    <col min="3116" max="3116" width="10" style="56" bestFit="1" customWidth="1"/>
    <col min="3117" max="3120" width="9.26953125" style="56" bestFit="1" customWidth="1"/>
    <col min="3121" max="3122" width="10" style="56" bestFit="1" customWidth="1"/>
    <col min="3123" max="3123" width="9.26953125" style="56" bestFit="1" customWidth="1"/>
    <col min="3124" max="3125" width="10" style="56" bestFit="1" customWidth="1"/>
    <col min="3126" max="3126" width="10.6328125" style="56" bestFit="1" customWidth="1"/>
    <col min="3127" max="3127" width="9.6328125" style="56" bestFit="1" customWidth="1"/>
    <col min="3128" max="3128" width="11.08984375" style="56" bestFit="1" customWidth="1"/>
    <col min="3129" max="3129" width="5.7265625" style="56" customWidth="1"/>
    <col min="3130" max="3130" width="7" style="56" customWidth="1"/>
    <col min="3131" max="3131" width="3.6328125" style="56" customWidth="1"/>
    <col min="3132" max="3132" width="19.453125" style="56" customWidth="1"/>
    <col min="3133" max="3134" width="9.90625" style="56" bestFit="1" customWidth="1"/>
    <col min="3135" max="3135" width="9.08984375" style="56" bestFit="1" customWidth="1"/>
    <col min="3136" max="3136" width="10" style="56" customWidth="1"/>
    <col min="3137" max="3137" width="3.90625" style="56" customWidth="1"/>
    <col min="3138" max="3138" width="3.7265625" style="56" customWidth="1"/>
    <col min="3139" max="3139" width="20.08984375" style="56" customWidth="1"/>
    <col min="3140" max="3140" width="9.36328125" style="56" bestFit="1" customWidth="1"/>
    <col min="3141" max="3141" width="9.90625" style="56" bestFit="1" customWidth="1"/>
    <col min="3142" max="3142" width="10.453125" style="56" bestFit="1" customWidth="1"/>
    <col min="3143" max="3143" width="3.90625" style="56" customWidth="1"/>
    <col min="3144" max="3328" width="9" style="56"/>
    <col min="3329" max="3329" width="3.90625" style="56" customWidth="1"/>
    <col min="3330" max="3330" width="21" style="56" customWidth="1"/>
    <col min="3331" max="3369" width="9.26953125" style="56" bestFit="1" customWidth="1"/>
    <col min="3370" max="3370" width="10" style="56" bestFit="1" customWidth="1"/>
    <col min="3371" max="3371" width="9.26953125" style="56" bestFit="1" customWidth="1"/>
    <col min="3372" max="3372" width="10" style="56" bestFit="1" customWidth="1"/>
    <col min="3373" max="3376" width="9.26953125" style="56" bestFit="1" customWidth="1"/>
    <col min="3377" max="3378" width="10" style="56" bestFit="1" customWidth="1"/>
    <col min="3379" max="3379" width="9.26953125" style="56" bestFit="1" customWidth="1"/>
    <col min="3380" max="3381" width="10" style="56" bestFit="1" customWidth="1"/>
    <col min="3382" max="3382" width="10.6328125" style="56" bestFit="1" customWidth="1"/>
    <col min="3383" max="3383" width="9.6328125" style="56" bestFit="1" customWidth="1"/>
    <col min="3384" max="3384" width="11.08984375" style="56" bestFit="1" customWidth="1"/>
    <col min="3385" max="3385" width="5.7265625" style="56" customWidth="1"/>
    <col min="3386" max="3386" width="7" style="56" customWidth="1"/>
    <col min="3387" max="3387" width="3.6328125" style="56" customWidth="1"/>
    <col min="3388" max="3388" width="19.453125" style="56" customWidth="1"/>
    <col min="3389" max="3390" width="9.90625" style="56" bestFit="1" customWidth="1"/>
    <col min="3391" max="3391" width="9.08984375" style="56" bestFit="1" customWidth="1"/>
    <col min="3392" max="3392" width="10" style="56" customWidth="1"/>
    <col min="3393" max="3393" width="3.90625" style="56" customWidth="1"/>
    <col min="3394" max="3394" width="3.7265625" style="56" customWidth="1"/>
    <col min="3395" max="3395" width="20.08984375" style="56" customWidth="1"/>
    <col min="3396" max="3396" width="9.36328125" style="56" bestFit="1" customWidth="1"/>
    <col min="3397" max="3397" width="9.90625" style="56" bestFit="1" customWidth="1"/>
    <col min="3398" max="3398" width="10.453125" style="56" bestFit="1" customWidth="1"/>
    <col min="3399" max="3399" width="3.90625" style="56" customWidth="1"/>
    <col min="3400" max="3584" width="9" style="56"/>
    <col min="3585" max="3585" width="3.90625" style="56" customWidth="1"/>
    <col min="3586" max="3586" width="21" style="56" customWidth="1"/>
    <col min="3587" max="3625" width="9.26953125" style="56" bestFit="1" customWidth="1"/>
    <col min="3626" max="3626" width="10" style="56" bestFit="1" customWidth="1"/>
    <col min="3627" max="3627" width="9.26953125" style="56" bestFit="1" customWidth="1"/>
    <col min="3628" max="3628" width="10" style="56" bestFit="1" customWidth="1"/>
    <col min="3629" max="3632" width="9.26953125" style="56" bestFit="1" customWidth="1"/>
    <col min="3633" max="3634" width="10" style="56" bestFit="1" customWidth="1"/>
    <col min="3635" max="3635" width="9.26953125" style="56" bestFit="1" customWidth="1"/>
    <col min="3636" max="3637" width="10" style="56" bestFit="1" customWidth="1"/>
    <col min="3638" max="3638" width="10.6328125" style="56" bestFit="1" customWidth="1"/>
    <col min="3639" max="3639" width="9.6328125" style="56" bestFit="1" customWidth="1"/>
    <col min="3640" max="3640" width="11.08984375" style="56" bestFit="1" customWidth="1"/>
    <col min="3641" max="3641" width="5.7265625" style="56" customWidth="1"/>
    <col min="3642" max="3642" width="7" style="56" customWidth="1"/>
    <col min="3643" max="3643" width="3.6328125" style="56" customWidth="1"/>
    <col min="3644" max="3644" width="19.453125" style="56" customWidth="1"/>
    <col min="3645" max="3646" width="9.90625" style="56" bestFit="1" customWidth="1"/>
    <col min="3647" max="3647" width="9.08984375" style="56" bestFit="1" customWidth="1"/>
    <col min="3648" max="3648" width="10" style="56" customWidth="1"/>
    <col min="3649" max="3649" width="3.90625" style="56" customWidth="1"/>
    <col min="3650" max="3650" width="3.7265625" style="56" customWidth="1"/>
    <col min="3651" max="3651" width="20.08984375" style="56" customWidth="1"/>
    <col min="3652" max="3652" width="9.36328125" style="56" bestFit="1" customWidth="1"/>
    <col min="3653" max="3653" width="9.90625" style="56" bestFit="1" customWidth="1"/>
    <col min="3654" max="3654" width="10.453125" style="56" bestFit="1" customWidth="1"/>
    <col min="3655" max="3655" width="3.90625" style="56" customWidth="1"/>
    <col min="3656" max="3840" width="9" style="56"/>
    <col min="3841" max="3841" width="3.90625" style="56" customWidth="1"/>
    <col min="3842" max="3842" width="21" style="56" customWidth="1"/>
    <col min="3843" max="3881" width="9.26953125" style="56" bestFit="1" customWidth="1"/>
    <col min="3882" max="3882" width="10" style="56" bestFit="1" customWidth="1"/>
    <col min="3883" max="3883" width="9.26953125" style="56" bestFit="1" customWidth="1"/>
    <col min="3884" max="3884" width="10" style="56" bestFit="1" customWidth="1"/>
    <col min="3885" max="3888" width="9.26953125" style="56" bestFit="1" customWidth="1"/>
    <col min="3889" max="3890" width="10" style="56" bestFit="1" customWidth="1"/>
    <col min="3891" max="3891" width="9.26953125" style="56" bestFit="1" customWidth="1"/>
    <col min="3892" max="3893" width="10" style="56" bestFit="1" customWidth="1"/>
    <col min="3894" max="3894" width="10.6328125" style="56" bestFit="1" customWidth="1"/>
    <col min="3895" max="3895" width="9.6328125" style="56" bestFit="1" customWidth="1"/>
    <col min="3896" max="3896" width="11.08984375" style="56" bestFit="1" customWidth="1"/>
    <col min="3897" max="3897" width="5.7265625" style="56" customWidth="1"/>
    <col min="3898" max="3898" width="7" style="56" customWidth="1"/>
    <col min="3899" max="3899" width="3.6328125" style="56" customWidth="1"/>
    <col min="3900" max="3900" width="19.453125" style="56" customWidth="1"/>
    <col min="3901" max="3902" width="9.90625" style="56" bestFit="1" customWidth="1"/>
    <col min="3903" max="3903" width="9.08984375" style="56" bestFit="1" customWidth="1"/>
    <col min="3904" max="3904" width="10" style="56" customWidth="1"/>
    <col min="3905" max="3905" width="3.90625" style="56" customWidth="1"/>
    <col min="3906" max="3906" width="3.7265625" style="56" customWidth="1"/>
    <col min="3907" max="3907" width="20.08984375" style="56" customWidth="1"/>
    <col min="3908" max="3908" width="9.36328125" style="56" bestFit="1" customWidth="1"/>
    <col min="3909" max="3909" width="9.90625" style="56" bestFit="1" customWidth="1"/>
    <col min="3910" max="3910" width="10.453125" style="56" bestFit="1" customWidth="1"/>
    <col min="3911" max="3911" width="3.90625" style="56" customWidth="1"/>
    <col min="3912" max="4096" width="9" style="56"/>
    <col min="4097" max="4097" width="3.90625" style="56" customWidth="1"/>
    <col min="4098" max="4098" width="21" style="56" customWidth="1"/>
    <col min="4099" max="4137" width="9.26953125" style="56" bestFit="1" customWidth="1"/>
    <col min="4138" max="4138" width="10" style="56" bestFit="1" customWidth="1"/>
    <col min="4139" max="4139" width="9.26953125" style="56" bestFit="1" customWidth="1"/>
    <col min="4140" max="4140" width="10" style="56" bestFit="1" customWidth="1"/>
    <col min="4141" max="4144" width="9.26953125" style="56" bestFit="1" customWidth="1"/>
    <col min="4145" max="4146" width="10" style="56" bestFit="1" customWidth="1"/>
    <col min="4147" max="4147" width="9.26953125" style="56" bestFit="1" customWidth="1"/>
    <col min="4148" max="4149" width="10" style="56" bestFit="1" customWidth="1"/>
    <col min="4150" max="4150" width="10.6328125" style="56" bestFit="1" customWidth="1"/>
    <col min="4151" max="4151" width="9.6328125" style="56" bestFit="1" customWidth="1"/>
    <col min="4152" max="4152" width="11.08984375" style="56" bestFit="1" customWidth="1"/>
    <col min="4153" max="4153" width="5.7265625" style="56" customWidth="1"/>
    <col min="4154" max="4154" width="7" style="56" customWidth="1"/>
    <col min="4155" max="4155" width="3.6328125" style="56" customWidth="1"/>
    <col min="4156" max="4156" width="19.453125" style="56" customWidth="1"/>
    <col min="4157" max="4158" width="9.90625" style="56" bestFit="1" customWidth="1"/>
    <col min="4159" max="4159" width="9.08984375" style="56" bestFit="1" customWidth="1"/>
    <col min="4160" max="4160" width="10" style="56" customWidth="1"/>
    <col min="4161" max="4161" width="3.90625" style="56" customWidth="1"/>
    <col min="4162" max="4162" width="3.7265625" style="56" customWidth="1"/>
    <col min="4163" max="4163" width="20.08984375" style="56" customWidth="1"/>
    <col min="4164" max="4164" width="9.36328125" style="56" bestFit="1" customWidth="1"/>
    <col min="4165" max="4165" width="9.90625" style="56" bestFit="1" customWidth="1"/>
    <col min="4166" max="4166" width="10.453125" style="56" bestFit="1" customWidth="1"/>
    <col min="4167" max="4167" width="3.90625" style="56" customWidth="1"/>
    <col min="4168" max="4352" width="9" style="56"/>
    <col min="4353" max="4353" width="3.90625" style="56" customWidth="1"/>
    <col min="4354" max="4354" width="21" style="56" customWidth="1"/>
    <col min="4355" max="4393" width="9.26953125" style="56" bestFit="1" customWidth="1"/>
    <col min="4394" max="4394" width="10" style="56" bestFit="1" customWidth="1"/>
    <col min="4395" max="4395" width="9.26953125" style="56" bestFit="1" customWidth="1"/>
    <col min="4396" max="4396" width="10" style="56" bestFit="1" customWidth="1"/>
    <col min="4397" max="4400" width="9.26953125" style="56" bestFit="1" customWidth="1"/>
    <col min="4401" max="4402" width="10" style="56" bestFit="1" customWidth="1"/>
    <col min="4403" max="4403" width="9.26953125" style="56" bestFit="1" customWidth="1"/>
    <col min="4404" max="4405" width="10" style="56" bestFit="1" customWidth="1"/>
    <col min="4406" max="4406" width="10.6328125" style="56" bestFit="1" customWidth="1"/>
    <col min="4407" max="4407" width="9.6328125" style="56" bestFit="1" customWidth="1"/>
    <col min="4408" max="4408" width="11.08984375" style="56" bestFit="1" customWidth="1"/>
    <col min="4409" max="4409" width="5.7265625" style="56" customWidth="1"/>
    <col min="4410" max="4410" width="7" style="56" customWidth="1"/>
    <col min="4411" max="4411" width="3.6328125" style="56" customWidth="1"/>
    <col min="4412" max="4412" width="19.453125" style="56" customWidth="1"/>
    <col min="4413" max="4414" width="9.90625" style="56" bestFit="1" customWidth="1"/>
    <col min="4415" max="4415" width="9.08984375" style="56" bestFit="1" customWidth="1"/>
    <col min="4416" max="4416" width="10" style="56" customWidth="1"/>
    <col min="4417" max="4417" width="3.90625" style="56" customWidth="1"/>
    <col min="4418" max="4418" width="3.7265625" style="56" customWidth="1"/>
    <col min="4419" max="4419" width="20.08984375" style="56" customWidth="1"/>
    <col min="4420" max="4420" width="9.36328125" style="56" bestFit="1" customWidth="1"/>
    <col min="4421" max="4421" width="9.90625" style="56" bestFit="1" customWidth="1"/>
    <col min="4422" max="4422" width="10.453125" style="56" bestFit="1" customWidth="1"/>
    <col min="4423" max="4423" width="3.90625" style="56" customWidth="1"/>
    <col min="4424" max="4608" width="9" style="56"/>
    <col min="4609" max="4609" width="3.90625" style="56" customWidth="1"/>
    <col min="4610" max="4610" width="21" style="56" customWidth="1"/>
    <col min="4611" max="4649" width="9.26953125" style="56" bestFit="1" customWidth="1"/>
    <col min="4650" max="4650" width="10" style="56" bestFit="1" customWidth="1"/>
    <col min="4651" max="4651" width="9.26953125" style="56" bestFit="1" customWidth="1"/>
    <col min="4652" max="4652" width="10" style="56" bestFit="1" customWidth="1"/>
    <col min="4653" max="4656" width="9.26953125" style="56" bestFit="1" customWidth="1"/>
    <col min="4657" max="4658" width="10" style="56" bestFit="1" customWidth="1"/>
    <col min="4659" max="4659" width="9.26953125" style="56" bestFit="1" customWidth="1"/>
    <col min="4660" max="4661" width="10" style="56" bestFit="1" customWidth="1"/>
    <col min="4662" max="4662" width="10.6328125" style="56" bestFit="1" customWidth="1"/>
    <col min="4663" max="4663" width="9.6328125" style="56" bestFit="1" customWidth="1"/>
    <col min="4664" max="4664" width="11.08984375" style="56" bestFit="1" customWidth="1"/>
    <col min="4665" max="4665" width="5.7265625" style="56" customWidth="1"/>
    <col min="4666" max="4666" width="7" style="56" customWidth="1"/>
    <col min="4667" max="4667" width="3.6328125" style="56" customWidth="1"/>
    <col min="4668" max="4668" width="19.453125" style="56" customWidth="1"/>
    <col min="4669" max="4670" width="9.90625" style="56" bestFit="1" customWidth="1"/>
    <col min="4671" max="4671" width="9.08984375" style="56" bestFit="1" customWidth="1"/>
    <col min="4672" max="4672" width="10" style="56" customWidth="1"/>
    <col min="4673" max="4673" width="3.90625" style="56" customWidth="1"/>
    <col min="4674" max="4674" width="3.7265625" style="56" customWidth="1"/>
    <col min="4675" max="4675" width="20.08984375" style="56" customWidth="1"/>
    <col min="4676" max="4676" width="9.36328125" style="56" bestFit="1" customWidth="1"/>
    <col min="4677" max="4677" width="9.90625" style="56" bestFit="1" customWidth="1"/>
    <col min="4678" max="4678" width="10.453125" style="56" bestFit="1" customWidth="1"/>
    <col min="4679" max="4679" width="3.90625" style="56" customWidth="1"/>
    <col min="4680" max="4864" width="9" style="56"/>
    <col min="4865" max="4865" width="3.90625" style="56" customWidth="1"/>
    <col min="4866" max="4866" width="21" style="56" customWidth="1"/>
    <col min="4867" max="4905" width="9.26953125" style="56" bestFit="1" customWidth="1"/>
    <col min="4906" max="4906" width="10" style="56" bestFit="1" customWidth="1"/>
    <col min="4907" max="4907" width="9.26953125" style="56" bestFit="1" customWidth="1"/>
    <col min="4908" max="4908" width="10" style="56" bestFit="1" customWidth="1"/>
    <col min="4909" max="4912" width="9.26953125" style="56" bestFit="1" customWidth="1"/>
    <col min="4913" max="4914" width="10" style="56" bestFit="1" customWidth="1"/>
    <col min="4915" max="4915" width="9.26953125" style="56" bestFit="1" customWidth="1"/>
    <col min="4916" max="4917" width="10" style="56" bestFit="1" customWidth="1"/>
    <col min="4918" max="4918" width="10.6328125" style="56" bestFit="1" customWidth="1"/>
    <col min="4919" max="4919" width="9.6328125" style="56" bestFit="1" customWidth="1"/>
    <col min="4920" max="4920" width="11.08984375" style="56" bestFit="1" customWidth="1"/>
    <col min="4921" max="4921" width="5.7265625" style="56" customWidth="1"/>
    <col min="4922" max="4922" width="7" style="56" customWidth="1"/>
    <col min="4923" max="4923" width="3.6328125" style="56" customWidth="1"/>
    <col min="4924" max="4924" width="19.453125" style="56" customWidth="1"/>
    <col min="4925" max="4926" width="9.90625" style="56" bestFit="1" customWidth="1"/>
    <col min="4927" max="4927" width="9.08984375" style="56" bestFit="1" customWidth="1"/>
    <col min="4928" max="4928" width="10" style="56" customWidth="1"/>
    <col min="4929" max="4929" width="3.90625" style="56" customWidth="1"/>
    <col min="4930" max="4930" width="3.7265625" style="56" customWidth="1"/>
    <col min="4931" max="4931" width="20.08984375" style="56" customWidth="1"/>
    <col min="4932" max="4932" width="9.36328125" style="56" bestFit="1" customWidth="1"/>
    <col min="4933" max="4933" width="9.90625" style="56" bestFit="1" customWidth="1"/>
    <col min="4934" max="4934" width="10.453125" style="56" bestFit="1" customWidth="1"/>
    <col min="4935" max="4935" width="3.90625" style="56" customWidth="1"/>
    <col min="4936" max="5120" width="9" style="56"/>
    <col min="5121" max="5121" width="3.90625" style="56" customWidth="1"/>
    <col min="5122" max="5122" width="21" style="56" customWidth="1"/>
    <col min="5123" max="5161" width="9.26953125" style="56" bestFit="1" customWidth="1"/>
    <col min="5162" max="5162" width="10" style="56" bestFit="1" customWidth="1"/>
    <col min="5163" max="5163" width="9.26953125" style="56" bestFit="1" customWidth="1"/>
    <col min="5164" max="5164" width="10" style="56" bestFit="1" customWidth="1"/>
    <col min="5165" max="5168" width="9.26953125" style="56" bestFit="1" customWidth="1"/>
    <col min="5169" max="5170" width="10" style="56" bestFit="1" customWidth="1"/>
    <col min="5171" max="5171" width="9.26953125" style="56" bestFit="1" customWidth="1"/>
    <col min="5172" max="5173" width="10" style="56" bestFit="1" customWidth="1"/>
    <col min="5174" max="5174" width="10.6328125" style="56" bestFit="1" customWidth="1"/>
    <col min="5175" max="5175" width="9.6328125" style="56" bestFit="1" customWidth="1"/>
    <col min="5176" max="5176" width="11.08984375" style="56" bestFit="1" customWidth="1"/>
    <col min="5177" max="5177" width="5.7265625" style="56" customWidth="1"/>
    <col min="5178" max="5178" width="7" style="56" customWidth="1"/>
    <col min="5179" max="5179" width="3.6328125" style="56" customWidth="1"/>
    <col min="5180" max="5180" width="19.453125" style="56" customWidth="1"/>
    <col min="5181" max="5182" width="9.90625" style="56" bestFit="1" customWidth="1"/>
    <col min="5183" max="5183" width="9.08984375" style="56" bestFit="1" customWidth="1"/>
    <col min="5184" max="5184" width="10" style="56" customWidth="1"/>
    <col min="5185" max="5185" width="3.90625" style="56" customWidth="1"/>
    <col min="5186" max="5186" width="3.7265625" style="56" customWidth="1"/>
    <col min="5187" max="5187" width="20.08984375" style="56" customWidth="1"/>
    <col min="5188" max="5188" width="9.36328125" style="56" bestFit="1" customWidth="1"/>
    <col min="5189" max="5189" width="9.90625" style="56" bestFit="1" customWidth="1"/>
    <col min="5190" max="5190" width="10.453125" style="56" bestFit="1" customWidth="1"/>
    <col min="5191" max="5191" width="3.90625" style="56" customWidth="1"/>
    <col min="5192" max="5376" width="9" style="56"/>
    <col min="5377" max="5377" width="3.90625" style="56" customWidth="1"/>
    <col min="5378" max="5378" width="21" style="56" customWidth="1"/>
    <col min="5379" max="5417" width="9.26953125" style="56" bestFit="1" customWidth="1"/>
    <col min="5418" max="5418" width="10" style="56" bestFit="1" customWidth="1"/>
    <col min="5419" max="5419" width="9.26953125" style="56" bestFit="1" customWidth="1"/>
    <col min="5420" max="5420" width="10" style="56" bestFit="1" customWidth="1"/>
    <col min="5421" max="5424" width="9.26953125" style="56" bestFit="1" customWidth="1"/>
    <col min="5425" max="5426" width="10" style="56" bestFit="1" customWidth="1"/>
    <col min="5427" max="5427" width="9.26953125" style="56" bestFit="1" customWidth="1"/>
    <col min="5428" max="5429" width="10" style="56" bestFit="1" customWidth="1"/>
    <col min="5430" max="5430" width="10.6328125" style="56" bestFit="1" customWidth="1"/>
    <col min="5431" max="5431" width="9.6328125" style="56" bestFit="1" customWidth="1"/>
    <col min="5432" max="5432" width="11.08984375" style="56" bestFit="1" customWidth="1"/>
    <col min="5433" max="5433" width="5.7265625" style="56" customWidth="1"/>
    <col min="5434" max="5434" width="7" style="56" customWidth="1"/>
    <col min="5435" max="5435" width="3.6328125" style="56" customWidth="1"/>
    <col min="5436" max="5436" width="19.453125" style="56" customWidth="1"/>
    <col min="5437" max="5438" width="9.90625" style="56" bestFit="1" customWidth="1"/>
    <col min="5439" max="5439" width="9.08984375" style="56" bestFit="1" customWidth="1"/>
    <col min="5440" max="5440" width="10" style="56" customWidth="1"/>
    <col min="5441" max="5441" width="3.90625" style="56" customWidth="1"/>
    <col min="5442" max="5442" width="3.7265625" style="56" customWidth="1"/>
    <col min="5443" max="5443" width="20.08984375" style="56" customWidth="1"/>
    <col min="5444" max="5444" width="9.36328125" style="56" bestFit="1" customWidth="1"/>
    <col min="5445" max="5445" width="9.90625" style="56" bestFit="1" customWidth="1"/>
    <col min="5446" max="5446" width="10.453125" style="56" bestFit="1" customWidth="1"/>
    <col min="5447" max="5447" width="3.90625" style="56" customWidth="1"/>
    <col min="5448" max="5632" width="9" style="56"/>
    <col min="5633" max="5633" width="3.90625" style="56" customWidth="1"/>
    <col min="5634" max="5634" width="21" style="56" customWidth="1"/>
    <col min="5635" max="5673" width="9.26953125" style="56" bestFit="1" customWidth="1"/>
    <col min="5674" max="5674" width="10" style="56" bestFit="1" customWidth="1"/>
    <col min="5675" max="5675" width="9.26953125" style="56" bestFit="1" customWidth="1"/>
    <col min="5676" max="5676" width="10" style="56" bestFit="1" customWidth="1"/>
    <col min="5677" max="5680" width="9.26953125" style="56" bestFit="1" customWidth="1"/>
    <col min="5681" max="5682" width="10" style="56" bestFit="1" customWidth="1"/>
    <col min="5683" max="5683" width="9.26953125" style="56" bestFit="1" customWidth="1"/>
    <col min="5684" max="5685" width="10" style="56" bestFit="1" customWidth="1"/>
    <col min="5686" max="5686" width="10.6328125" style="56" bestFit="1" customWidth="1"/>
    <col min="5687" max="5687" width="9.6328125" style="56" bestFit="1" customWidth="1"/>
    <col min="5688" max="5688" width="11.08984375" style="56" bestFit="1" customWidth="1"/>
    <col min="5689" max="5689" width="5.7265625" style="56" customWidth="1"/>
    <col min="5690" max="5690" width="7" style="56" customWidth="1"/>
    <col min="5691" max="5691" width="3.6328125" style="56" customWidth="1"/>
    <col min="5692" max="5692" width="19.453125" style="56" customWidth="1"/>
    <col min="5693" max="5694" width="9.90625" style="56" bestFit="1" customWidth="1"/>
    <col min="5695" max="5695" width="9.08984375" style="56" bestFit="1" customWidth="1"/>
    <col min="5696" max="5696" width="10" style="56" customWidth="1"/>
    <col min="5697" max="5697" width="3.90625" style="56" customWidth="1"/>
    <col min="5698" max="5698" width="3.7265625" style="56" customWidth="1"/>
    <col min="5699" max="5699" width="20.08984375" style="56" customWidth="1"/>
    <col min="5700" max="5700" width="9.36328125" style="56" bestFit="1" customWidth="1"/>
    <col min="5701" max="5701" width="9.90625" style="56" bestFit="1" customWidth="1"/>
    <col min="5702" max="5702" width="10.453125" style="56" bestFit="1" customWidth="1"/>
    <col min="5703" max="5703" width="3.90625" style="56" customWidth="1"/>
    <col min="5704" max="5888" width="9" style="56"/>
    <col min="5889" max="5889" width="3.90625" style="56" customWidth="1"/>
    <col min="5890" max="5890" width="21" style="56" customWidth="1"/>
    <col min="5891" max="5929" width="9.26953125" style="56" bestFit="1" customWidth="1"/>
    <col min="5930" max="5930" width="10" style="56" bestFit="1" customWidth="1"/>
    <col min="5931" max="5931" width="9.26953125" style="56" bestFit="1" customWidth="1"/>
    <col min="5932" max="5932" width="10" style="56" bestFit="1" customWidth="1"/>
    <col min="5933" max="5936" width="9.26953125" style="56" bestFit="1" customWidth="1"/>
    <col min="5937" max="5938" width="10" style="56" bestFit="1" customWidth="1"/>
    <col min="5939" max="5939" width="9.26953125" style="56" bestFit="1" customWidth="1"/>
    <col min="5940" max="5941" width="10" style="56" bestFit="1" customWidth="1"/>
    <col min="5942" max="5942" width="10.6328125" style="56" bestFit="1" customWidth="1"/>
    <col min="5943" max="5943" width="9.6328125" style="56" bestFit="1" customWidth="1"/>
    <col min="5944" max="5944" width="11.08984375" style="56" bestFit="1" customWidth="1"/>
    <col min="5945" max="5945" width="5.7265625" style="56" customWidth="1"/>
    <col min="5946" max="5946" width="7" style="56" customWidth="1"/>
    <col min="5947" max="5947" width="3.6328125" style="56" customWidth="1"/>
    <col min="5948" max="5948" width="19.453125" style="56" customWidth="1"/>
    <col min="5949" max="5950" width="9.90625" style="56" bestFit="1" customWidth="1"/>
    <col min="5951" max="5951" width="9.08984375" style="56" bestFit="1" customWidth="1"/>
    <col min="5952" max="5952" width="10" style="56" customWidth="1"/>
    <col min="5953" max="5953" width="3.90625" style="56" customWidth="1"/>
    <col min="5954" max="5954" width="3.7265625" style="56" customWidth="1"/>
    <col min="5955" max="5955" width="20.08984375" style="56" customWidth="1"/>
    <col min="5956" max="5956" width="9.36328125" style="56" bestFit="1" customWidth="1"/>
    <col min="5957" max="5957" width="9.90625" style="56" bestFit="1" customWidth="1"/>
    <col min="5958" max="5958" width="10.453125" style="56" bestFit="1" customWidth="1"/>
    <col min="5959" max="5959" width="3.90625" style="56" customWidth="1"/>
    <col min="5960" max="6144" width="9" style="56"/>
    <col min="6145" max="6145" width="3.90625" style="56" customWidth="1"/>
    <col min="6146" max="6146" width="21" style="56" customWidth="1"/>
    <col min="6147" max="6185" width="9.26953125" style="56" bestFit="1" customWidth="1"/>
    <col min="6186" max="6186" width="10" style="56" bestFit="1" customWidth="1"/>
    <col min="6187" max="6187" width="9.26953125" style="56" bestFit="1" customWidth="1"/>
    <col min="6188" max="6188" width="10" style="56" bestFit="1" customWidth="1"/>
    <col min="6189" max="6192" width="9.26953125" style="56" bestFit="1" customWidth="1"/>
    <col min="6193" max="6194" width="10" style="56" bestFit="1" customWidth="1"/>
    <col min="6195" max="6195" width="9.26953125" style="56" bestFit="1" customWidth="1"/>
    <col min="6196" max="6197" width="10" style="56" bestFit="1" customWidth="1"/>
    <col min="6198" max="6198" width="10.6328125" style="56" bestFit="1" customWidth="1"/>
    <col min="6199" max="6199" width="9.6328125" style="56" bestFit="1" customWidth="1"/>
    <col min="6200" max="6200" width="11.08984375" style="56" bestFit="1" customWidth="1"/>
    <col min="6201" max="6201" width="5.7265625" style="56" customWidth="1"/>
    <col min="6202" max="6202" width="7" style="56" customWidth="1"/>
    <col min="6203" max="6203" width="3.6328125" style="56" customWidth="1"/>
    <col min="6204" max="6204" width="19.453125" style="56" customWidth="1"/>
    <col min="6205" max="6206" width="9.90625" style="56" bestFit="1" customWidth="1"/>
    <col min="6207" max="6207" width="9.08984375" style="56" bestFit="1" customWidth="1"/>
    <col min="6208" max="6208" width="10" style="56" customWidth="1"/>
    <col min="6209" max="6209" width="3.90625" style="56" customWidth="1"/>
    <col min="6210" max="6210" width="3.7265625" style="56" customWidth="1"/>
    <col min="6211" max="6211" width="20.08984375" style="56" customWidth="1"/>
    <col min="6212" max="6212" width="9.36328125" style="56" bestFit="1" customWidth="1"/>
    <col min="6213" max="6213" width="9.90625" style="56" bestFit="1" customWidth="1"/>
    <col min="6214" max="6214" width="10.453125" style="56" bestFit="1" customWidth="1"/>
    <col min="6215" max="6215" width="3.90625" style="56" customWidth="1"/>
    <col min="6216" max="6400" width="9" style="56"/>
    <col min="6401" max="6401" width="3.90625" style="56" customWidth="1"/>
    <col min="6402" max="6402" width="21" style="56" customWidth="1"/>
    <col min="6403" max="6441" width="9.26953125" style="56" bestFit="1" customWidth="1"/>
    <col min="6442" max="6442" width="10" style="56" bestFit="1" customWidth="1"/>
    <col min="6443" max="6443" width="9.26953125" style="56" bestFit="1" customWidth="1"/>
    <col min="6444" max="6444" width="10" style="56" bestFit="1" customWidth="1"/>
    <col min="6445" max="6448" width="9.26953125" style="56" bestFit="1" customWidth="1"/>
    <col min="6449" max="6450" width="10" style="56" bestFit="1" customWidth="1"/>
    <col min="6451" max="6451" width="9.26953125" style="56" bestFit="1" customWidth="1"/>
    <col min="6452" max="6453" width="10" style="56" bestFit="1" customWidth="1"/>
    <col min="6454" max="6454" width="10.6328125" style="56" bestFit="1" customWidth="1"/>
    <col min="6455" max="6455" width="9.6328125" style="56" bestFit="1" customWidth="1"/>
    <col min="6456" max="6456" width="11.08984375" style="56" bestFit="1" customWidth="1"/>
    <col min="6457" max="6457" width="5.7265625" style="56" customWidth="1"/>
    <col min="6458" max="6458" width="7" style="56" customWidth="1"/>
    <col min="6459" max="6459" width="3.6328125" style="56" customWidth="1"/>
    <col min="6460" max="6460" width="19.453125" style="56" customWidth="1"/>
    <col min="6461" max="6462" width="9.90625" style="56" bestFit="1" customWidth="1"/>
    <col min="6463" max="6463" width="9.08984375" style="56" bestFit="1" customWidth="1"/>
    <col min="6464" max="6464" width="10" style="56" customWidth="1"/>
    <col min="6465" max="6465" width="3.90625" style="56" customWidth="1"/>
    <col min="6466" max="6466" width="3.7265625" style="56" customWidth="1"/>
    <col min="6467" max="6467" width="20.08984375" style="56" customWidth="1"/>
    <col min="6468" max="6468" width="9.36328125" style="56" bestFit="1" customWidth="1"/>
    <col min="6469" max="6469" width="9.90625" style="56" bestFit="1" customWidth="1"/>
    <col min="6470" max="6470" width="10.453125" style="56" bestFit="1" customWidth="1"/>
    <col min="6471" max="6471" width="3.90625" style="56" customWidth="1"/>
    <col min="6472" max="6656" width="9" style="56"/>
    <col min="6657" max="6657" width="3.90625" style="56" customWidth="1"/>
    <col min="6658" max="6658" width="21" style="56" customWidth="1"/>
    <col min="6659" max="6697" width="9.26953125" style="56" bestFit="1" customWidth="1"/>
    <col min="6698" max="6698" width="10" style="56" bestFit="1" customWidth="1"/>
    <col min="6699" max="6699" width="9.26953125" style="56" bestFit="1" customWidth="1"/>
    <col min="6700" max="6700" width="10" style="56" bestFit="1" customWidth="1"/>
    <col min="6701" max="6704" width="9.26953125" style="56" bestFit="1" customWidth="1"/>
    <col min="6705" max="6706" width="10" style="56" bestFit="1" customWidth="1"/>
    <col min="6707" max="6707" width="9.26953125" style="56" bestFit="1" customWidth="1"/>
    <col min="6708" max="6709" width="10" style="56" bestFit="1" customWidth="1"/>
    <col min="6710" max="6710" width="10.6328125" style="56" bestFit="1" customWidth="1"/>
    <col min="6711" max="6711" width="9.6328125" style="56" bestFit="1" customWidth="1"/>
    <col min="6712" max="6712" width="11.08984375" style="56" bestFit="1" customWidth="1"/>
    <col min="6713" max="6713" width="5.7265625" style="56" customWidth="1"/>
    <col min="6714" max="6714" width="7" style="56" customWidth="1"/>
    <col min="6715" max="6715" width="3.6328125" style="56" customWidth="1"/>
    <col min="6716" max="6716" width="19.453125" style="56" customWidth="1"/>
    <col min="6717" max="6718" width="9.90625" style="56" bestFit="1" customWidth="1"/>
    <col min="6719" max="6719" width="9.08984375" style="56" bestFit="1" customWidth="1"/>
    <col min="6720" max="6720" width="10" style="56" customWidth="1"/>
    <col min="6721" max="6721" width="3.90625" style="56" customWidth="1"/>
    <col min="6722" max="6722" width="3.7265625" style="56" customWidth="1"/>
    <col min="6723" max="6723" width="20.08984375" style="56" customWidth="1"/>
    <col min="6724" max="6724" width="9.36328125" style="56" bestFit="1" customWidth="1"/>
    <col min="6725" max="6725" width="9.90625" style="56" bestFit="1" customWidth="1"/>
    <col min="6726" max="6726" width="10.453125" style="56" bestFit="1" customWidth="1"/>
    <col min="6727" max="6727" width="3.90625" style="56" customWidth="1"/>
    <col min="6728" max="6912" width="9" style="56"/>
    <col min="6913" max="6913" width="3.90625" style="56" customWidth="1"/>
    <col min="6914" max="6914" width="21" style="56" customWidth="1"/>
    <col min="6915" max="6953" width="9.26953125" style="56" bestFit="1" customWidth="1"/>
    <col min="6954" max="6954" width="10" style="56" bestFit="1" customWidth="1"/>
    <col min="6955" max="6955" width="9.26953125" style="56" bestFit="1" customWidth="1"/>
    <col min="6956" max="6956" width="10" style="56" bestFit="1" customWidth="1"/>
    <col min="6957" max="6960" width="9.26953125" style="56" bestFit="1" customWidth="1"/>
    <col min="6961" max="6962" width="10" style="56" bestFit="1" customWidth="1"/>
    <col min="6963" max="6963" width="9.26953125" style="56" bestFit="1" customWidth="1"/>
    <col min="6964" max="6965" width="10" style="56" bestFit="1" customWidth="1"/>
    <col min="6966" max="6966" width="10.6328125" style="56" bestFit="1" customWidth="1"/>
    <col min="6967" max="6967" width="9.6328125" style="56" bestFit="1" customWidth="1"/>
    <col min="6968" max="6968" width="11.08984375" style="56" bestFit="1" customWidth="1"/>
    <col min="6969" max="6969" width="5.7265625" style="56" customWidth="1"/>
    <col min="6970" max="6970" width="7" style="56" customWidth="1"/>
    <col min="6971" max="6971" width="3.6328125" style="56" customWidth="1"/>
    <col min="6972" max="6972" width="19.453125" style="56" customWidth="1"/>
    <col min="6973" max="6974" width="9.90625" style="56" bestFit="1" customWidth="1"/>
    <col min="6975" max="6975" width="9.08984375" style="56" bestFit="1" customWidth="1"/>
    <col min="6976" max="6976" width="10" style="56" customWidth="1"/>
    <col min="6977" max="6977" width="3.90625" style="56" customWidth="1"/>
    <col min="6978" max="6978" width="3.7265625" style="56" customWidth="1"/>
    <col min="6979" max="6979" width="20.08984375" style="56" customWidth="1"/>
    <col min="6980" max="6980" width="9.36328125" style="56" bestFit="1" customWidth="1"/>
    <col min="6981" max="6981" width="9.90625" style="56" bestFit="1" customWidth="1"/>
    <col min="6982" max="6982" width="10.453125" style="56" bestFit="1" customWidth="1"/>
    <col min="6983" max="6983" width="3.90625" style="56" customWidth="1"/>
    <col min="6984" max="7168" width="9" style="56"/>
    <col min="7169" max="7169" width="3.90625" style="56" customWidth="1"/>
    <col min="7170" max="7170" width="21" style="56" customWidth="1"/>
    <col min="7171" max="7209" width="9.26953125" style="56" bestFit="1" customWidth="1"/>
    <col min="7210" max="7210" width="10" style="56" bestFit="1" customWidth="1"/>
    <col min="7211" max="7211" width="9.26953125" style="56" bestFit="1" customWidth="1"/>
    <col min="7212" max="7212" width="10" style="56" bestFit="1" customWidth="1"/>
    <col min="7213" max="7216" width="9.26953125" style="56" bestFit="1" customWidth="1"/>
    <col min="7217" max="7218" width="10" style="56" bestFit="1" customWidth="1"/>
    <col min="7219" max="7219" width="9.26953125" style="56" bestFit="1" customWidth="1"/>
    <col min="7220" max="7221" width="10" style="56" bestFit="1" customWidth="1"/>
    <col min="7222" max="7222" width="10.6328125" style="56" bestFit="1" customWidth="1"/>
    <col min="7223" max="7223" width="9.6328125" style="56" bestFit="1" customWidth="1"/>
    <col min="7224" max="7224" width="11.08984375" style="56" bestFit="1" customWidth="1"/>
    <col min="7225" max="7225" width="5.7265625" style="56" customWidth="1"/>
    <col min="7226" max="7226" width="7" style="56" customWidth="1"/>
    <col min="7227" max="7227" width="3.6328125" style="56" customWidth="1"/>
    <col min="7228" max="7228" width="19.453125" style="56" customWidth="1"/>
    <col min="7229" max="7230" width="9.90625" style="56" bestFit="1" customWidth="1"/>
    <col min="7231" max="7231" width="9.08984375" style="56" bestFit="1" customWidth="1"/>
    <col min="7232" max="7232" width="10" style="56" customWidth="1"/>
    <col min="7233" max="7233" width="3.90625" style="56" customWidth="1"/>
    <col min="7234" max="7234" width="3.7265625" style="56" customWidth="1"/>
    <col min="7235" max="7235" width="20.08984375" style="56" customWidth="1"/>
    <col min="7236" max="7236" width="9.36328125" style="56" bestFit="1" customWidth="1"/>
    <col min="7237" max="7237" width="9.90625" style="56" bestFit="1" customWidth="1"/>
    <col min="7238" max="7238" width="10.453125" style="56" bestFit="1" customWidth="1"/>
    <col min="7239" max="7239" width="3.90625" style="56" customWidth="1"/>
    <col min="7240" max="7424" width="9" style="56"/>
    <col min="7425" max="7425" width="3.90625" style="56" customWidth="1"/>
    <col min="7426" max="7426" width="21" style="56" customWidth="1"/>
    <col min="7427" max="7465" width="9.26953125" style="56" bestFit="1" customWidth="1"/>
    <col min="7466" max="7466" width="10" style="56" bestFit="1" customWidth="1"/>
    <col min="7467" max="7467" width="9.26953125" style="56" bestFit="1" customWidth="1"/>
    <col min="7468" max="7468" width="10" style="56" bestFit="1" customWidth="1"/>
    <col min="7469" max="7472" width="9.26953125" style="56" bestFit="1" customWidth="1"/>
    <col min="7473" max="7474" width="10" style="56" bestFit="1" customWidth="1"/>
    <col min="7475" max="7475" width="9.26953125" style="56" bestFit="1" customWidth="1"/>
    <col min="7476" max="7477" width="10" style="56" bestFit="1" customWidth="1"/>
    <col min="7478" max="7478" width="10.6328125" style="56" bestFit="1" customWidth="1"/>
    <col min="7479" max="7479" width="9.6328125" style="56" bestFit="1" customWidth="1"/>
    <col min="7480" max="7480" width="11.08984375" style="56" bestFit="1" customWidth="1"/>
    <col min="7481" max="7481" width="5.7265625" style="56" customWidth="1"/>
    <col min="7482" max="7482" width="7" style="56" customWidth="1"/>
    <col min="7483" max="7483" width="3.6328125" style="56" customWidth="1"/>
    <col min="7484" max="7484" width="19.453125" style="56" customWidth="1"/>
    <col min="7485" max="7486" width="9.90625" style="56" bestFit="1" customWidth="1"/>
    <col min="7487" max="7487" width="9.08984375" style="56" bestFit="1" customWidth="1"/>
    <col min="7488" max="7488" width="10" style="56" customWidth="1"/>
    <col min="7489" max="7489" width="3.90625" style="56" customWidth="1"/>
    <col min="7490" max="7490" width="3.7265625" style="56" customWidth="1"/>
    <col min="7491" max="7491" width="20.08984375" style="56" customWidth="1"/>
    <col min="7492" max="7492" width="9.36328125" style="56" bestFit="1" customWidth="1"/>
    <col min="7493" max="7493" width="9.90625" style="56" bestFit="1" customWidth="1"/>
    <col min="7494" max="7494" width="10.453125" style="56" bestFit="1" customWidth="1"/>
    <col min="7495" max="7495" width="3.90625" style="56" customWidth="1"/>
    <col min="7496" max="7680" width="9" style="56"/>
    <col min="7681" max="7681" width="3.90625" style="56" customWidth="1"/>
    <col min="7682" max="7682" width="21" style="56" customWidth="1"/>
    <col min="7683" max="7721" width="9.26953125" style="56" bestFit="1" customWidth="1"/>
    <col min="7722" max="7722" width="10" style="56" bestFit="1" customWidth="1"/>
    <col min="7723" max="7723" width="9.26953125" style="56" bestFit="1" customWidth="1"/>
    <col min="7724" max="7724" width="10" style="56" bestFit="1" customWidth="1"/>
    <col min="7725" max="7728" width="9.26953125" style="56" bestFit="1" customWidth="1"/>
    <col min="7729" max="7730" width="10" style="56" bestFit="1" customWidth="1"/>
    <col min="7731" max="7731" width="9.26953125" style="56" bestFit="1" customWidth="1"/>
    <col min="7732" max="7733" width="10" style="56" bestFit="1" customWidth="1"/>
    <col min="7734" max="7734" width="10.6328125" style="56" bestFit="1" customWidth="1"/>
    <col min="7735" max="7735" width="9.6328125" style="56" bestFit="1" customWidth="1"/>
    <col min="7736" max="7736" width="11.08984375" style="56" bestFit="1" customWidth="1"/>
    <col min="7737" max="7737" width="5.7265625" style="56" customWidth="1"/>
    <col min="7738" max="7738" width="7" style="56" customWidth="1"/>
    <col min="7739" max="7739" width="3.6328125" style="56" customWidth="1"/>
    <col min="7740" max="7740" width="19.453125" style="56" customWidth="1"/>
    <col min="7741" max="7742" width="9.90625" style="56" bestFit="1" customWidth="1"/>
    <col min="7743" max="7743" width="9.08984375" style="56" bestFit="1" customWidth="1"/>
    <col min="7744" max="7744" width="10" style="56" customWidth="1"/>
    <col min="7745" max="7745" width="3.90625" style="56" customWidth="1"/>
    <col min="7746" max="7746" width="3.7265625" style="56" customWidth="1"/>
    <col min="7747" max="7747" width="20.08984375" style="56" customWidth="1"/>
    <col min="7748" max="7748" width="9.36328125" style="56" bestFit="1" customWidth="1"/>
    <col min="7749" max="7749" width="9.90625" style="56" bestFit="1" customWidth="1"/>
    <col min="7750" max="7750" width="10.453125" style="56" bestFit="1" customWidth="1"/>
    <col min="7751" max="7751" width="3.90625" style="56" customWidth="1"/>
    <col min="7752" max="7936" width="9" style="56"/>
    <col min="7937" max="7937" width="3.90625" style="56" customWidth="1"/>
    <col min="7938" max="7938" width="21" style="56" customWidth="1"/>
    <col min="7939" max="7977" width="9.26953125" style="56" bestFit="1" customWidth="1"/>
    <col min="7978" max="7978" width="10" style="56" bestFit="1" customWidth="1"/>
    <col min="7979" max="7979" width="9.26953125" style="56" bestFit="1" customWidth="1"/>
    <col min="7980" max="7980" width="10" style="56" bestFit="1" customWidth="1"/>
    <col min="7981" max="7984" width="9.26953125" style="56" bestFit="1" customWidth="1"/>
    <col min="7985" max="7986" width="10" style="56" bestFit="1" customWidth="1"/>
    <col min="7987" max="7987" width="9.26953125" style="56" bestFit="1" customWidth="1"/>
    <col min="7988" max="7989" width="10" style="56" bestFit="1" customWidth="1"/>
    <col min="7990" max="7990" width="10.6328125" style="56" bestFit="1" customWidth="1"/>
    <col min="7991" max="7991" width="9.6328125" style="56" bestFit="1" customWidth="1"/>
    <col min="7992" max="7992" width="11.08984375" style="56" bestFit="1" customWidth="1"/>
    <col min="7993" max="7993" width="5.7265625" style="56" customWidth="1"/>
    <col min="7994" max="7994" width="7" style="56" customWidth="1"/>
    <col min="7995" max="7995" width="3.6328125" style="56" customWidth="1"/>
    <col min="7996" max="7996" width="19.453125" style="56" customWidth="1"/>
    <col min="7997" max="7998" width="9.90625" style="56" bestFit="1" customWidth="1"/>
    <col min="7999" max="7999" width="9.08984375" style="56" bestFit="1" customWidth="1"/>
    <col min="8000" max="8000" width="10" style="56" customWidth="1"/>
    <col min="8001" max="8001" width="3.90625" style="56" customWidth="1"/>
    <col min="8002" max="8002" width="3.7265625" style="56" customWidth="1"/>
    <col min="8003" max="8003" width="20.08984375" style="56" customWidth="1"/>
    <col min="8004" max="8004" width="9.36328125" style="56" bestFit="1" customWidth="1"/>
    <col min="8005" max="8005" width="9.90625" style="56" bestFit="1" customWidth="1"/>
    <col min="8006" max="8006" width="10.453125" style="56" bestFit="1" customWidth="1"/>
    <col min="8007" max="8007" width="3.90625" style="56" customWidth="1"/>
    <col min="8008" max="8192" width="9" style="56"/>
    <col min="8193" max="8193" width="3.90625" style="56" customWidth="1"/>
    <col min="8194" max="8194" width="21" style="56" customWidth="1"/>
    <col min="8195" max="8233" width="9.26953125" style="56" bestFit="1" customWidth="1"/>
    <col min="8234" max="8234" width="10" style="56" bestFit="1" customWidth="1"/>
    <col min="8235" max="8235" width="9.26953125" style="56" bestFit="1" customWidth="1"/>
    <col min="8236" max="8236" width="10" style="56" bestFit="1" customWidth="1"/>
    <col min="8237" max="8240" width="9.26953125" style="56" bestFit="1" customWidth="1"/>
    <col min="8241" max="8242" width="10" style="56" bestFit="1" customWidth="1"/>
    <col min="8243" max="8243" width="9.26953125" style="56" bestFit="1" customWidth="1"/>
    <col min="8244" max="8245" width="10" style="56" bestFit="1" customWidth="1"/>
    <col min="8246" max="8246" width="10.6328125" style="56" bestFit="1" customWidth="1"/>
    <col min="8247" max="8247" width="9.6328125" style="56" bestFit="1" customWidth="1"/>
    <col min="8248" max="8248" width="11.08984375" style="56" bestFit="1" customWidth="1"/>
    <col min="8249" max="8249" width="5.7265625" style="56" customWidth="1"/>
    <col min="8250" max="8250" width="7" style="56" customWidth="1"/>
    <col min="8251" max="8251" width="3.6328125" style="56" customWidth="1"/>
    <col min="8252" max="8252" width="19.453125" style="56" customWidth="1"/>
    <col min="8253" max="8254" width="9.90625" style="56" bestFit="1" customWidth="1"/>
    <col min="8255" max="8255" width="9.08984375" style="56" bestFit="1" customWidth="1"/>
    <col min="8256" max="8256" width="10" style="56" customWidth="1"/>
    <col min="8257" max="8257" width="3.90625" style="56" customWidth="1"/>
    <col min="8258" max="8258" width="3.7265625" style="56" customWidth="1"/>
    <col min="8259" max="8259" width="20.08984375" style="56" customWidth="1"/>
    <col min="8260" max="8260" width="9.36328125" style="56" bestFit="1" customWidth="1"/>
    <col min="8261" max="8261" width="9.90625" style="56" bestFit="1" customWidth="1"/>
    <col min="8262" max="8262" width="10.453125" style="56" bestFit="1" customWidth="1"/>
    <col min="8263" max="8263" width="3.90625" style="56" customWidth="1"/>
    <col min="8264" max="8448" width="9" style="56"/>
    <col min="8449" max="8449" width="3.90625" style="56" customWidth="1"/>
    <col min="8450" max="8450" width="21" style="56" customWidth="1"/>
    <col min="8451" max="8489" width="9.26953125" style="56" bestFit="1" customWidth="1"/>
    <col min="8490" max="8490" width="10" style="56" bestFit="1" customWidth="1"/>
    <col min="8491" max="8491" width="9.26953125" style="56" bestFit="1" customWidth="1"/>
    <col min="8492" max="8492" width="10" style="56" bestFit="1" customWidth="1"/>
    <col min="8493" max="8496" width="9.26953125" style="56" bestFit="1" customWidth="1"/>
    <col min="8497" max="8498" width="10" style="56" bestFit="1" customWidth="1"/>
    <col min="8499" max="8499" width="9.26953125" style="56" bestFit="1" customWidth="1"/>
    <col min="8500" max="8501" width="10" style="56" bestFit="1" customWidth="1"/>
    <col min="8502" max="8502" width="10.6328125" style="56" bestFit="1" customWidth="1"/>
    <col min="8503" max="8503" width="9.6328125" style="56" bestFit="1" customWidth="1"/>
    <col min="8504" max="8504" width="11.08984375" style="56" bestFit="1" customWidth="1"/>
    <col min="8505" max="8505" width="5.7265625" style="56" customWidth="1"/>
    <col min="8506" max="8506" width="7" style="56" customWidth="1"/>
    <col min="8507" max="8507" width="3.6328125" style="56" customWidth="1"/>
    <col min="8508" max="8508" width="19.453125" style="56" customWidth="1"/>
    <col min="8509" max="8510" width="9.90625" style="56" bestFit="1" customWidth="1"/>
    <col min="8511" max="8511" width="9.08984375" style="56" bestFit="1" customWidth="1"/>
    <col min="8512" max="8512" width="10" style="56" customWidth="1"/>
    <col min="8513" max="8513" width="3.90625" style="56" customWidth="1"/>
    <col min="8514" max="8514" width="3.7265625" style="56" customWidth="1"/>
    <col min="8515" max="8515" width="20.08984375" style="56" customWidth="1"/>
    <col min="8516" max="8516" width="9.36328125" style="56" bestFit="1" customWidth="1"/>
    <col min="8517" max="8517" width="9.90625" style="56" bestFit="1" customWidth="1"/>
    <col min="8518" max="8518" width="10.453125" style="56" bestFit="1" customWidth="1"/>
    <col min="8519" max="8519" width="3.90625" style="56" customWidth="1"/>
    <col min="8520" max="8704" width="9" style="56"/>
    <col min="8705" max="8705" width="3.90625" style="56" customWidth="1"/>
    <col min="8706" max="8706" width="21" style="56" customWidth="1"/>
    <col min="8707" max="8745" width="9.26953125" style="56" bestFit="1" customWidth="1"/>
    <col min="8746" max="8746" width="10" style="56" bestFit="1" customWidth="1"/>
    <col min="8747" max="8747" width="9.26953125" style="56" bestFit="1" customWidth="1"/>
    <col min="8748" max="8748" width="10" style="56" bestFit="1" customWidth="1"/>
    <col min="8749" max="8752" width="9.26953125" style="56" bestFit="1" customWidth="1"/>
    <col min="8753" max="8754" width="10" style="56" bestFit="1" customWidth="1"/>
    <col min="8755" max="8755" width="9.26953125" style="56" bestFit="1" customWidth="1"/>
    <col min="8756" max="8757" width="10" style="56" bestFit="1" customWidth="1"/>
    <col min="8758" max="8758" width="10.6328125" style="56" bestFit="1" customWidth="1"/>
    <col min="8759" max="8759" width="9.6328125" style="56" bestFit="1" customWidth="1"/>
    <col min="8760" max="8760" width="11.08984375" style="56" bestFit="1" customWidth="1"/>
    <col min="8761" max="8761" width="5.7265625" style="56" customWidth="1"/>
    <col min="8762" max="8762" width="7" style="56" customWidth="1"/>
    <col min="8763" max="8763" width="3.6328125" style="56" customWidth="1"/>
    <col min="8764" max="8764" width="19.453125" style="56" customWidth="1"/>
    <col min="8765" max="8766" width="9.90625" style="56" bestFit="1" customWidth="1"/>
    <col min="8767" max="8767" width="9.08984375" style="56" bestFit="1" customWidth="1"/>
    <col min="8768" max="8768" width="10" style="56" customWidth="1"/>
    <col min="8769" max="8769" width="3.90625" style="56" customWidth="1"/>
    <col min="8770" max="8770" width="3.7265625" style="56" customWidth="1"/>
    <col min="8771" max="8771" width="20.08984375" style="56" customWidth="1"/>
    <col min="8772" max="8772" width="9.36328125" style="56" bestFit="1" customWidth="1"/>
    <col min="8773" max="8773" width="9.90625" style="56" bestFit="1" customWidth="1"/>
    <col min="8774" max="8774" width="10.453125" style="56" bestFit="1" customWidth="1"/>
    <col min="8775" max="8775" width="3.90625" style="56" customWidth="1"/>
    <col min="8776" max="8960" width="9" style="56"/>
    <col min="8961" max="8961" width="3.90625" style="56" customWidth="1"/>
    <col min="8962" max="8962" width="21" style="56" customWidth="1"/>
    <col min="8963" max="9001" width="9.26953125" style="56" bestFit="1" customWidth="1"/>
    <col min="9002" max="9002" width="10" style="56" bestFit="1" customWidth="1"/>
    <col min="9003" max="9003" width="9.26953125" style="56" bestFit="1" customWidth="1"/>
    <col min="9004" max="9004" width="10" style="56" bestFit="1" customWidth="1"/>
    <col min="9005" max="9008" width="9.26953125" style="56" bestFit="1" customWidth="1"/>
    <col min="9009" max="9010" width="10" style="56" bestFit="1" customWidth="1"/>
    <col min="9011" max="9011" width="9.26953125" style="56" bestFit="1" customWidth="1"/>
    <col min="9012" max="9013" width="10" style="56" bestFit="1" customWidth="1"/>
    <col min="9014" max="9014" width="10.6328125" style="56" bestFit="1" customWidth="1"/>
    <col min="9015" max="9015" width="9.6328125" style="56" bestFit="1" customWidth="1"/>
    <col min="9016" max="9016" width="11.08984375" style="56" bestFit="1" customWidth="1"/>
    <col min="9017" max="9017" width="5.7265625" style="56" customWidth="1"/>
    <col min="9018" max="9018" width="7" style="56" customWidth="1"/>
    <col min="9019" max="9019" width="3.6328125" style="56" customWidth="1"/>
    <col min="9020" max="9020" width="19.453125" style="56" customWidth="1"/>
    <col min="9021" max="9022" width="9.90625" style="56" bestFit="1" customWidth="1"/>
    <col min="9023" max="9023" width="9.08984375" style="56" bestFit="1" customWidth="1"/>
    <col min="9024" max="9024" width="10" style="56" customWidth="1"/>
    <col min="9025" max="9025" width="3.90625" style="56" customWidth="1"/>
    <col min="9026" max="9026" width="3.7265625" style="56" customWidth="1"/>
    <col min="9027" max="9027" width="20.08984375" style="56" customWidth="1"/>
    <col min="9028" max="9028" width="9.36328125" style="56" bestFit="1" customWidth="1"/>
    <col min="9029" max="9029" width="9.90625" style="56" bestFit="1" customWidth="1"/>
    <col min="9030" max="9030" width="10.453125" style="56" bestFit="1" customWidth="1"/>
    <col min="9031" max="9031" width="3.90625" style="56" customWidth="1"/>
    <col min="9032" max="9216" width="9" style="56"/>
    <col min="9217" max="9217" width="3.90625" style="56" customWidth="1"/>
    <col min="9218" max="9218" width="21" style="56" customWidth="1"/>
    <col min="9219" max="9257" width="9.26953125" style="56" bestFit="1" customWidth="1"/>
    <col min="9258" max="9258" width="10" style="56" bestFit="1" customWidth="1"/>
    <col min="9259" max="9259" width="9.26953125" style="56" bestFit="1" customWidth="1"/>
    <col min="9260" max="9260" width="10" style="56" bestFit="1" customWidth="1"/>
    <col min="9261" max="9264" width="9.26953125" style="56" bestFit="1" customWidth="1"/>
    <col min="9265" max="9266" width="10" style="56" bestFit="1" customWidth="1"/>
    <col min="9267" max="9267" width="9.26953125" style="56" bestFit="1" customWidth="1"/>
    <col min="9268" max="9269" width="10" style="56" bestFit="1" customWidth="1"/>
    <col min="9270" max="9270" width="10.6328125" style="56" bestFit="1" customWidth="1"/>
    <col min="9271" max="9271" width="9.6328125" style="56" bestFit="1" customWidth="1"/>
    <col min="9272" max="9272" width="11.08984375" style="56" bestFit="1" customWidth="1"/>
    <col min="9273" max="9273" width="5.7265625" style="56" customWidth="1"/>
    <col min="9274" max="9274" width="7" style="56" customWidth="1"/>
    <col min="9275" max="9275" width="3.6328125" style="56" customWidth="1"/>
    <col min="9276" max="9276" width="19.453125" style="56" customWidth="1"/>
    <col min="9277" max="9278" width="9.90625" style="56" bestFit="1" customWidth="1"/>
    <col min="9279" max="9279" width="9.08984375" style="56" bestFit="1" customWidth="1"/>
    <col min="9280" max="9280" width="10" style="56" customWidth="1"/>
    <col min="9281" max="9281" width="3.90625" style="56" customWidth="1"/>
    <col min="9282" max="9282" width="3.7265625" style="56" customWidth="1"/>
    <col min="9283" max="9283" width="20.08984375" style="56" customWidth="1"/>
    <col min="9284" max="9284" width="9.36328125" style="56" bestFit="1" customWidth="1"/>
    <col min="9285" max="9285" width="9.90625" style="56" bestFit="1" customWidth="1"/>
    <col min="9286" max="9286" width="10.453125" style="56" bestFit="1" customWidth="1"/>
    <col min="9287" max="9287" width="3.90625" style="56" customWidth="1"/>
    <col min="9288" max="9472" width="9" style="56"/>
    <col min="9473" max="9473" width="3.90625" style="56" customWidth="1"/>
    <col min="9474" max="9474" width="21" style="56" customWidth="1"/>
    <col min="9475" max="9513" width="9.26953125" style="56" bestFit="1" customWidth="1"/>
    <col min="9514" max="9514" width="10" style="56" bestFit="1" customWidth="1"/>
    <col min="9515" max="9515" width="9.26953125" style="56" bestFit="1" customWidth="1"/>
    <col min="9516" max="9516" width="10" style="56" bestFit="1" customWidth="1"/>
    <col min="9517" max="9520" width="9.26953125" style="56" bestFit="1" customWidth="1"/>
    <col min="9521" max="9522" width="10" style="56" bestFit="1" customWidth="1"/>
    <col min="9523" max="9523" width="9.26953125" style="56" bestFit="1" customWidth="1"/>
    <col min="9524" max="9525" width="10" style="56" bestFit="1" customWidth="1"/>
    <col min="9526" max="9526" width="10.6328125" style="56" bestFit="1" customWidth="1"/>
    <col min="9527" max="9527" width="9.6328125" style="56" bestFit="1" customWidth="1"/>
    <col min="9528" max="9528" width="11.08984375" style="56" bestFit="1" customWidth="1"/>
    <col min="9529" max="9529" width="5.7265625" style="56" customWidth="1"/>
    <col min="9530" max="9530" width="7" style="56" customWidth="1"/>
    <col min="9531" max="9531" width="3.6328125" style="56" customWidth="1"/>
    <col min="9532" max="9532" width="19.453125" style="56" customWidth="1"/>
    <col min="9533" max="9534" width="9.90625" style="56" bestFit="1" customWidth="1"/>
    <col min="9535" max="9535" width="9.08984375" style="56" bestFit="1" customWidth="1"/>
    <col min="9536" max="9536" width="10" style="56" customWidth="1"/>
    <col min="9537" max="9537" width="3.90625" style="56" customWidth="1"/>
    <col min="9538" max="9538" width="3.7265625" style="56" customWidth="1"/>
    <col min="9539" max="9539" width="20.08984375" style="56" customWidth="1"/>
    <col min="9540" max="9540" width="9.36328125" style="56" bestFit="1" customWidth="1"/>
    <col min="9541" max="9541" width="9.90625" style="56" bestFit="1" customWidth="1"/>
    <col min="9542" max="9542" width="10.453125" style="56" bestFit="1" customWidth="1"/>
    <col min="9543" max="9543" width="3.90625" style="56" customWidth="1"/>
    <col min="9544" max="9728" width="9" style="56"/>
    <col min="9729" max="9729" width="3.90625" style="56" customWidth="1"/>
    <col min="9730" max="9730" width="21" style="56" customWidth="1"/>
    <col min="9731" max="9769" width="9.26953125" style="56" bestFit="1" customWidth="1"/>
    <col min="9770" max="9770" width="10" style="56" bestFit="1" customWidth="1"/>
    <col min="9771" max="9771" width="9.26953125" style="56" bestFit="1" customWidth="1"/>
    <col min="9772" max="9772" width="10" style="56" bestFit="1" customWidth="1"/>
    <col min="9773" max="9776" width="9.26953125" style="56" bestFit="1" customWidth="1"/>
    <col min="9777" max="9778" width="10" style="56" bestFit="1" customWidth="1"/>
    <col min="9779" max="9779" width="9.26953125" style="56" bestFit="1" customWidth="1"/>
    <col min="9780" max="9781" width="10" style="56" bestFit="1" customWidth="1"/>
    <col min="9782" max="9782" width="10.6328125" style="56" bestFit="1" customWidth="1"/>
    <col min="9783" max="9783" width="9.6328125" style="56" bestFit="1" customWidth="1"/>
    <col min="9784" max="9784" width="11.08984375" style="56" bestFit="1" customWidth="1"/>
    <col min="9785" max="9785" width="5.7265625" style="56" customWidth="1"/>
    <col min="9786" max="9786" width="7" style="56" customWidth="1"/>
    <col min="9787" max="9787" width="3.6328125" style="56" customWidth="1"/>
    <col min="9788" max="9788" width="19.453125" style="56" customWidth="1"/>
    <col min="9789" max="9790" width="9.90625" style="56" bestFit="1" customWidth="1"/>
    <col min="9791" max="9791" width="9.08984375" style="56" bestFit="1" customWidth="1"/>
    <col min="9792" max="9792" width="10" style="56" customWidth="1"/>
    <col min="9793" max="9793" width="3.90625" style="56" customWidth="1"/>
    <col min="9794" max="9794" width="3.7265625" style="56" customWidth="1"/>
    <col min="9795" max="9795" width="20.08984375" style="56" customWidth="1"/>
    <col min="9796" max="9796" width="9.36328125" style="56" bestFit="1" customWidth="1"/>
    <col min="9797" max="9797" width="9.90625" style="56" bestFit="1" customWidth="1"/>
    <col min="9798" max="9798" width="10.453125" style="56" bestFit="1" customWidth="1"/>
    <col min="9799" max="9799" width="3.90625" style="56" customWidth="1"/>
    <col min="9800" max="9984" width="9" style="56"/>
    <col min="9985" max="9985" width="3.90625" style="56" customWidth="1"/>
    <col min="9986" max="9986" width="21" style="56" customWidth="1"/>
    <col min="9987" max="10025" width="9.26953125" style="56" bestFit="1" customWidth="1"/>
    <col min="10026" max="10026" width="10" style="56" bestFit="1" customWidth="1"/>
    <col min="10027" max="10027" width="9.26953125" style="56" bestFit="1" customWidth="1"/>
    <col min="10028" max="10028" width="10" style="56" bestFit="1" customWidth="1"/>
    <col min="10029" max="10032" width="9.26953125" style="56" bestFit="1" customWidth="1"/>
    <col min="10033" max="10034" width="10" style="56" bestFit="1" customWidth="1"/>
    <col min="10035" max="10035" width="9.26953125" style="56" bestFit="1" customWidth="1"/>
    <col min="10036" max="10037" width="10" style="56" bestFit="1" customWidth="1"/>
    <col min="10038" max="10038" width="10.6328125" style="56" bestFit="1" customWidth="1"/>
    <col min="10039" max="10039" width="9.6328125" style="56" bestFit="1" customWidth="1"/>
    <col min="10040" max="10040" width="11.08984375" style="56" bestFit="1" customWidth="1"/>
    <col min="10041" max="10041" width="5.7265625" style="56" customWidth="1"/>
    <col min="10042" max="10042" width="7" style="56" customWidth="1"/>
    <col min="10043" max="10043" width="3.6328125" style="56" customWidth="1"/>
    <col min="10044" max="10044" width="19.453125" style="56" customWidth="1"/>
    <col min="10045" max="10046" width="9.90625" style="56" bestFit="1" customWidth="1"/>
    <col min="10047" max="10047" width="9.08984375" style="56" bestFit="1" customWidth="1"/>
    <col min="10048" max="10048" width="10" style="56" customWidth="1"/>
    <col min="10049" max="10049" width="3.90625" style="56" customWidth="1"/>
    <col min="10050" max="10050" width="3.7265625" style="56" customWidth="1"/>
    <col min="10051" max="10051" width="20.08984375" style="56" customWidth="1"/>
    <col min="10052" max="10052" width="9.36328125" style="56" bestFit="1" customWidth="1"/>
    <col min="10053" max="10053" width="9.90625" style="56" bestFit="1" customWidth="1"/>
    <col min="10054" max="10054" width="10.453125" style="56" bestFit="1" customWidth="1"/>
    <col min="10055" max="10055" width="3.90625" style="56" customWidth="1"/>
    <col min="10056" max="10240" width="9" style="56"/>
    <col min="10241" max="10241" width="3.90625" style="56" customWidth="1"/>
    <col min="10242" max="10242" width="21" style="56" customWidth="1"/>
    <col min="10243" max="10281" width="9.26953125" style="56" bestFit="1" customWidth="1"/>
    <col min="10282" max="10282" width="10" style="56" bestFit="1" customWidth="1"/>
    <col min="10283" max="10283" width="9.26953125" style="56" bestFit="1" customWidth="1"/>
    <col min="10284" max="10284" width="10" style="56" bestFit="1" customWidth="1"/>
    <col min="10285" max="10288" width="9.26953125" style="56" bestFit="1" customWidth="1"/>
    <col min="10289" max="10290" width="10" style="56" bestFit="1" customWidth="1"/>
    <col min="10291" max="10291" width="9.26953125" style="56" bestFit="1" customWidth="1"/>
    <col min="10292" max="10293" width="10" style="56" bestFit="1" customWidth="1"/>
    <col min="10294" max="10294" width="10.6328125" style="56" bestFit="1" customWidth="1"/>
    <col min="10295" max="10295" width="9.6328125" style="56" bestFit="1" customWidth="1"/>
    <col min="10296" max="10296" width="11.08984375" style="56" bestFit="1" customWidth="1"/>
    <col min="10297" max="10297" width="5.7265625" style="56" customWidth="1"/>
    <col min="10298" max="10298" width="7" style="56" customWidth="1"/>
    <col min="10299" max="10299" width="3.6328125" style="56" customWidth="1"/>
    <col min="10300" max="10300" width="19.453125" style="56" customWidth="1"/>
    <col min="10301" max="10302" width="9.90625" style="56" bestFit="1" customWidth="1"/>
    <col min="10303" max="10303" width="9.08984375" style="56" bestFit="1" customWidth="1"/>
    <col min="10304" max="10304" width="10" style="56" customWidth="1"/>
    <col min="10305" max="10305" width="3.90625" style="56" customWidth="1"/>
    <col min="10306" max="10306" width="3.7265625" style="56" customWidth="1"/>
    <col min="10307" max="10307" width="20.08984375" style="56" customWidth="1"/>
    <col min="10308" max="10308" width="9.36328125" style="56" bestFit="1" customWidth="1"/>
    <col min="10309" max="10309" width="9.90625" style="56" bestFit="1" customWidth="1"/>
    <col min="10310" max="10310" width="10.453125" style="56" bestFit="1" customWidth="1"/>
    <col min="10311" max="10311" width="3.90625" style="56" customWidth="1"/>
    <col min="10312" max="10496" width="9" style="56"/>
    <col min="10497" max="10497" width="3.90625" style="56" customWidth="1"/>
    <col min="10498" max="10498" width="21" style="56" customWidth="1"/>
    <col min="10499" max="10537" width="9.26953125" style="56" bestFit="1" customWidth="1"/>
    <col min="10538" max="10538" width="10" style="56" bestFit="1" customWidth="1"/>
    <col min="10539" max="10539" width="9.26953125" style="56" bestFit="1" customWidth="1"/>
    <col min="10540" max="10540" width="10" style="56" bestFit="1" customWidth="1"/>
    <col min="10541" max="10544" width="9.26953125" style="56" bestFit="1" customWidth="1"/>
    <col min="10545" max="10546" width="10" style="56" bestFit="1" customWidth="1"/>
    <col min="10547" max="10547" width="9.26953125" style="56" bestFit="1" customWidth="1"/>
    <col min="10548" max="10549" width="10" style="56" bestFit="1" customWidth="1"/>
    <col min="10550" max="10550" width="10.6328125" style="56" bestFit="1" customWidth="1"/>
    <col min="10551" max="10551" width="9.6328125" style="56" bestFit="1" customWidth="1"/>
    <col min="10552" max="10552" width="11.08984375" style="56" bestFit="1" customWidth="1"/>
    <col min="10553" max="10553" width="5.7265625" style="56" customWidth="1"/>
    <col min="10554" max="10554" width="7" style="56" customWidth="1"/>
    <col min="10555" max="10555" width="3.6328125" style="56" customWidth="1"/>
    <col min="10556" max="10556" width="19.453125" style="56" customWidth="1"/>
    <col min="10557" max="10558" width="9.90625" style="56" bestFit="1" customWidth="1"/>
    <col min="10559" max="10559" width="9.08984375" style="56" bestFit="1" customWidth="1"/>
    <col min="10560" max="10560" width="10" style="56" customWidth="1"/>
    <col min="10561" max="10561" width="3.90625" style="56" customWidth="1"/>
    <col min="10562" max="10562" width="3.7265625" style="56" customWidth="1"/>
    <col min="10563" max="10563" width="20.08984375" style="56" customWidth="1"/>
    <col min="10564" max="10564" width="9.36328125" style="56" bestFit="1" customWidth="1"/>
    <col min="10565" max="10565" width="9.90625" style="56" bestFit="1" customWidth="1"/>
    <col min="10566" max="10566" width="10.453125" style="56" bestFit="1" customWidth="1"/>
    <col min="10567" max="10567" width="3.90625" style="56" customWidth="1"/>
    <col min="10568" max="10752" width="9" style="56"/>
    <col min="10753" max="10753" width="3.90625" style="56" customWidth="1"/>
    <col min="10754" max="10754" width="21" style="56" customWidth="1"/>
    <col min="10755" max="10793" width="9.26953125" style="56" bestFit="1" customWidth="1"/>
    <col min="10794" max="10794" width="10" style="56" bestFit="1" customWidth="1"/>
    <col min="10795" max="10795" width="9.26953125" style="56" bestFit="1" customWidth="1"/>
    <col min="10796" max="10796" width="10" style="56" bestFit="1" customWidth="1"/>
    <col min="10797" max="10800" width="9.26953125" style="56" bestFit="1" customWidth="1"/>
    <col min="10801" max="10802" width="10" style="56" bestFit="1" customWidth="1"/>
    <col min="10803" max="10803" width="9.26953125" style="56" bestFit="1" customWidth="1"/>
    <col min="10804" max="10805" width="10" style="56" bestFit="1" customWidth="1"/>
    <col min="10806" max="10806" width="10.6328125" style="56" bestFit="1" customWidth="1"/>
    <col min="10807" max="10807" width="9.6328125" style="56" bestFit="1" customWidth="1"/>
    <col min="10808" max="10808" width="11.08984375" style="56" bestFit="1" customWidth="1"/>
    <col min="10809" max="10809" width="5.7265625" style="56" customWidth="1"/>
    <col min="10810" max="10810" width="7" style="56" customWidth="1"/>
    <col min="10811" max="10811" width="3.6328125" style="56" customWidth="1"/>
    <col min="10812" max="10812" width="19.453125" style="56" customWidth="1"/>
    <col min="10813" max="10814" width="9.90625" style="56" bestFit="1" customWidth="1"/>
    <col min="10815" max="10815" width="9.08984375" style="56" bestFit="1" customWidth="1"/>
    <col min="10816" max="10816" width="10" style="56" customWidth="1"/>
    <col min="10817" max="10817" width="3.90625" style="56" customWidth="1"/>
    <col min="10818" max="10818" width="3.7265625" style="56" customWidth="1"/>
    <col min="10819" max="10819" width="20.08984375" style="56" customWidth="1"/>
    <col min="10820" max="10820" width="9.36328125" style="56" bestFit="1" customWidth="1"/>
    <col min="10821" max="10821" width="9.90625" style="56" bestFit="1" customWidth="1"/>
    <col min="10822" max="10822" width="10.453125" style="56" bestFit="1" customWidth="1"/>
    <col min="10823" max="10823" width="3.90625" style="56" customWidth="1"/>
    <col min="10824" max="11008" width="9" style="56"/>
    <col min="11009" max="11009" width="3.90625" style="56" customWidth="1"/>
    <col min="11010" max="11010" width="21" style="56" customWidth="1"/>
    <col min="11011" max="11049" width="9.26953125" style="56" bestFit="1" customWidth="1"/>
    <col min="11050" max="11050" width="10" style="56" bestFit="1" customWidth="1"/>
    <col min="11051" max="11051" width="9.26953125" style="56" bestFit="1" customWidth="1"/>
    <col min="11052" max="11052" width="10" style="56" bestFit="1" customWidth="1"/>
    <col min="11053" max="11056" width="9.26953125" style="56" bestFit="1" customWidth="1"/>
    <col min="11057" max="11058" width="10" style="56" bestFit="1" customWidth="1"/>
    <col min="11059" max="11059" width="9.26953125" style="56" bestFit="1" customWidth="1"/>
    <col min="11060" max="11061" width="10" style="56" bestFit="1" customWidth="1"/>
    <col min="11062" max="11062" width="10.6328125" style="56" bestFit="1" customWidth="1"/>
    <col min="11063" max="11063" width="9.6328125" style="56" bestFit="1" customWidth="1"/>
    <col min="11064" max="11064" width="11.08984375" style="56" bestFit="1" customWidth="1"/>
    <col min="11065" max="11065" width="5.7265625" style="56" customWidth="1"/>
    <col min="11066" max="11066" width="7" style="56" customWidth="1"/>
    <col min="11067" max="11067" width="3.6328125" style="56" customWidth="1"/>
    <col min="11068" max="11068" width="19.453125" style="56" customWidth="1"/>
    <col min="11069" max="11070" width="9.90625" style="56" bestFit="1" customWidth="1"/>
    <col min="11071" max="11071" width="9.08984375" style="56" bestFit="1" customWidth="1"/>
    <col min="11072" max="11072" width="10" style="56" customWidth="1"/>
    <col min="11073" max="11073" width="3.90625" style="56" customWidth="1"/>
    <col min="11074" max="11074" width="3.7265625" style="56" customWidth="1"/>
    <col min="11075" max="11075" width="20.08984375" style="56" customWidth="1"/>
    <col min="11076" max="11076" width="9.36328125" style="56" bestFit="1" customWidth="1"/>
    <col min="11077" max="11077" width="9.90625" style="56" bestFit="1" customWidth="1"/>
    <col min="11078" max="11078" width="10.453125" style="56" bestFit="1" customWidth="1"/>
    <col min="11079" max="11079" width="3.90625" style="56" customWidth="1"/>
    <col min="11080" max="11264" width="9" style="56"/>
    <col min="11265" max="11265" width="3.90625" style="56" customWidth="1"/>
    <col min="11266" max="11266" width="21" style="56" customWidth="1"/>
    <col min="11267" max="11305" width="9.26953125" style="56" bestFit="1" customWidth="1"/>
    <col min="11306" max="11306" width="10" style="56" bestFit="1" customWidth="1"/>
    <col min="11307" max="11307" width="9.26953125" style="56" bestFit="1" customWidth="1"/>
    <col min="11308" max="11308" width="10" style="56" bestFit="1" customWidth="1"/>
    <col min="11309" max="11312" width="9.26953125" style="56" bestFit="1" customWidth="1"/>
    <col min="11313" max="11314" width="10" style="56" bestFit="1" customWidth="1"/>
    <col min="11315" max="11315" width="9.26953125" style="56" bestFit="1" customWidth="1"/>
    <col min="11316" max="11317" width="10" style="56" bestFit="1" customWidth="1"/>
    <col min="11318" max="11318" width="10.6328125" style="56" bestFit="1" customWidth="1"/>
    <col min="11319" max="11319" width="9.6328125" style="56" bestFit="1" customWidth="1"/>
    <col min="11320" max="11320" width="11.08984375" style="56" bestFit="1" customWidth="1"/>
    <col min="11321" max="11321" width="5.7265625" style="56" customWidth="1"/>
    <col min="11322" max="11322" width="7" style="56" customWidth="1"/>
    <col min="11323" max="11323" width="3.6328125" style="56" customWidth="1"/>
    <col min="11324" max="11324" width="19.453125" style="56" customWidth="1"/>
    <col min="11325" max="11326" width="9.90625" style="56" bestFit="1" customWidth="1"/>
    <col min="11327" max="11327" width="9.08984375" style="56" bestFit="1" customWidth="1"/>
    <col min="11328" max="11328" width="10" style="56" customWidth="1"/>
    <col min="11329" max="11329" width="3.90625" style="56" customWidth="1"/>
    <col min="11330" max="11330" width="3.7265625" style="56" customWidth="1"/>
    <col min="11331" max="11331" width="20.08984375" style="56" customWidth="1"/>
    <col min="11332" max="11332" width="9.36328125" style="56" bestFit="1" customWidth="1"/>
    <col min="11333" max="11333" width="9.90625" style="56" bestFit="1" customWidth="1"/>
    <col min="11334" max="11334" width="10.453125" style="56" bestFit="1" customWidth="1"/>
    <col min="11335" max="11335" width="3.90625" style="56" customWidth="1"/>
    <col min="11336" max="11520" width="9" style="56"/>
    <col min="11521" max="11521" width="3.90625" style="56" customWidth="1"/>
    <col min="11522" max="11522" width="21" style="56" customWidth="1"/>
    <col min="11523" max="11561" width="9.26953125" style="56" bestFit="1" customWidth="1"/>
    <col min="11562" max="11562" width="10" style="56" bestFit="1" customWidth="1"/>
    <col min="11563" max="11563" width="9.26953125" style="56" bestFit="1" customWidth="1"/>
    <col min="11564" max="11564" width="10" style="56" bestFit="1" customWidth="1"/>
    <col min="11565" max="11568" width="9.26953125" style="56" bestFit="1" customWidth="1"/>
    <col min="11569" max="11570" width="10" style="56" bestFit="1" customWidth="1"/>
    <col min="11571" max="11571" width="9.26953125" style="56" bestFit="1" customWidth="1"/>
    <col min="11572" max="11573" width="10" style="56" bestFit="1" customWidth="1"/>
    <col min="11574" max="11574" width="10.6328125" style="56" bestFit="1" customWidth="1"/>
    <col min="11575" max="11575" width="9.6328125" style="56" bestFit="1" customWidth="1"/>
    <col min="11576" max="11576" width="11.08984375" style="56" bestFit="1" customWidth="1"/>
    <col min="11577" max="11577" width="5.7265625" style="56" customWidth="1"/>
    <col min="11578" max="11578" width="7" style="56" customWidth="1"/>
    <col min="11579" max="11579" width="3.6328125" style="56" customWidth="1"/>
    <col min="11580" max="11580" width="19.453125" style="56" customWidth="1"/>
    <col min="11581" max="11582" width="9.90625" style="56" bestFit="1" customWidth="1"/>
    <col min="11583" max="11583" width="9.08984375" style="56" bestFit="1" customWidth="1"/>
    <col min="11584" max="11584" width="10" style="56" customWidth="1"/>
    <col min="11585" max="11585" width="3.90625" style="56" customWidth="1"/>
    <col min="11586" max="11586" width="3.7265625" style="56" customWidth="1"/>
    <col min="11587" max="11587" width="20.08984375" style="56" customWidth="1"/>
    <col min="11588" max="11588" width="9.36328125" style="56" bestFit="1" customWidth="1"/>
    <col min="11589" max="11589" width="9.90625" style="56" bestFit="1" customWidth="1"/>
    <col min="11590" max="11590" width="10.453125" style="56" bestFit="1" customWidth="1"/>
    <col min="11591" max="11591" width="3.90625" style="56" customWidth="1"/>
    <col min="11592" max="11776" width="9" style="56"/>
    <col min="11777" max="11777" width="3.90625" style="56" customWidth="1"/>
    <col min="11778" max="11778" width="21" style="56" customWidth="1"/>
    <col min="11779" max="11817" width="9.26953125" style="56" bestFit="1" customWidth="1"/>
    <col min="11818" max="11818" width="10" style="56" bestFit="1" customWidth="1"/>
    <col min="11819" max="11819" width="9.26953125" style="56" bestFit="1" customWidth="1"/>
    <col min="11820" max="11820" width="10" style="56" bestFit="1" customWidth="1"/>
    <col min="11821" max="11824" width="9.26953125" style="56" bestFit="1" customWidth="1"/>
    <col min="11825" max="11826" width="10" style="56" bestFit="1" customWidth="1"/>
    <col min="11827" max="11827" width="9.26953125" style="56" bestFit="1" customWidth="1"/>
    <col min="11828" max="11829" width="10" style="56" bestFit="1" customWidth="1"/>
    <col min="11830" max="11830" width="10.6328125" style="56" bestFit="1" customWidth="1"/>
    <col min="11831" max="11831" width="9.6328125" style="56" bestFit="1" customWidth="1"/>
    <col min="11832" max="11832" width="11.08984375" style="56" bestFit="1" customWidth="1"/>
    <col min="11833" max="11833" width="5.7265625" style="56" customWidth="1"/>
    <col min="11834" max="11834" width="7" style="56" customWidth="1"/>
    <col min="11835" max="11835" width="3.6328125" style="56" customWidth="1"/>
    <col min="11836" max="11836" width="19.453125" style="56" customWidth="1"/>
    <col min="11837" max="11838" width="9.90625" style="56" bestFit="1" customWidth="1"/>
    <col min="11839" max="11839" width="9.08984375" style="56" bestFit="1" customWidth="1"/>
    <col min="11840" max="11840" width="10" style="56" customWidth="1"/>
    <col min="11841" max="11841" width="3.90625" style="56" customWidth="1"/>
    <col min="11842" max="11842" width="3.7265625" style="56" customWidth="1"/>
    <col min="11843" max="11843" width="20.08984375" style="56" customWidth="1"/>
    <col min="11844" max="11844" width="9.36328125" style="56" bestFit="1" customWidth="1"/>
    <col min="11845" max="11845" width="9.90625" style="56" bestFit="1" customWidth="1"/>
    <col min="11846" max="11846" width="10.453125" style="56" bestFit="1" customWidth="1"/>
    <col min="11847" max="11847" width="3.90625" style="56" customWidth="1"/>
    <col min="11848" max="12032" width="9" style="56"/>
    <col min="12033" max="12033" width="3.90625" style="56" customWidth="1"/>
    <col min="12034" max="12034" width="21" style="56" customWidth="1"/>
    <col min="12035" max="12073" width="9.26953125" style="56" bestFit="1" customWidth="1"/>
    <col min="12074" max="12074" width="10" style="56" bestFit="1" customWidth="1"/>
    <col min="12075" max="12075" width="9.26953125" style="56" bestFit="1" customWidth="1"/>
    <col min="12076" max="12076" width="10" style="56" bestFit="1" customWidth="1"/>
    <col min="12077" max="12080" width="9.26953125" style="56" bestFit="1" customWidth="1"/>
    <col min="12081" max="12082" width="10" style="56" bestFit="1" customWidth="1"/>
    <col min="12083" max="12083" width="9.26953125" style="56" bestFit="1" customWidth="1"/>
    <col min="12084" max="12085" width="10" style="56" bestFit="1" customWidth="1"/>
    <col min="12086" max="12086" width="10.6328125" style="56" bestFit="1" customWidth="1"/>
    <col min="12087" max="12087" width="9.6328125" style="56" bestFit="1" customWidth="1"/>
    <col min="12088" max="12088" width="11.08984375" style="56" bestFit="1" customWidth="1"/>
    <col min="12089" max="12089" width="5.7265625" style="56" customWidth="1"/>
    <col min="12090" max="12090" width="7" style="56" customWidth="1"/>
    <col min="12091" max="12091" width="3.6328125" style="56" customWidth="1"/>
    <col min="12092" max="12092" width="19.453125" style="56" customWidth="1"/>
    <col min="12093" max="12094" width="9.90625" style="56" bestFit="1" customWidth="1"/>
    <col min="12095" max="12095" width="9.08984375" style="56" bestFit="1" customWidth="1"/>
    <col min="12096" max="12096" width="10" style="56" customWidth="1"/>
    <col min="12097" max="12097" width="3.90625" style="56" customWidth="1"/>
    <col min="12098" max="12098" width="3.7265625" style="56" customWidth="1"/>
    <col min="12099" max="12099" width="20.08984375" style="56" customWidth="1"/>
    <col min="12100" max="12100" width="9.36328125" style="56" bestFit="1" customWidth="1"/>
    <col min="12101" max="12101" width="9.90625" style="56" bestFit="1" customWidth="1"/>
    <col min="12102" max="12102" width="10.453125" style="56" bestFit="1" customWidth="1"/>
    <col min="12103" max="12103" width="3.90625" style="56" customWidth="1"/>
    <col min="12104" max="12288" width="9" style="56"/>
    <col min="12289" max="12289" width="3.90625" style="56" customWidth="1"/>
    <col min="12290" max="12290" width="21" style="56" customWidth="1"/>
    <col min="12291" max="12329" width="9.26953125" style="56" bestFit="1" customWidth="1"/>
    <col min="12330" max="12330" width="10" style="56" bestFit="1" customWidth="1"/>
    <col min="12331" max="12331" width="9.26953125" style="56" bestFit="1" customWidth="1"/>
    <col min="12332" max="12332" width="10" style="56" bestFit="1" customWidth="1"/>
    <col min="12333" max="12336" width="9.26953125" style="56" bestFit="1" customWidth="1"/>
    <col min="12337" max="12338" width="10" style="56" bestFit="1" customWidth="1"/>
    <col min="12339" max="12339" width="9.26953125" style="56" bestFit="1" customWidth="1"/>
    <col min="12340" max="12341" width="10" style="56" bestFit="1" customWidth="1"/>
    <col min="12342" max="12342" width="10.6328125" style="56" bestFit="1" customWidth="1"/>
    <col min="12343" max="12343" width="9.6328125" style="56" bestFit="1" customWidth="1"/>
    <col min="12344" max="12344" width="11.08984375" style="56" bestFit="1" customWidth="1"/>
    <col min="12345" max="12345" width="5.7265625" style="56" customWidth="1"/>
    <col min="12346" max="12346" width="7" style="56" customWidth="1"/>
    <col min="12347" max="12347" width="3.6328125" style="56" customWidth="1"/>
    <col min="12348" max="12348" width="19.453125" style="56" customWidth="1"/>
    <col min="12349" max="12350" width="9.90625" style="56" bestFit="1" customWidth="1"/>
    <col min="12351" max="12351" width="9.08984375" style="56" bestFit="1" customWidth="1"/>
    <col min="12352" max="12352" width="10" style="56" customWidth="1"/>
    <col min="12353" max="12353" width="3.90625" style="56" customWidth="1"/>
    <col min="12354" max="12354" width="3.7265625" style="56" customWidth="1"/>
    <col min="12355" max="12355" width="20.08984375" style="56" customWidth="1"/>
    <col min="12356" max="12356" width="9.36328125" style="56" bestFit="1" customWidth="1"/>
    <col min="12357" max="12357" width="9.90625" style="56" bestFit="1" customWidth="1"/>
    <col min="12358" max="12358" width="10.453125" style="56" bestFit="1" customWidth="1"/>
    <col min="12359" max="12359" width="3.90625" style="56" customWidth="1"/>
    <col min="12360" max="12544" width="9" style="56"/>
    <col min="12545" max="12545" width="3.90625" style="56" customWidth="1"/>
    <col min="12546" max="12546" width="21" style="56" customWidth="1"/>
    <col min="12547" max="12585" width="9.26953125" style="56" bestFit="1" customWidth="1"/>
    <col min="12586" max="12586" width="10" style="56" bestFit="1" customWidth="1"/>
    <col min="12587" max="12587" width="9.26953125" style="56" bestFit="1" customWidth="1"/>
    <col min="12588" max="12588" width="10" style="56" bestFit="1" customWidth="1"/>
    <col min="12589" max="12592" width="9.26953125" style="56" bestFit="1" customWidth="1"/>
    <col min="12593" max="12594" width="10" style="56" bestFit="1" customWidth="1"/>
    <col min="12595" max="12595" width="9.26953125" style="56" bestFit="1" customWidth="1"/>
    <col min="12596" max="12597" width="10" style="56" bestFit="1" customWidth="1"/>
    <col min="12598" max="12598" width="10.6328125" style="56" bestFit="1" customWidth="1"/>
    <col min="12599" max="12599" width="9.6328125" style="56" bestFit="1" customWidth="1"/>
    <col min="12600" max="12600" width="11.08984375" style="56" bestFit="1" customWidth="1"/>
    <col min="12601" max="12601" width="5.7265625" style="56" customWidth="1"/>
    <col min="12602" max="12602" width="7" style="56" customWidth="1"/>
    <col min="12603" max="12603" width="3.6328125" style="56" customWidth="1"/>
    <col min="12604" max="12604" width="19.453125" style="56" customWidth="1"/>
    <col min="12605" max="12606" width="9.90625" style="56" bestFit="1" customWidth="1"/>
    <col min="12607" max="12607" width="9.08984375" style="56" bestFit="1" customWidth="1"/>
    <col min="12608" max="12608" width="10" style="56" customWidth="1"/>
    <col min="12609" max="12609" width="3.90625" style="56" customWidth="1"/>
    <col min="12610" max="12610" width="3.7265625" style="56" customWidth="1"/>
    <col min="12611" max="12611" width="20.08984375" style="56" customWidth="1"/>
    <col min="12612" max="12612" width="9.36328125" style="56" bestFit="1" customWidth="1"/>
    <col min="12613" max="12613" width="9.90625" style="56" bestFit="1" customWidth="1"/>
    <col min="12614" max="12614" width="10.453125" style="56" bestFit="1" customWidth="1"/>
    <col min="12615" max="12615" width="3.90625" style="56" customWidth="1"/>
    <col min="12616" max="12800" width="9" style="56"/>
    <col min="12801" max="12801" width="3.90625" style="56" customWidth="1"/>
    <col min="12802" max="12802" width="21" style="56" customWidth="1"/>
    <col min="12803" max="12841" width="9.26953125" style="56" bestFit="1" customWidth="1"/>
    <col min="12842" max="12842" width="10" style="56" bestFit="1" customWidth="1"/>
    <col min="12843" max="12843" width="9.26953125" style="56" bestFit="1" customWidth="1"/>
    <col min="12844" max="12844" width="10" style="56" bestFit="1" customWidth="1"/>
    <col min="12845" max="12848" width="9.26953125" style="56" bestFit="1" customWidth="1"/>
    <col min="12849" max="12850" width="10" style="56" bestFit="1" customWidth="1"/>
    <col min="12851" max="12851" width="9.26953125" style="56" bestFit="1" customWidth="1"/>
    <col min="12852" max="12853" width="10" style="56" bestFit="1" customWidth="1"/>
    <col min="12854" max="12854" width="10.6328125" style="56" bestFit="1" customWidth="1"/>
    <col min="12855" max="12855" width="9.6328125" style="56" bestFit="1" customWidth="1"/>
    <col min="12856" max="12856" width="11.08984375" style="56" bestFit="1" customWidth="1"/>
    <col min="12857" max="12857" width="5.7265625" style="56" customWidth="1"/>
    <col min="12858" max="12858" width="7" style="56" customWidth="1"/>
    <col min="12859" max="12859" width="3.6328125" style="56" customWidth="1"/>
    <col min="12860" max="12860" width="19.453125" style="56" customWidth="1"/>
    <col min="12861" max="12862" width="9.90625" style="56" bestFit="1" customWidth="1"/>
    <col min="12863" max="12863" width="9.08984375" style="56" bestFit="1" customWidth="1"/>
    <col min="12864" max="12864" width="10" style="56" customWidth="1"/>
    <col min="12865" max="12865" width="3.90625" style="56" customWidth="1"/>
    <col min="12866" max="12866" width="3.7265625" style="56" customWidth="1"/>
    <col min="12867" max="12867" width="20.08984375" style="56" customWidth="1"/>
    <col min="12868" max="12868" width="9.36328125" style="56" bestFit="1" customWidth="1"/>
    <col min="12869" max="12869" width="9.90625" style="56" bestFit="1" customWidth="1"/>
    <col min="12870" max="12870" width="10.453125" style="56" bestFit="1" customWidth="1"/>
    <col min="12871" max="12871" width="3.90625" style="56" customWidth="1"/>
    <col min="12872" max="13056" width="9" style="56"/>
    <col min="13057" max="13057" width="3.90625" style="56" customWidth="1"/>
    <col min="13058" max="13058" width="21" style="56" customWidth="1"/>
    <col min="13059" max="13097" width="9.26953125" style="56" bestFit="1" customWidth="1"/>
    <col min="13098" max="13098" width="10" style="56" bestFit="1" customWidth="1"/>
    <col min="13099" max="13099" width="9.26953125" style="56" bestFit="1" customWidth="1"/>
    <col min="13100" max="13100" width="10" style="56" bestFit="1" customWidth="1"/>
    <col min="13101" max="13104" width="9.26953125" style="56" bestFit="1" customWidth="1"/>
    <col min="13105" max="13106" width="10" style="56" bestFit="1" customWidth="1"/>
    <col min="13107" max="13107" width="9.26953125" style="56" bestFit="1" customWidth="1"/>
    <col min="13108" max="13109" width="10" style="56" bestFit="1" customWidth="1"/>
    <col min="13110" max="13110" width="10.6328125" style="56" bestFit="1" customWidth="1"/>
    <col min="13111" max="13111" width="9.6328125" style="56" bestFit="1" customWidth="1"/>
    <col min="13112" max="13112" width="11.08984375" style="56" bestFit="1" customWidth="1"/>
    <col min="13113" max="13113" width="5.7265625" style="56" customWidth="1"/>
    <col min="13114" max="13114" width="7" style="56" customWidth="1"/>
    <col min="13115" max="13115" width="3.6328125" style="56" customWidth="1"/>
    <col min="13116" max="13116" width="19.453125" style="56" customWidth="1"/>
    <col min="13117" max="13118" width="9.90625" style="56" bestFit="1" customWidth="1"/>
    <col min="13119" max="13119" width="9.08984375" style="56" bestFit="1" customWidth="1"/>
    <col min="13120" max="13120" width="10" style="56" customWidth="1"/>
    <col min="13121" max="13121" width="3.90625" style="56" customWidth="1"/>
    <col min="13122" max="13122" width="3.7265625" style="56" customWidth="1"/>
    <col min="13123" max="13123" width="20.08984375" style="56" customWidth="1"/>
    <col min="13124" max="13124" width="9.36328125" style="56" bestFit="1" customWidth="1"/>
    <col min="13125" max="13125" width="9.90625" style="56" bestFit="1" customWidth="1"/>
    <col min="13126" max="13126" width="10.453125" style="56" bestFit="1" customWidth="1"/>
    <col min="13127" max="13127" width="3.90625" style="56" customWidth="1"/>
    <col min="13128" max="13312" width="9" style="56"/>
    <col min="13313" max="13313" width="3.90625" style="56" customWidth="1"/>
    <col min="13314" max="13314" width="21" style="56" customWidth="1"/>
    <col min="13315" max="13353" width="9.26953125" style="56" bestFit="1" customWidth="1"/>
    <col min="13354" max="13354" width="10" style="56" bestFit="1" customWidth="1"/>
    <col min="13355" max="13355" width="9.26953125" style="56" bestFit="1" customWidth="1"/>
    <col min="13356" max="13356" width="10" style="56" bestFit="1" customWidth="1"/>
    <col min="13357" max="13360" width="9.26953125" style="56" bestFit="1" customWidth="1"/>
    <col min="13361" max="13362" width="10" style="56" bestFit="1" customWidth="1"/>
    <col min="13363" max="13363" width="9.26953125" style="56" bestFit="1" customWidth="1"/>
    <col min="13364" max="13365" width="10" style="56" bestFit="1" customWidth="1"/>
    <col min="13366" max="13366" width="10.6328125" style="56" bestFit="1" customWidth="1"/>
    <col min="13367" max="13367" width="9.6328125" style="56" bestFit="1" customWidth="1"/>
    <col min="13368" max="13368" width="11.08984375" style="56" bestFit="1" customWidth="1"/>
    <col min="13369" max="13369" width="5.7265625" style="56" customWidth="1"/>
    <col min="13370" max="13370" width="7" style="56" customWidth="1"/>
    <col min="13371" max="13371" width="3.6328125" style="56" customWidth="1"/>
    <col min="13372" max="13372" width="19.453125" style="56" customWidth="1"/>
    <col min="13373" max="13374" width="9.90625" style="56" bestFit="1" customWidth="1"/>
    <col min="13375" max="13375" width="9.08984375" style="56" bestFit="1" customWidth="1"/>
    <col min="13376" max="13376" width="10" style="56" customWidth="1"/>
    <col min="13377" max="13377" width="3.90625" style="56" customWidth="1"/>
    <col min="13378" max="13378" width="3.7265625" style="56" customWidth="1"/>
    <col min="13379" max="13379" width="20.08984375" style="56" customWidth="1"/>
    <col min="13380" max="13380" width="9.36328125" style="56" bestFit="1" customWidth="1"/>
    <col min="13381" max="13381" width="9.90625" style="56" bestFit="1" customWidth="1"/>
    <col min="13382" max="13382" width="10.453125" style="56" bestFit="1" customWidth="1"/>
    <col min="13383" max="13383" width="3.90625" style="56" customWidth="1"/>
    <col min="13384" max="13568" width="9" style="56"/>
    <col min="13569" max="13569" width="3.90625" style="56" customWidth="1"/>
    <col min="13570" max="13570" width="21" style="56" customWidth="1"/>
    <col min="13571" max="13609" width="9.26953125" style="56" bestFit="1" customWidth="1"/>
    <col min="13610" max="13610" width="10" style="56" bestFit="1" customWidth="1"/>
    <col min="13611" max="13611" width="9.26953125" style="56" bestFit="1" customWidth="1"/>
    <col min="13612" max="13612" width="10" style="56" bestFit="1" customWidth="1"/>
    <col min="13613" max="13616" width="9.26953125" style="56" bestFit="1" customWidth="1"/>
    <col min="13617" max="13618" width="10" style="56" bestFit="1" customWidth="1"/>
    <col min="13619" max="13619" width="9.26953125" style="56" bestFit="1" customWidth="1"/>
    <col min="13620" max="13621" width="10" style="56" bestFit="1" customWidth="1"/>
    <col min="13622" max="13622" width="10.6328125" style="56" bestFit="1" customWidth="1"/>
    <col min="13623" max="13623" width="9.6328125" style="56" bestFit="1" customWidth="1"/>
    <col min="13624" max="13624" width="11.08984375" style="56" bestFit="1" customWidth="1"/>
    <col min="13625" max="13625" width="5.7265625" style="56" customWidth="1"/>
    <col min="13626" max="13626" width="7" style="56" customWidth="1"/>
    <col min="13627" max="13627" width="3.6328125" style="56" customWidth="1"/>
    <col min="13628" max="13628" width="19.453125" style="56" customWidth="1"/>
    <col min="13629" max="13630" width="9.90625" style="56" bestFit="1" customWidth="1"/>
    <col min="13631" max="13631" width="9.08984375" style="56" bestFit="1" customWidth="1"/>
    <col min="13632" max="13632" width="10" style="56" customWidth="1"/>
    <col min="13633" max="13633" width="3.90625" style="56" customWidth="1"/>
    <col min="13634" max="13634" width="3.7265625" style="56" customWidth="1"/>
    <col min="13635" max="13635" width="20.08984375" style="56" customWidth="1"/>
    <col min="13636" max="13636" width="9.36328125" style="56" bestFit="1" customWidth="1"/>
    <col min="13637" max="13637" width="9.90625" style="56" bestFit="1" customWidth="1"/>
    <col min="13638" max="13638" width="10.453125" style="56" bestFit="1" customWidth="1"/>
    <col min="13639" max="13639" width="3.90625" style="56" customWidth="1"/>
    <col min="13640" max="13824" width="9" style="56"/>
    <col min="13825" max="13825" width="3.90625" style="56" customWidth="1"/>
    <col min="13826" max="13826" width="21" style="56" customWidth="1"/>
    <col min="13827" max="13865" width="9.26953125" style="56" bestFit="1" customWidth="1"/>
    <col min="13866" max="13866" width="10" style="56" bestFit="1" customWidth="1"/>
    <col min="13867" max="13867" width="9.26953125" style="56" bestFit="1" customWidth="1"/>
    <col min="13868" max="13868" width="10" style="56" bestFit="1" customWidth="1"/>
    <col min="13869" max="13872" width="9.26953125" style="56" bestFit="1" customWidth="1"/>
    <col min="13873" max="13874" width="10" style="56" bestFit="1" customWidth="1"/>
    <col min="13875" max="13875" width="9.26953125" style="56" bestFit="1" customWidth="1"/>
    <col min="13876" max="13877" width="10" style="56" bestFit="1" customWidth="1"/>
    <col min="13878" max="13878" width="10.6328125" style="56" bestFit="1" customWidth="1"/>
    <col min="13879" max="13879" width="9.6328125" style="56" bestFit="1" customWidth="1"/>
    <col min="13880" max="13880" width="11.08984375" style="56" bestFit="1" customWidth="1"/>
    <col min="13881" max="13881" width="5.7265625" style="56" customWidth="1"/>
    <col min="13882" max="13882" width="7" style="56" customWidth="1"/>
    <col min="13883" max="13883" width="3.6328125" style="56" customWidth="1"/>
    <col min="13884" max="13884" width="19.453125" style="56" customWidth="1"/>
    <col min="13885" max="13886" width="9.90625" style="56" bestFit="1" customWidth="1"/>
    <col min="13887" max="13887" width="9.08984375" style="56" bestFit="1" customWidth="1"/>
    <col min="13888" max="13888" width="10" style="56" customWidth="1"/>
    <col min="13889" max="13889" width="3.90625" style="56" customWidth="1"/>
    <col min="13890" max="13890" width="3.7265625" style="56" customWidth="1"/>
    <col min="13891" max="13891" width="20.08984375" style="56" customWidth="1"/>
    <col min="13892" max="13892" width="9.36328125" style="56" bestFit="1" customWidth="1"/>
    <col min="13893" max="13893" width="9.90625" style="56" bestFit="1" customWidth="1"/>
    <col min="13894" max="13894" width="10.453125" style="56" bestFit="1" customWidth="1"/>
    <col min="13895" max="13895" width="3.90625" style="56" customWidth="1"/>
    <col min="13896" max="14080" width="9" style="56"/>
    <col min="14081" max="14081" width="3.90625" style="56" customWidth="1"/>
    <col min="14082" max="14082" width="21" style="56" customWidth="1"/>
    <col min="14083" max="14121" width="9.26953125" style="56" bestFit="1" customWidth="1"/>
    <col min="14122" max="14122" width="10" style="56" bestFit="1" customWidth="1"/>
    <col min="14123" max="14123" width="9.26953125" style="56" bestFit="1" customWidth="1"/>
    <col min="14124" max="14124" width="10" style="56" bestFit="1" customWidth="1"/>
    <col min="14125" max="14128" width="9.26953125" style="56" bestFit="1" customWidth="1"/>
    <col min="14129" max="14130" width="10" style="56" bestFit="1" customWidth="1"/>
    <col min="14131" max="14131" width="9.26953125" style="56" bestFit="1" customWidth="1"/>
    <col min="14132" max="14133" width="10" style="56" bestFit="1" customWidth="1"/>
    <col min="14134" max="14134" width="10.6328125" style="56" bestFit="1" customWidth="1"/>
    <col min="14135" max="14135" width="9.6328125" style="56" bestFit="1" customWidth="1"/>
    <col min="14136" max="14136" width="11.08984375" style="56" bestFit="1" customWidth="1"/>
    <col min="14137" max="14137" width="5.7265625" style="56" customWidth="1"/>
    <col min="14138" max="14138" width="7" style="56" customWidth="1"/>
    <col min="14139" max="14139" width="3.6328125" style="56" customWidth="1"/>
    <col min="14140" max="14140" width="19.453125" style="56" customWidth="1"/>
    <col min="14141" max="14142" width="9.90625" style="56" bestFit="1" customWidth="1"/>
    <col min="14143" max="14143" width="9.08984375" style="56" bestFit="1" customWidth="1"/>
    <col min="14144" max="14144" width="10" style="56" customWidth="1"/>
    <col min="14145" max="14145" width="3.90625" style="56" customWidth="1"/>
    <col min="14146" max="14146" width="3.7265625" style="56" customWidth="1"/>
    <col min="14147" max="14147" width="20.08984375" style="56" customWidth="1"/>
    <col min="14148" max="14148" width="9.36328125" style="56" bestFit="1" customWidth="1"/>
    <col min="14149" max="14149" width="9.90625" style="56" bestFit="1" customWidth="1"/>
    <col min="14150" max="14150" width="10.453125" style="56" bestFit="1" customWidth="1"/>
    <col min="14151" max="14151" width="3.90625" style="56" customWidth="1"/>
    <col min="14152" max="14336" width="9" style="56"/>
    <col min="14337" max="14337" width="3.90625" style="56" customWidth="1"/>
    <col min="14338" max="14338" width="21" style="56" customWidth="1"/>
    <col min="14339" max="14377" width="9.26953125" style="56" bestFit="1" customWidth="1"/>
    <col min="14378" max="14378" width="10" style="56" bestFit="1" customWidth="1"/>
    <col min="14379" max="14379" width="9.26953125" style="56" bestFit="1" customWidth="1"/>
    <col min="14380" max="14380" width="10" style="56" bestFit="1" customWidth="1"/>
    <col min="14381" max="14384" width="9.26953125" style="56" bestFit="1" customWidth="1"/>
    <col min="14385" max="14386" width="10" style="56" bestFit="1" customWidth="1"/>
    <col min="14387" max="14387" width="9.26953125" style="56" bestFit="1" customWidth="1"/>
    <col min="14388" max="14389" width="10" style="56" bestFit="1" customWidth="1"/>
    <col min="14390" max="14390" width="10.6328125" style="56" bestFit="1" customWidth="1"/>
    <col min="14391" max="14391" width="9.6328125" style="56" bestFit="1" customWidth="1"/>
    <col min="14392" max="14392" width="11.08984375" style="56" bestFit="1" customWidth="1"/>
    <col min="14393" max="14393" width="5.7265625" style="56" customWidth="1"/>
    <col min="14394" max="14394" width="7" style="56" customWidth="1"/>
    <col min="14395" max="14395" width="3.6328125" style="56" customWidth="1"/>
    <col min="14396" max="14396" width="19.453125" style="56" customWidth="1"/>
    <col min="14397" max="14398" width="9.90625" style="56" bestFit="1" customWidth="1"/>
    <col min="14399" max="14399" width="9.08984375" style="56" bestFit="1" customWidth="1"/>
    <col min="14400" max="14400" width="10" style="56" customWidth="1"/>
    <col min="14401" max="14401" width="3.90625" style="56" customWidth="1"/>
    <col min="14402" max="14402" width="3.7265625" style="56" customWidth="1"/>
    <col min="14403" max="14403" width="20.08984375" style="56" customWidth="1"/>
    <col min="14404" max="14404" width="9.36328125" style="56" bestFit="1" customWidth="1"/>
    <col min="14405" max="14405" width="9.90625" style="56" bestFit="1" customWidth="1"/>
    <col min="14406" max="14406" width="10.453125" style="56" bestFit="1" customWidth="1"/>
    <col min="14407" max="14407" width="3.90625" style="56" customWidth="1"/>
    <col min="14408" max="14592" width="9" style="56"/>
    <col min="14593" max="14593" width="3.90625" style="56" customWidth="1"/>
    <col min="14594" max="14594" width="21" style="56" customWidth="1"/>
    <col min="14595" max="14633" width="9.26953125" style="56" bestFit="1" customWidth="1"/>
    <col min="14634" max="14634" width="10" style="56" bestFit="1" customWidth="1"/>
    <col min="14635" max="14635" width="9.26953125" style="56" bestFit="1" customWidth="1"/>
    <col min="14636" max="14636" width="10" style="56" bestFit="1" customWidth="1"/>
    <col min="14637" max="14640" width="9.26953125" style="56" bestFit="1" customWidth="1"/>
    <col min="14641" max="14642" width="10" style="56" bestFit="1" customWidth="1"/>
    <col min="14643" max="14643" width="9.26953125" style="56" bestFit="1" customWidth="1"/>
    <col min="14644" max="14645" width="10" style="56" bestFit="1" customWidth="1"/>
    <col min="14646" max="14646" width="10.6328125" style="56" bestFit="1" customWidth="1"/>
    <col min="14647" max="14647" width="9.6328125" style="56" bestFit="1" customWidth="1"/>
    <col min="14648" max="14648" width="11.08984375" style="56" bestFit="1" customWidth="1"/>
    <col min="14649" max="14649" width="5.7265625" style="56" customWidth="1"/>
    <col min="14650" max="14650" width="7" style="56" customWidth="1"/>
    <col min="14651" max="14651" width="3.6328125" style="56" customWidth="1"/>
    <col min="14652" max="14652" width="19.453125" style="56" customWidth="1"/>
    <col min="14653" max="14654" width="9.90625" style="56" bestFit="1" customWidth="1"/>
    <col min="14655" max="14655" width="9.08984375" style="56" bestFit="1" customWidth="1"/>
    <col min="14656" max="14656" width="10" style="56" customWidth="1"/>
    <col min="14657" max="14657" width="3.90625" style="56" customWidth="1"/>
    <col min="14658" max="14658" width="3.7265625" style="56" customWidth="1"/>
    <col min="14659" max="14659" width="20.08984375" style="56" customWidth="1"/>
    <col min="14660" max="14660" width="9.36328125" style="56" bestFit="1" customWidth="1"/>
    <col min="14661" max="14661" width="9.90625" style="56" bestFit="1" customWidth="1"/>
    <col min="14662" max="14662" width="10.453125" style="56" bestFit="1" customWidth="1"/>
    <col min="14663" max="14663" width="3.90625" style="56" customWidth="1"/>
    <col min="14664" max="14848" width="9" style="56"/>
    <col min="14849" max="14849" width="3.90625" style="56" customWidth="1"/>
    <col min="14850" max="14850" width="21" style="56" customWidth="1"/>
    <col min="14851" max="14889" width="9.26953125" style="56" bestFit="1" customWidth="1"/>
    <col min="14890" max="14890" width="10" style="56" bestFit="1" customWidth="1"/>
    <col min="14891" max="14891" width="9.26953125" style="56" bestFit="1" customWidth="1"/>
    <col min="14892" max="14892" width="10" style="56" bestFit="1" customWidth="1"/>
    <col min="14893" max="14896" width="9.26953125" style="56" bestFit="1" customWidth="1"/>
    <col min="14897" max="14898" width="10" style="56" bestFit="1" customWidth="1"/>
    <col min="14899" max="14899" width="9.26953125" style="56" bestFit="1" customWidth="1"/>
    <col min="14900" max="14901" width="10" style="56" bestFit="1" customWidth="1"/>
    <col min="14902" max="14902" width="10.6328125" style="56" bestFit="1" customWidth="1"/>
    <col min="14903" max="14903" width="9.6328125" style="56" bestFit="1" customWidth="1"/>
    <col min="14904" max="14904" width="11.08984375" style="56" bestFit="1" customWidth="1"/>
    <col min="14905" max="14905" width="5.7265625" style="56" customWidth="1"/>
    <col min="14906" max="14906" width="7" style="56" customWidth="1"/>
    <col min="14907" max="14907" width="3.6328125" style="56" customWidth="1"/>
    <col min="14908" max="14908" width="19.453125" style="56" customWidth="1"/>
    <col min="14909" max="14910" width="9.90625" style="56" bestFit="1" customWidth="1"/>
    <col min="14911" max="14911" width="9.08984375" style="56" bestFit="1" customWidth="1"/>
    <col min="14912" max="14912" width="10" style="56" customWidth="1"/>
    <col min="14913" max="14913" width="3.90625" style="56" customWidth="1"/>
    <col min="14914" max="14914" width="3.7265625" style="56" customWidth="1"/>
    <col min="14915" max="14915" width="20.08984375" style="56" customWidth="1"/>
    <col min="14916" max="14916" width="9.36328125" style="56" bestFit="1" customWidth="1"/>
    <col min="14917" max="14917" width="9.90625" style="56" bestFit="1" customWidth="1"/>
    <col min="14918" max="14918" width="10.453125" style="56" bestFit="1" customWidth="1"/>
    <col min="14919" max="14919" width="3.90625" style="56" customWidth="1"/>
    <col min="14920" max="15104" width="9" style="56"/>
    <col min="15105" max="15105" width="3.90625" style="56" customWidth="1"/>
    <col min="15106" max="15106" width="21" style="56" customWidth="1"/>
    <col min="15107" max="15145" width="9.26953125" style="56" bestFit="1" customWidth="1"/>
    <col min="15146" max="15146" width="10" style="56" bestFit="1" customWidth="1"/>
    <col min="15147" max="15147" width="9.26953125" style="56" bestFit="1" customWidth="1"/>
    <col min="15148" max="15148" width="10" style="56" bestFit="1" customWidth="1"/>
    <col min="15149" max="15152" width="9.26953125" style="56" bestFit="1" customWidth="1"/>
    <col min="15153" max="15154" width="10" style="56" bestFit="1" customWidth="1"/>
    <col min="15155" max="15155" width="9.26953125" style="56" bestFit="1" customWidth="1"/>
    <col min="15156" max="15157" width="10" style="56" bestFit="1" customWidth="1"/>
    <col min="15158" max="15158" width="10.6328125" style="56" bestFit="1" customWidth="1"/>
    <col min="15159" max="15159" width="9.6328125" style="56" bestFit="1" customWidth="1"/>
    <col min="15160" max="15160" width="11.08984375" style="56" bestFit="1" customWidth="1"/>
    <col min="15161" max="15161" width="5.7265625" style="56" customWidth="1"/>
    <col min="15162" max="15162" width="7" style="56" customWidth="1"/>
    <col min="15163" max="15163" width="3.6328125" style="56" customWidth="1"/>
    <col min="15164" max="15164" width="19.453125" style="56" customWidth="1"/>
    <col min="15165" max="15166" width="9.90625" style="56" bestFit="1" customWidth="1"/>
    <col min="15167" max="15167" width="9.08984375" style="56" bestFit="1" customWidth="1"/>
    <col min="15168" max="15168" width="10" style="56" customWidth="1"/>
    <col min="15169" max="15169" width="3.90625" style="56" customWidth="1"/>
    <col min="15170" max="15170" width="3.7265625" style="56" customWidth="1"/>
    <col min="15171" max="15171" width="20.08984375" style="56" customWidth="1"/>
    <col min="15172" max="15172" width="9.36328125" style="56" bestFit="1" customWidth="1"/>
    <col min="15173" max="15173" width="9.90625" style="56" bestFit="1" customWidth="1"/>
    <col min="15174" max="15174" width="10.453125" style="56" bestFit="1" customWidth="1"/>
    <col min="15175" max="15175" width="3.90625" style="56" customWidth="1"/>
    <col min="15176" max="15360" width="9" style="56"/>
    <col min="15361" max="15361" width="3.90625" style="56" customWidth="1"/>
    <col min="15362" max="15362" width="21" style="56" customWidth="1"/>
    <col min="15363" max="15401" width="9.26953125" style="56" bestFit="1" customWidth="1"/>
    <col min="15402" max="15402" width="10" style="56" bestFit="1" customWidth="1"/>
    <col min="15403" max="15403" width="9.26953125" style="56" bestFit="1" customWidth="1"/>
    <col min="15404" max="15404" width="10" style="56" bestFit="1" customWidth="1"/>
    <col min="15405" max="15408" width="9.26953125" style="56" bestFit="1" customWidth="1"/>
    <col min="15409" max="15410" width="10" style="56" bestFit="1" customWidth="1"/>
    <col min="15411" max="15411" width="9.26953125" style="56" bestFit="1" customWidth="1"/>
    <col min="15412" max="15413" width="10" style="56" bestFit="1" customWidth="1"/>
    <col min="15414" max="15414" width="10.6328125" style="56" bestFit="1" customWidth="1"/>
    <col min="15415" max="15415" width="9.6328125" style="56" bestFit="1" customWidth="1"/>
    <col min="15416" max="15416" width="11.08984375" style="56" bestFit="1" customWidth="1"/>
    <col min="15417" max="15417" width="5.7265625" style="56" customWidth="1"/>
    <col min="15418" max="15418" width="7" style="56" customWidth="1"/>
    <col min="15419" max="15419" width="3.6328125" style="56" customWidth="1"/>
    <col min="15420" max="15420" width="19.453125" style="56" customWidth="1"/>
    <col min="15421" max="15422" width="9.90625" style="56" bestFit="1" customWidth="1"/>
    <col min="15423" max="15423" width="9.08984375" style="56" bestFit="1" customWidth="1"/>
    <col min="15424" max="15424" width="10" style="56" customWidth="1"/>
    <col min="15425" max="15425" width="3.90625" style="56" customWidth="1"/>
    <col min="15426" max="15426" width="3.7265625" style="56" customWidth="1"/>
    <col min="15427" max="15427" width="20.08984375" style="56" customWidth="1"/>
    <col min="15428" max="15428" width="9.36328125" style="56" bestFit="1" customWidth="1"/>
    <col min="15429" max="15429" width="9.90625" style="56" bestFit="1" customWidth="1"/>
    <col min="15430" max="15430" width="10.453125" style="56" bestFit="1" customWidth="1"/>
    <col min="15431" max="15431" width="3.90625" style="56" customWidth="1"/>
    <col min="15432" max="15616" width="9" style="56"/>
    <col min="15617" max="15617" width="3.90625" style="56" customWidth="1"/>
    <col min="15618" max="15618" width="21" style="56" customWidth="1"/>
    <col min="15619" max="15657" width="9.26953125" style="56" bestFit="1" customWidth="1"/>
    <col min="15658" max="15658" width="10" style="56" bestFit="1" customWidth="1"/>
    <col min="15659" max="15659" width="9.26953125" style="56" bestFit="1" customWidth="1"/>
    <col min="15660" max="15660" width="10" style="56" bestFit="1" customWidth="1"/>
    <col min="15661" max="15664" width="9.26953125" style="56" bestFit="1" customWidth="1"/>
    <col min="15665" max="15666" width="10" style="56" bestFit="1" customWidth="1"/>
    <col min="15667" max="15667" width="9.26953125" style="56" bestFit="1" customWidth="1"/>
    <col min="15668" max="15669" width="10" style="56" bestFit="1" customWidth="1"/>
    <col min="15670" max="15670" width="10.6328125" style="56" bestFit="1" customWidth="1"/>
    <col min="15671" max="15671" width="9.6328125" style="56" bestFit="1" customWidth="1"/>
    <col min="15672" max="15672" width="11.08984375" style="56" bestFit="1" customWidth="1"/>
    <col min="15673" max="15673" width="5.7265625" style="56" customWidth="1"/>
    <col min="15674" max="15674" width="7" style="56" customWidth="1"/>
    <col min="15675" max="15675" width="3.6328125" style="56" customWidth="1"/>
    <col min="15676" max="15676" width="19.453125" style="56" customWidth="1"/>
    <col min="15677" max="15678" width="9.90625" style="56" bestFit="1" customWidth="1"/>
    <col min="15679" max="15679" width="9.08984375" style="56" bestFit="1" customWidth="1"/>
    <col min="15680" max="15680" width="10" style="56" customWidth="1"/>
    <col min="15681" max="15681" width="3.90625" style="56" customWidth="1"/>
    <col min="15682" max="15682" width="3.7265625" style="56" customWidth="1"/>
    <col min="15683" max="15683" width="20.08984375" style="56" customWidth="1"/>
    <col min="15684" max="15684" width="9.36328125" style="56" bestFit="1" customWidth="1"/>
    <col min="15685" max="15685" width="9.90625" style="56" bestFit="1" customWidth="1"/>
    <col min="15686" max="15686" width="10.453125" style="56" bestFit="1" customWidth="1"/>
    <col min="15687" max="15687" width="3.90625" style="56" customWidth="1"/>
    <col min="15688" max="15872" width="9" style="56"/>
    <col min="15873" max="15873" width="3.90625" style="56" customWidth="1"/>
    <col min="15874" max="15874" width="21" style="56" customWidth="1"/>
    <col min="15875" max="15913" width="9.26953125" style="56" bestFit="1" customWidth="1"/>
    <col min="15914" max="15914" width="10" style="56" bestFit="1" customWidth="1"/>
    <col min="15915" max="15915" width="9.26953125" style="56" bestFit="1" customWidth="1"/>
    <col min="15916" max="15916" width="10" style="56" bestFit="1" customWidth="1"/>
    <col min="15917" max="15920" width="9.26953125" style="56" bestFit="1" customWidth="1"/>
    <col min="15921" max="15922" width="10" style="56" bestFit="1" customWidth="1"/>
    <col min="15923" max="15923" width="9.26953125" style="56" bestFit="1" customWidth="1"/>
    <col min="15924" max="15925" width="10" style="56" bestFit="1" customWidth="1"/>
    <col min="15926" max="15926" width="10.6328125" style="56" bestFit="1" customWidth="1"/>
    <col min="15927" max="15927" width="9.6328125" style="56" bestFit="1" customWidth="1"/>
    <col min="15928" max="15928" width="11.08984375" style="56" bestFit="1" customWidth="1"/>
    <col min="15929" max="15929" width="5.7265625" style="56" customWidth="1"/>
    <col min="15930" max="15930" width="7" style="56" customWidth="1"/>
    <col min="15931" max="15931" width="3.6328125" style="56" customWidth="1"/>
    <col min="15932" max="15932" width="19.453125" style="56" customWidth="1"/>
    <col min="15933" max="15934" width="9.90625" style="56" bestFit="1" customWidth="1"/>
    <col min="15935" max="15935" width="9.08984375" style="56" bestFit="1" customWidth="1"/>
    <col min="15936" max="15936" width="10" style="56" customWidth="1"/>
    <col min="15937" max="15937" width="3.90625" style="56" customWidth="1"/>
    <col min="15938" max="15938" width="3.7265625" style="56" customWidth="1"/>
    <col min="15939" max="15939" width="20.08984375" style="56" customWidth="1"/>
    <col min="15940" max="15940" width="9.36328125" style="56" bestFit="1" customWidth="1"/>
    <col min="15941" max="15941" width="9.90625" style="56" bestFit="1" customWidth="1"/>
    <col min="15942" max="15942" width="10.453125" style="56" bestFit="1" customWidth="1"/>
    <col min="15943" max="15943" width="3.90625" style="56" customWidth="1"/>
    <col min="15944" max="16128" width="9" style="56"/>
    <col min="16129" max="16129" width="3.90625" style="56" customWidth="1"/>
    <col min="16130" max="16130" width="21" style="56" customWidth="1"/>
    <col min="16131" max="16169" width="9.26953125" style="56" bestFit="1" customWidth="1"/>
    <col min="16170" max="16170" width="10" style="56" bestFit="1" customWidth="1"/>
    <col min="16171" max="16171" width="9.26953125" style="56" bestFit="1" customWidth="1"/>
    <col min="16172" max="16172" width="10" style="56" bestFit="1" customWidth="1"/>
    <col min="16173" max="16176" width="9.26953125" style="56" bestFit="1" customWidth="1"/>
    <col min="16177" max="16178" width="10" style="56" bestFit="1" customWidth="1"/>
    <col min="16179" max="16179" width="9.26953125" style="56" bestFit="1" customWidth="1"/>
    <col min="16180" max="16181" width="10" style="56" bestFit="1" customWidth="1"/>
    <col min="16182" max="16182" width="10.6328125" style="56" bestFit="1" customWidth="1"/>
    <col min="16183" max="16183" width="9.6328125" style="56" bestFit="1" customWidth="1"/>
    <col min="16184" max="16184" width="11.08984375" style="56" bestFit="1" customWidth="1"/>
    <col min="16185" max="16185" width="5.7265625" style="56" customWidth="1"/>
    <col min="16186" max="16186" width="7" style="56" customWidth="1"/>
    <col min="16187" max="16187" width="3.6328125" style="56" customWidth="1"/>
    <col min="16188" max="16188" width="19.453125" style="56" customWidth="1"/>
    <col min="16189" max="16190" width="9.90625" style="56" bestFit="1" customWidth="1"/>
    <col min="16191" max="16191" width="9.08984375" style="56" bestFit="1" customWidth="1"/>
    <col min="16192" max="16192" width="10" style="56" customWidth="1"/>
    <col min="16193" max="16193" width="3.90625" style="56" customWidth="1"/>
    <col min="16194" max="16194" width="3.7265625" style="56" customWidth="1"/>
    <col min="16195" max="16195" width="20.08984375" style="56" customWidth="1"/>
    <col min="16196" max="16196" width="9.36328125" style="56" bestFit="1" customWidth="1"/>
    <col min="16197" max="16197" width="9.90625" style="56" bestFit="1" customWidth="1"/>
    <col min="16198" max="16198" width="10.453125" style="56" bestFit="1" customWidth="1"/>
    <col min="16199" max="16199" width="3.90625" style="56" customWidth="1"/>
    <col min="16200" max="16384" width="9" style="56"/>
  </cols>
  <sheetData>
    <row r="1" spans="1:71" x14ac:dyDescent="0.2">
      <c r="A1" s="236" t="s">
        <v>397</v>
      </c>
      <c r="E1" s="237" t="s">
        <v>611</v>
      </c>
      <c r="F1" s="238"/>
      <c r="G1" s="56" t="s">
        <v>177</v>
      </c>
      <c r="BG1" s="236" t="s">
        <v>398</v>
      </c>
      <c r="BJ1" s="56" t="s">
        <v>177</v>
      </c>
      <c r="BN1" s="236" t="s">
        <v>399</v>
      </c>
      <c r="BQ1" s="56" t="s">
        <v>177</v>
      </c>
    </row>
    <row r="2" spans="1:71" x14ac:dyDescent="0.2">
      <c r="A2" s="56" t="s">
        <v>400</v>
      </c>
      <c r="BC2" s="239" t="s">
        <v>0</v>
      </c>
      <c r="BG2" s="56" t="s">
        <v>401</v>
      </c>
      <c r="BN2" s="236" t="s">
        <v>402</v>
      </c>
    </row>
    <row r="3" spans="1:71" x14ac:dyDescent="0.2">
      <c r="A3" s="240" t="s">
        <v>1</v>
      </c>
      <c r="B3" s="241"/>
      <c r="C3" s="242" t="s">
        <v>403</v>
      </c>
      <c r="D3" s="242" t="s">
        <v>404</v>
      </c>
      <c r="E3" s="242" t="s">
        <v>405</v>
      </c>
      <c r="F3" s="242" t="s">
        <v>406</v>
      </c>
      <c r="G3" s="242" t="s">
        <v>407</v>
      </c>
      <c r="H3" s="243" t="s">
        <v>408</v>
      </c>
      <c r="I3" s="243" t="s">
        <v>409</v>
      </c>
      <c r="J3" s="243" t="s">
        <v>410</v>
      </c>
      <c r="K3" s="243" t="s">
        <v>411</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44">
        <v>40</v>
      </c>
      <c r="AQ3" s="245">
        <v>41</v>
      </c>
      <c r="AR3" s="245">
        <v>42</v>
      </c>
      <c r="AS3" s="245">
        <v>43</v>
      </c>
      <c r="AT3" s="245">
        <v>44</v>
      </c>
      <c r="AU3" s="245">
        <v>45</v>
      </c>
      <c r="AV3" s="245">
        <v>46</v>
      </c>
      <c r="AW3" s="244">
        <v>47</v>
      </c>
      <c r="AX3" s="245">
        <v>48</v>
      </c>
      <c r="AY3" s="246">
        <v>49</v>
      </c>
      <c r="AZ3" s="244">
        <v>50</v>
      </c>
      <c r="BA3" s="245">
        <v>51</v>
      </c>
      <c r="BB3" s="246">
        <v>52</v>
      </c>
      <c r="BC3" s="245">
        <v>53</v>
      </c>
      <c r="BD3" s="244">
        <v>54</v>
      </c>
      <c r="BE3" s="247"/>
      <c r="BG3" s="248" t="s">
        <v>1</v>
      </c>
      <c r="BH3" s="249"/>
      <c r="BI3" s="250" t="s">
        <v>412</v>
      </c>
      <c r="BJ3" s="251" t="s">
        <v>71</v>
      </c>
      <c r="BK3" s="252" t="s">
        <v>72</v>
      </c>
      <c r="BL3" s="250" t="s">
        <v>413</v>
      </c>
      <c r="BN3" s="248" t="s">
        <v>1</v>
      </c>
      <c r="BO3" s="249"/>
      <c r="BP3" s="248" t="s">
        <v>414</v>
      </c>
      <c r="BQ3" s="251" t="s">
        <v>415</v>
      </c>
      <c r="BR3" s="250" t="s">
        <v>402</v>
      </c>
    </row>
    <row r="4" spans="1:71" ht="50" x14ac:dyDescent="0.2">
      <c r="A4" s="253"/>
      <c r="B4" s="254" t="s">
        <v>416</v>
      </c>
      <c r="C4" s="255" t="s">
        <v>417</v>
      </c>
      <c r="D4" s="255" t="s">
        <v>418</v>
      </c>
      <c r="E4" s="255" t="s">
        <v>419</v>
      </c>
      <c r="F4" s="255" t="s">
        <v>27</v>
      </c>
      <c r="G4" s="255" t="s">
        <v>420</v>
      </c>
      <c r="H4" s="256" t="s">
        <v>28</v>
      </c>
      <c r="I4" s="256" t="s">
        <v>267</v>
      </c>
      <c r="J4" s="256" t="s">
        <v>29</v>
      </c>
      <c r="K4" s="256" t="s">
        <v>30</v>
      </c>
      <c r="L4" s="256" t="s">
        <v>421</v>
      </c>
      <c r="M4" s="256" t="s">
        <v>31</v>
      </c>
      <c r="N4" s="256" t="s">
        <v>32</v>
      </c>
      <c r="O4" s="256" t="s">
        <v>33</v>
      </c>
      <c r="P4" s="256" t="s">
        <v>34</v>
      </c>
      <c r="Q4" s="256" t="s">
        <v>268</v>
      </c>
      <c r="R4" s="256" t="s">
        <v>269</v>
      </c>
      <c r="S4" s="256" t="s">
        <v>270</v>
      </c>
      <c r="T4" s="256" t="s">
        <v>422</v>
      </c>
      <c r="U4" s="256" t="s">
        <v>35</v>
      </c>
      <c r="V4" s="256" t="s">
        <v>365</v>
      </c>
      <c r="W4" s="256" t="s">
        <v>423</v>
      </c>
      <c r="X4" s="256" t="s">
        <v>50</v>
      </c>
      <c r="Y4" s="256" t="s">
        <v>36</v>
      </c>
      <c r="Z4" s="256" t="s">
        <v>424</v>
      </c>
      <c r="AA4" s="256" t="s">
        <v>425</v>
      </c>
      <c r="AB4" s="256" t="s">
        <v>426</v>
      </c>
      <c r="AC4" s="256" t="s">
        <v>427</v>
      </c>
      <c r="AD4" s="256" t="s">
        <v>37</v>
      </c>
      <c r="AE4" s="256" t="s">
        <v>38</v>
      </c>
      <c r="AF4" s="256" t="s">
        <v>428</v>
      </c>
      <c r="AG4" s="256" t="s">
        <v>193</v>
      </c>
      <c r="AH4" s="256" t="s">
        <v>39</v>
      </c>
      <c r="AI4" s="256" t="s">
        <v>40</v>
      </c>
      <c r="AJ4" s="256" t="s">
        <v>429</v>
      </c>
      <c r="AK4" s="256" t="s">
        <v>430</v>
      </c>
      <c r="AL4" s="255" t="s">
        <v>41</v>
      </c>
      <c r="AM4" s="255" t="s">
        <v>42</v>
      </c>
      <c r="AN4" s="255" t="s">
        <v>431</v>
      </c>
      <c r="AO4" s="255" t="s">
        <v>432</v>
      </c>
      <c r="AP4" s="257" t="s">
        <v>43</v>
      </c>
      <c r="AQ4" s="258" t="s">
        <v>52</v>
      </c>
      <c r="AR4" s="258" t="s">
        <v>44</v>
      </c>
      <c r="AS4" s="258" t="s">
        <v>45</v>
      </c>
      <c r="AT4" s="258" t="s">
        <v>433</v>
      </c>
      <c r="AU4" s="258" t="s">
        <v>434</v>
      </c>
      <c r="AV4" s="258" t="s">
        <v>46</v>
      </c>
      <c r="AW4" s="257" t="s">
        <v>435</v>
      </c>
      <c r="AX4" s="258" t="s">
        <v>436</v>
      </c>
      <c r="AY4" s="259" t="s">
        <v>437</v>
      </c>
      <c r="AZ4" s="257" t="s">
        <v>47</v>
      </c>
      <c r="BA4" s="258" t="s">
        <v>48</v>
      </c>
      <c r="BB4" s="259" t="s">
        <v>438</v>
      </c>
      <c r="BC4" s="258" t="s">
        <v>49</v>
      </c>
      <c r="BD4" s="257" t="s">
        <v>439</v>
      </c>
      <c r="BE4" s="260"/>
      <c r="BG4" s="261"/>
      <c r="BH4" s="262" t="s">
        <v>416</v>
      </c>
      <c r="BI4" s="263" t="s">
        <v>76</v>
      </c>
      <c r="BJ4" s="264" t="s">
        <v>77</v>
      </c>
      <c r="BK4" s="265" t="s">
        <v>78</v>
      </c>
      <c r="BL4" s="263" t="s">
        <v>440</v>
      </c>
      <c r="BN4" s="261"/>
      <c r="BO4" s="262" t="s">
        <v>416</v>
      </c>
      <c r="BP4" s="266" t="s">
        <v>84</v>
      </c>
      <c r="BQ4" s="264" t="s">
        <v>85</v>
      </c>
      <c r="BR4" s="263" t="s">
        <v>441</v>
      </c>
    </row>
    <row r="5" spans="1:71" x14ac:dyDescent="0.2">
      <c r="A5" s="267" t="s">
        <v>442</v>
      </c>
      <c r="B5" s="268" t="s">
        <v>443</v>
      </c>
      <c r="C5" s="269">
        <v>478</v>
      </c>
      <c r="D5" s="269">
        <v>0</v>
      </c>
      <c r="E5" s="269">
        <v>0</v>
      </c>
      <c r="F5" s="269">
        <v>0</v>
      </c>
      <c r="G5" s="269">
        <v>522</v>
      </c>
      <c r="H5" s="269">
        <v>1</v>
      </c>
      <c r="I5" s="269">
        <v>0</v>
      </c>
      <c r="J5" s="269">
        <v>0</v>
      </c>
      <c r="K5" s="269">
        <v>0</v>
      </c>
      <c r="L5" s="269">
        <v>0</v>
      </c>
      <c r="M5" s="269">
        <v>0</v>
      </c>
      <c r="N5" s="269">
        <v>0</v>
      </c>
      <c r="O5" s="269">
        <v>0</v>
      </c>
      <c r="P5" s="269">
        <v>0</v>
      </c>
      <c r="Q5" s="269">
        <v>0</v>
      </c>
      <c r="R5" s="269">
        <v>0</v>
      </c>
      <c r="S5" s="269">
        <v>0</v>
      </c>
      <c r="T5" s="269">
        <v>0</v>
      </c>
      <c r="U5" s="269">
        <v>0</v>
      </c>
      <c r="V5" s="269">
        <v>0</v>
      </c>
      <c r="W5" s="269">
        <v>0</v>
      </c>
      <c r="X5" s="269">
        <v>0</v>
      </c>
      <c r="Y5" s="269">
        <v>11</v>
      </c>
      <c r="Z5" s="269">
        <v>0</v>
      </c>
      <c r="AA5" s="269">
        <v>0</v>
      </c>
      <c r="AB5" s="269">
        <v>0</v>
      </c>
      <c r="AC5" s="269">
        <v>0</v>
      </c>
      <c r="AD5" s="269">
        <v>0</v>
      </c>
      <c r="AE5" s="269">
        <v>0</v>
      </c>
      <c r="AF5" s="269">
        <v>0</v>
      </c>
      <c r="AG5" s="269">
        <v>0</v>
      </c>
      <c r="AH5" s="269">
        <v>0</v>
      </c>
      <c r="AI5" s="269">
        <v>25</v>
      </c>
      <c r="AJ5" s="269">
        <v>17</v>
      </c>
      <c r="AK5" s="269">
        <v>1</v>
      </c>
      <c r="AL5" s="269">
        <v>0</v>
      </c>
      <c r="AM5" s="269">
        <v>56</v>
      </c>
      <c r="AN5" s="269">
        <v>0</v>
      </c>
      <c r="AO5" s="269">
        <v>0</v>
      </c>
      <c r="AP5" s="270">
        <v>1111</v>
      </c>
      <c r="AQ5" s="269">
        <v>3</v>
      </c>
      <c r="AR5" s="269">
        <v>458</v>
      </c>
      <c r="AS5" s="269">
        <v>0</v>
      </c>
      <c r="AT5" s="269">
        <v>0</v>
      </c>
      <c r="AU5" s="269">
        <v>9</v>
      </c>
      <c r="AV5" s="269">
        <v>0</v>
      </c>
      <c r="AW5" s="270">
        <v>470</v>
      </c>
      <c r="AX5" s="269">
        <v>1581</v>
      </c>
      <c r="AY5" s="270">
        <v>1808</v>
      </c>
      <c r="AZ5" s="270">
        <v>2278</v>
      </c>
      <c r="BA5" s="269">
        <v>3389</v>
      </c>
      <c r="BB5" s="270">
        <v>0</v>
      </c>
      <c r="BC5" s="269">
        <v>2278</v>
      </c>
      <c r="BD5" s="270">
        <v>3389</v>
      </c>
      <c r="BE5" s="271"/>
      <c r="BG5" s="267" t="s">
        <v>442</v>
      </c>
      <c r="BH5" s="272" t="s">
        <v>443</v>
      </c>
      <c r="BI5" s="273">
        <f>AX5</f>
        <v>1581</v>
      </c>
      <c r="BJ5" s="274">
        <f>ABS(BB5)</f>
        <v>0</v>
      </c>
      <c r="BK5" s="275">
        <f>BJ5/BI5</f>
        <v>0</v>
      </c>
      <c r="BL5" s="276">
        <f>1-BK5</f>
        <v>1</v>
      </c>
      <c r="BM5" s="277"/>
      <c r="BN5" s="267" t="s">
        <v>442</v>
      </c>
      <c r="BO5" s="272" t="s">
        <v>443</v>
      </c>
      <c r="BP5" s="278">
        <f>AY5</f>
        <v>1808</v>
      </c>
      <c r="BQ5" s="279">
        <f>ABS(BB5)</f>
        <v>0</v>
      </c>
      <c r="BR5" s="280">
        <f>BP5-BQ5</f>
        <v>1808</v>
      </c>
      <c r="BS5" s="277"/>
    </row>
    <row r="6" spans="1:71" x14ac:dyDescent="0.2">
      <c r="A6" s="267" t="s">
        <v>444</v>
      </c>
      <c r="B6" s="268" t="s">
        <v>445</v>
      </c>
      <c r="C6" s="269">
        <v>1</v>
      </c>
      <c r="D6" s="269">
        <v>22</v>
      </c>
      <c r="E6" s="269">
        <v>0</v>
      </c>
      <c r="F6" s="269">
        <v>0</v>
      </c>
      <c r="G6" s="269">
        <v>1</v>
      </c>
      <c r="H6" s="269">
        <v>0</v>
      </c>
      <c r="I6" s="269">
        <v>44</v>
      </c>
      <c r="J6" s="269">
        <v>0</v>
      </c>
      <c r="K6" s="269">
        <v>0</v>
      </c>
      <c r="L6" s="269">
        <v>0</v>
      </c>
      <c r="M6" s="269">
        <v>0</v>
      </c>
      <c r="N6" s="269">
        <v>0</v>
      </c>
      <c r="O6" s="269">
        <v>0</v>
      </c>
      <c r="P6" s="269">
        <v>0</v>
      </c>
      <c r="Q6" s="269">
        <v>0</v>
      </c>
      <c r="R6" s="269">
        <v>0</v>
      </c>
      <c r="S6" s="269">
        <v>0</v>
      </c>
      <c r="T6" s="269">
        <v>0</v>
      </c>
      <c r="U6" s="269">
        <v>0</v>
      </c>
      <c r="V6" s="269">
        <v>0</v>
      </c>
      <c r="W6" s="269">
        <v>0</v>
      </c>
      <c r="X6" s="269">
        <v>0</v>
      </c>
      <c r="Y6" s="269">
        <v>0</v>
      </c>
      <c r="Z6" s="269">
        <v>0</v>
      </c>
      <c r="AA6" s="269">
        <v>0</v>
      </c>
      <c r="AB6" s="269">
        <v>0</v>
      </c>
      <c r="AC6" s="269">
        <v>0</v>
      </c>
      <c r="AD6" s="269">
        <v>0</v>
      </c>
      <c r="AE6" s="269">
        <v>0</v>
      </c>
      <c r="AF6" s="269">
        <v>0</v>
      </c>
      <c r="AG6" s="269">
        <v>0</v>
      </c>
      <c r="AH6" s="269">
        <v>0</v>
      </c>
      <c r="AI6" s="269">
        <v>1</v>
      </c>
      <c r="AJ6" s="269">
        <v>0</v>
      </c>
      <c r="AK6" s="269">
        <v>0</v>
      </c>
      <c r="AL6" s="269">
        <v>0</v>
      </c>
      <c r="AM6" s="269">
        <v>3</v>
      </c>
      <c r="AN6" s="269">
        <v>0</v>
      </c>
      <c r="AO6" s="269">
        <v>0</v>
      </c>
      <c r="AP6" s="270">
        <v>72</v>
      </c>
      <c r="AQ6" s="269">
        <v>0</v>
      </c>
      <c r="AR6" s="269">
        <v>24</v>
      </c>
      <c r="AS6" s="269">
        <v>0</v>
      </c>
      <c r="AT6" s="269">
        <v>0</v>
      </c>
      <c r="AU6" s="269">
        <v>0</v>
      </c>
      <c r="AV6" s="269">
        <v>54</v>
      </c>
      <c r="AW6" s="270">
        <v>78</v>
      </c>
      <c r="AX6" s="269">
        <v>150</v>
      </c>
      <c r="AY6" s="270">
        <v>22</v>
      </c>
      <c r="AZ6" s="270">
        <v>100</v>
      </c>
      <c r="BA6" s="269">
        <v>172</v>
      </c>
      <c r="BB6" s="270">
        <v>0</v>
      </c>
      <c r="BC6" s="269">
        <v>100</v>
      </c>
      <c r="BD6" s="270">
        <v>172</v>
      </c>
      <c r="BE6" s="271"/>
      <c r="BG6" s="267" t="s">
        <v>444</v>
      </c>
      <c r="BH6" s="272" t="s">
        <v>445</v>
      </c>
      <c r="BI6" s="273">
        <f t="shared" ref="BI6:BI44" si="0">AX6</f>
        <v>150</v>
      </c>
      <c r="BJ6" s="274">
        <f t="shared" ref="BJ6:BJ44" si="1">ABS(BB6)</f>
        <v>0</v>
      </c>
      <c r="BK6" s="275">
        <f t="shared" ref="BK6:BK44" si="2">BJ6/BI6</f>
        <v>0</v>
      </c>
      <c r="BL6" s="276">
        <f t="shared" ref="BL6:BL44" si="3">1-BK6</f>
        <v>1</v>
      </c>
      <c r="BM6" s="277"/>
      <c r="BN6" s="267" t="s">
        <v>444</v>
      </c>
      <c r="BO6" s="272" t="s">
        <v>445</v>
      </c>
      <c r="BP6" s="278">
        <f t="shared" ref="BP6:BP44" si="4">AY6</f>
        <v>22</v>
      </c>
      <c r="BQ6" s="279">
        <f t="shared" ref="BQ6:BQ44" si="5">ABS(BB6)</f>
        <v>0</v>
      </c>
      <c r="BR6" s="280">
        <f t="shared" ref="BR6:BR44" si="6">BP6-BQ6</f>
        <v>22</v>
      </c>
      <c r="BS6" s="277"/>
    </row>
    <row r="7" spans="1:71" x14ac:dyDescent="0.2">
      <c r="A7" s="267" t="s">
        <v>446</v>
      </c>
      <c r="B7" s="268" t="s">
        <v>249</v>
      </c>
      <c r="C7" s="269">
        <v>0</v>
      </c>
      <c r="D7" s="269">
        <v>0</v>
      </c>
      <c r="E7" s="269">
        <v>0</v>
      </c>
      <c r="F7" s="269">
        <v>0</v>
      </c>
      <c r="G7" s="269">
        <v>99</v>
      </c>
      <c r="H7" s="269">
        <v>0</v>
      </c>
      <c r="I7" s="269">
        <v>0</v>
      </c>
      <c r="J7" s="269">
        <v>0</v>
      </c>
      <c r="K7" s="269">
        <v>0</v>
      </c>
      <c r="L7" s="269">
        <v>0</v>
      </c>
      <c r="M7" s="269">
        <v>0</v>
      </c>
      <c r="N7" s="269">
        <v>0</v>
      </c>
      <c r="O7" s="269">
        <v>0</v>
      </c>
      <c r="P7" s="269">
        <v>0</v>
      </c>
      <c r="Q7" s="269">
        <v>0</v>
      </c>
      <c r="R7" s="269">
        <v>0</v>
      </c>
      <c r="S7" s="269">
        <v>0</v>
      </c>
      <c r="T7" s="269">
        <v>0</v>
      </c>
      <c r="U7" s="269">
        <v>0</v>
      </c>
      <c r="V7" s="269">
        <v>0</v>
      </c>
      <c r="W7" s="269">
        <v>0</v>
      </c>
      <c r="X7" s="269">
        <v>1</v>
      </c>
      <c r="Y7" s="269">
        <v>0</v>
      </c>
      <c r="Z7" s="269">
        <v>0</v>
      </c>
      <c r="AA7" s="269">
        <v>0</v>
      </c>
      <c r="AB7" s="269">
        <v>0</v>
      </c>
      <c r="AC7" s="269">
        <v>0</v>
      </c>
      <c r="AD7" s="269">
        <v>0</v>
      </c>
      <c r="AE7" s="269">
        <v>0</v>
      </c>
      <c r="AF7" s="269">
        <v>0</v>
      </c>
      <c r="AG7" s="269">
        <v>0</v>
      </c>
      <c r="AH7" s="269">
        <v>0</v>
      </c>
      <c r="AI7" s="269">
        <v>1</v>
      </c>
      <c r="AJ7" s="269">
        <v>4</v>
      </c>
      <c r="AK7" s="269">
        <v>0</v>
      </c>
      <c r="AL7" s="269">
        <v>0</v>
      </c>
      <c r="AM7" s="269">
        <v>12</v>
      </c>
      <c r="AN7" s="269">
        <v>0</v>
      </c>
      <c r="AO7" s="269">
        <v>0</v>
      </c>
      <c r="AP7" s="270">
        <v>117</v>
      </c>
      <c r="AQ7" s="269">
        <v>1</v>
      </c>
      <c r="AR7" s="269">
        <v>47</v>
      </c>
      <c r="AS7" s="269">
        <v>0</v>
      </c>
      <c r="AT7" s="269">
        <v>0</v>
      </c>
      <c r="AU7" s="269">
        <v>0</v>
      </c>
      <c r="AV7" s="269">
        <v>0</v>
      </c>
      <c r="AW7" s="270">
        <v>48</v>
      </c>
      <c r="AX7" s="269">
        <v>165</v>
      </c>
      <c r="AY7" s="270">
        <v>0</v>
      </c>
      <c r="AZ7" s="270">
        <v>48</v>
      </c>
      <c r="BA7" s="269">
        <v>165</v>
      </c>
      <c r="BB7" s="270">
        <v>-165</v>
      </c>
      <c r="BC7" s="269">
        <v>-117</v>
      </c>
      <c r="BD7" s="270">
        <v>0</v>
      </c>
      <c r="BE7" s="271"/>
      <c r="BG7" s="267" t="s">
        <v>446</v>
      </c>
      <c r="BH7" s="272" t="s">
        <v>249</v>
      </c>
      <c r="BI7" s="273">
        <f t="shared" si="0"/>
        <v>165</v>
      </c>
      <c r="BJ7" s="274">
        <f t="shared" si="1"/>
        <v>165</v>
      </c>
      <c r="BK7" s="275">
        <f t="shared" si="2"/>
        <v>1</v>
      </c>
      <c r="BL7" s="276">
        <f t="shared" si="3"/>
        <v>0</v>
      </c>
      <c r="BM7" s="277"/>
      <c r="BN7" s="267" t="s">
        <v>446</v>
      </c>
      <c r="BO7" s="272" t="s">
        <v>249</v>
      </c>
      <c r="BP7" s="278">
        <f t="shared" si="4"/>
        <v>0</v>
      </c>
      <c r="BQ7" s="279">
        <f t="shared" si="5"/>
        <v>165</v>
      </c>
      <c r="BR7" s="280">
        <f t="shared" si="6"/>
        <v>-165</v>
      </c>
      <c r="BS7" s="277"/>
    </row>
    <row r="8" spans="1:71" x14ac:dyDescent="0.2">
      <c r="A8" s="267" t="s">
        <v>447</v>
      </c>
      <c r="B8" s="268" t="s">
        <v>27</v>
      </c>
      <c r="C8" s="269">
        <v>0</v>
      </c>
      <c r="D8" s="269">
        <v>0</v>
      </c>
      <c r="E8" s="269">
        <v>0</v>
      </c>
      <c r="F8" s="269">
        <v>0</v>
      </c>
      <c r="G8" s="269">
        <v>1</v>
      </c>
      <c r="H8" s="269">
        <v>0</v>
      </c>
      <c r="I8" s="269">
        <v>0</v>
      </c>
      <c r="J8" s="269">
        <v>1</v>
      </c>
      <c r="K8" s="269">
        <v>25</v>
      </c>
      <c r="L8" s="269">
        <v>0</v>
      </c>
      <c r="M8" s="269">
        <v>185</v>
      </c>
      <c r="N8" s="269">
        <v>239</v>
      </c>
      <c r="O8" s="269">
        <v>61</v>
      </c>
      <c r="P8" s="269">
        <v>1</v>
      </c>
      <c r="Q8" s="269">
        <v>0</v>
      </c>
      <c r="R8" s="269">
        <v>0</v>
      </c>
      <c r="S8" s="269">
        <v>0</v>
      </c>
      <c r="T8" s="269">
        <v>0</v>
      </c>
      <c r="U8" s="269">
        <v>0</v>
      </c>
      <c r="V8" s="269">
        <v>0</v>
      </c>
      <c r="W8" s="269">
        <v>0</v>
      </c>
      <c r="X8" s="269">
        <v>0</v>
      </c>
      <c r="Y8" s="269">
        <v>68</v>
      </c>
      <c r="Z8" s="269">
        <v>23</v>
      </c>
      <c r="AA8" s="269">
        <v>0</v>
      </c>
      <c r="AB8" s="269">
        <v>0</v>
      </c>
      <c r="AC8" s="269">
        <v>0</v>
      </c>
      <c r="AD8" s="269">
        <v>0</v>
      </c>
      <c r="AE8" s="269">
        <v>0</v>
      </c>
      <c r="AF8" s="269">
        <v>0</v>
      </c>
      <c r="AG8" s="269">
        <v>0</v>
      </c>
      <c r="AH8" s="269">
        <v>0</v>
      </c>
      <c r="AI8" s="269">
        <v>0</v>
      </c>
      <c r="AJ8" s="269">
        <v>0</v>
      </c>
      <c r="AK8" s="269">
        <v>0</v>
      </c>
      <c r="AL8" s="269">
        <v>0</v>
      </c>
      <c r="AM8" s="269">
        <v>0</v>
      </c>
      <c r="AN8" s="269">
        <v>0</v>
      </c>
      <c r="AO8" s="269">
        <v>0</v>
      </c>
      <c r="AP8" s="270">
        <v>604</v>
      </c>
      <c r="AQ8" s="269">
        <v>0</v>
      </c>
      <c r="AR8" s="269">
        <v>-1</v>
      </c>
      <c r="AS8" s="269">
        <v>0</v>
      </c>
      <c r="AT8" s="269">
        <v>0</v>
      </c>
      <c r="AU8" s="269">
        <v>0</v>
      </c>
      <c r="AV8" s="269">
        <v>-1</v>
      </c>
      <c r="AW8" s="270">
        <v>-2</v>
      </c>
      <c r="AX8" s="269">
        <v>602</v>
      </c>
      <c r="AY8" s="270">
        <v>7</v>
      </c>
      <c r="AZ8" s="270">
        <v>5</v>
      </c>
      <c r="BA8" s="269">
        <v>609</v>
      </c>
      <c r="BB8" s="270">
        <v>-593</v>
      </c>
      <c r="BC8" s="269">
        <v>-588</v>
      </c>
      <c r="BD8" s="270">
        <v>16</v>
      </c>
      <c r="BE8" s="271"/>
      <c r="BG8" s="267" t="s">
        <v>447</v>
      </c>
      <c r="BH8" s="272" t="s">
        <v>27</v>
      </c>
      <c r="BI8" s="273">
        <f t="shared" si="0"/>
        <v>602</v>
      </c>
      <c r="BJ8" s="274">
        <f t="shared" si="1"/>
        <v>593</v>
      </c>
      <c r="BK8" s="275">
        <f t="shared" si="2"/>
        <v>0.98504983388704315</v>
      </c>
      <c r="BL8" s="276">
        <f t="shared" si="3"/>
        <v>1.4950166112956853E-2</v>
      </c>
      <c r="BM8" s="277"/>
      <c r="BN8" s="267" t="s">
        <v>447</v>
      </c>
      <c r="BO8" s="272" t="s">
        <v>27</v>
      </c>
      <c r="BP8" s="278">
        <f t="shared" si="4"/>
        <v>7</v>
      </c>
      <c r="BQ8" s="279">
        <f t="shared" si="5"/>
        <v>593</v>
      </c>
      <c r="BR8" s="280">
        <f t="shared" si="6"/>
        <v>-586</v>
      </c>
      <c r="BS8" s="277"/>
    </row>
    <row r="9" spans="1:71" x14ac:dyDescent="0.2">
      <c r="A9" s="267" t="s">
        <v>448</v>
      </c>
      <c r="B9" s="268" t="s">
        <v>190</v>
      </c>
      <c r="C9" s="269">
        <v>447</v>
      </c>
      <c r="D9" s="269">
        <v>5</v>
      </c>
      <c r="E9" s="269">
        <v>0</v>
      </c>
      <c r="F9" s="269">
        <v>0</v>
      </c>
      <c r="G9" s="269">
        <v>535</v>
      </c>
      <c r="H9" s="269">
        <v>1</v>
      </c>
      <c r="I9" s="269">
        <v>0</v>
      </c>
      <c r="J9" s="269">
        <v>1</v>
      </c>
      <c r="K9" s="269">
        <v>0</v>
      </c>
      <c r="L9" s="269">
        <v>0</v>
      </c>
      <c r="M9" s="269">
        <v>1</v>
      </c>
      <c r="N9" s="269">
        <v>0</v>
      </c>
      <c r="O9" s="269">
        <v>0</v>
      </c>
      <c r="P9" s="269">
        <v>0</v>
      </c>
      <c r="Q9" s="269">
        <v>0</v>
      </c>
      <c r="R9" s="269">
        <v>0</v>
      </c>
      <c r="S9" s="269">
        <v>0</v>
      </c>
      <c r="T9" s="269">
        <v>0</v>
      </c>
      <c r="U9" s="269">
        <v>0</v>
      </c>
      <c r="V9" s="269">
        <v>0</v>
      </c>
      <c r="W9" s="269">
        <v>0</v>
      </c>
      <c r="X9" s="269">
        <v>1</v>
      </c>
      <c r="Y9" s="269">
        <v>0</v>
      </c>
      <c r="Z9" s="269">
        <v>0</v>
      </c>
      <c r="AA9" s="269">
        <v>0</v>
      </c>
      <c r="AB9" s="269">
        <v>0</v>
      </c>
      <c r="AC9" s="269">
        <v>0</v>
      </c>
      <c r="AD9" s="269">
        <v>0</v>
      </c>
      <c r="AE9" s="269">
        <v>0</v>
      </c>
      <c r="AF9" s="269">
        <v>0</v>
      </c>
      <c r="AG9" s="269">
        <v>0</v>
      </c>
      <c r="AH9" s="269">
        <v>2</v>
      </c>
      <c r="AI9" s="269">
        <v>71</v>
      </c>
      <c r="AJ9" s="269">
        <v>61</v>
      </c>
      <c r="AK9" s="269">
        <v>1</v>
      </c>
      <c r="AL9" s="269">
        <v>0</v>
      </c>
      <c r="AM9" s="269">
        <v>435</v>
      </c>
      <c r="AN9" s="269">
        <v>0</v>
      </c>
      <c r="AO9" s="269">
        <v>0</v>
      </c>
      <c r="AP9" s="270">
        <v>1561</v>
      </c>
      <c r="AQ9" s="269">
        <v>58</v>
      </c>
      <c r="AR9" s="269">
        <v>3399</v>
      </c>
      <c r="AS9" s="269">
        <v>0</v>
      </c>
      <c r="AT9" s="269">
        <v>0</v>
      </c>
      <c r="AU9" s="269">
        <v>0</v>
      </c>
      <c r="AV9" s="269">
        <v>5</v>
      </c>
      <c r="AW9" s="270">
        <v>3462</v>
      </c>
      <c r="AX9" s="269">
        <v>5023</v>
      </c>
      <c r="AY9" s="270">
        <v>2156</v>
      </c>
      <c r="AZ9" s="270">
        <v>5618</v>
      </c>
      <c r="BA9" s="269">
        <v>7179</v>
      </c>
      <c r="BB9" s="270">
        <v>-4641</v>
      </c>
      <c r="BC9" s="269">
        <v>977</v>
      </c>
      <c r="BD9" s="270">
        <v>2538</v>
      </c>
      <c r="BE9" s="271"/>
      <c r="BG9" s="267" t="s">
        <v>448</v>
      </c>
      <c r="BH9" s="272" t="s">
        <v>190</v>
      </c>
      <c r="BI9" s="273">
        <f t="shared" si="0"/>
        <v>5023</v>
      </c>
      <c r="BJ9" s="274">
        <f t="shared" si="1"/>
        <v>4641</v>
      </c>
      <c r="BK9" s="275">
        <f t="shared" si="2"/>
        <v>0.9239498307784193</v>
      </c>
      <c r="BL9" s="276">
        <f t="shared" si="3"/>
        <v>7.6050169221580699E-2</v>
      </c>
      <c r="BM9" s="277"/>
      <c r="BN9" s="267" t="s">
        <v>448</v>
      </c>
      <c r="BO9" s="272" t="s">
        <v>190</v>
      </c>
      <c r="BP9" s="278">
        <f t="shared" si="4"/>
        <v>2156</v>
      </c>
      <c r="BQ9" s="279">
        <f t="shared" si="5"/>
        <v>4641</v>
      </c>
      <c r="BR9" s="280">
        <f t="shared" si="6"/>
        <v>-2485</v>
      </c>
      <c r="BS9" s="277"/>
    </row>
    <row r="10" spans="1:71" x14ac:dyDescent="0.2">
      <c r="A10" s="281" t="s">
        <v>449</v>
      </c>
      <c r="B10" s="282" t="s">
        <v>28</v>
      </c>
      <c r="C10" s="269">
        <v>15</v>
      </c>
      <c r="D10" s="269">
        <v>0</v>
      </c>
      <c r="E10" s="269">
        <v>0</v>
      </c>
      <c r="F10" s="269">
        <v>0</v>
      </c>
      <c r="G10" s="269">
        <v>3</v>
      </c>
      <c r="H10" s="269">
        <v>40</v>
      </c>
      <c r="I10" s="269">
        <v>2</v>
      </c>
      <c r="J10" s="269">
        <v>0</v>
      </c>
      <c r="K10" s="269">
        <v>0</v>
      </c>
      <c r="L10" s="269">
        <v>1</v>
      </c>
      <c r="M10" s="269">
        <v>9</v>
      </c>
      <c r="N10" s="269">
        <v>2</v>
      </c>
      <c r="O10" s="269">
        <v>0</v>
      </c>
      <c r="P10" s="269">
        <v>3</v>
      </c>
      <c r="Q10" s="269">
        <v>1</v>
      </c>
      <c r="R10" s="269">
        <v>0</v>
      </c>
      <c r="S10" s="269">
        <v>2</v>
      </c>
      <c r="T10" s="269">
        <v>8</v>
      </c>
      <c r="U10" s="269">
        <v>5</v>
      </c>
      <c r="V10" s="269">
        <v>0</v>
      </c>
      <c r="W10" s="269">
        <v>0</v>
      </c>
      <c r="X10" s="269">
        <v>0</v>
      </c>
      <c r="Y10" s="269">
        <v>35</v>
      </c>
      <c r="Z10" s="269">
        <v>0</v>
      </c>
      <c r="AA10" s="269">
        <v>1</v>
      </c>
      <c r="AB10" s="269">
        <v>2</v>
      </c>
      <c r="AC10" s="269">
        <v>14</v>
      </c>
      <c r="AD10" s="269">
        <v>1</v>
      </c>
      <c r="AE10" s="269">
        <v>0</v>
      </c>
      <c r="AF10" s="269">
        <v>1</v>
      </c>
      <c r="AG10" s="269">
        <v>0</v>
      </c>
      <c r="AH10" s="269">
        <v>18</v>
      </c>
      <c r="AI10" s="269">
        <v>4</v>
      </c>
      <c r="AJ10" s="269">
        <v>24</v>
      </c>
      <c r="AK10" s="269">
        <v>16</v>
      </c>
      <c r="AL10" s="269">
        <v>2</v>
      </c>
      <c r="AM10" s="269">
        <v>10</v>
      </c>
      <c r="AN10" s="269">
        <v>3</v>
      </c>
      <c r="AO10" s="269">
        <v>1</v>
      </c>
      <c r="AP10" s="270">
        <v>223</v>
      </c>
      <c r="AQ10" s="269">
        <v>7</v>
      </c>
      <c r="AR10" s="269">
        <v>502</v>
      </c>
      <c r="AS10" s="269">
        <v>0</v>
      </c>
      <c r="AT10" s="269">
        <v>0</v>
      </c>
      <c r="AU10" s="269">
        <v>10</v>
      </c>
      <c r="AV10" s="269">
        <v>20</v>
      </c>
      <c r="AW10" s="270">
        <v>539</v>
      </c>
      <c r="AX10" s="269">
        <v>762</v>
      </c>
      <c r="AY10" s="270">
        <v>164</v>
      </c>
      <c r="AZ10" s="270">
        <v>703</v>
      </c>
      <c r="BA10" s="269">
        <v>926</v>
      </c>
      <c r="BB10" s="270">
        <v>-762</v>
      </c>
      <c r="BC10" s="269">
        <v>-59</v>
      </c>
      <c r="BD10" s="270">
        <v>164</v>
      </c>
      <c r="BE10" s="271"/>
      <c r="BG10" s="281" t="s">
        <v>449</v>
      </c>
      <c r="BH10" s="283" t="s">
        <v>28</v>
      </c>
      <c r="BI10" s="273">
        <f t="shared" si="0"/>
        <v>762</v>
      </c>
      <c r="BJ10" s="274">
        <f t="shared" si="1"/>
        <v>762</v>
      </c>
      <c r="BK10" s="275">
        <f t="shared" si="2"/>
        <v>1</v>
      </c>
      <c r="BL10" s="276">
        <f t="shared" si="3"/>
        <v>0</v>
      </c>
      <c r="BM10" s="277"/>
      <c r="BN10" s="281" t="s">
        <v>449</v>
      </c>
      <c r="BO10" s="283" t="s">
        <v>28</v>
      </c>
      <c r="BP10" s="278">
        <f t="shared" si="4"/>
        <v>164</v>
      </c>
      <c r="BQ10" s="279">
        <f t="shared" si="5"/>
        <v>762</v>
      </c>
      <c r="BR10" s="280">
        <f t="shared" si="6"/>
        <v>-598</v>
      </c>
      <c r="BS10" s="277"/>
    </row>
    <row r="11" spans="1:71" x14ac:dyDescent="0.2">
      <c r="A11" s="281" t="s">
        <v>450</v>
      </c>
      <c r="B11" s="282" t="s">
        <v>284</v>
      </c>
      <c r="C11" s="269">
        <v>91</v>
      </c>
      <c r="D11" s="269">
        <v>2</v>
      </c>
      <c r="E11" s="269">
        <v>0</v>
      </c>
      <c r="F11" s="269">
        <v>0</v>
      </c>
      <c r="G11" s="269">
        <v>40</v>
      </c>
      <c r="H11" s="269">
        <v>1</v>
      </c>
      <c r="I11" s="269">
        <v>70</v>
      </c>
      <c r="J11" s="269">
        <v>2</v>
      </c>
      <c r="K11" s="269">
        <v>0</v>
      </c>
      <c r="L11" s="269">
        <v>3</v>
      </c>
      <c r="M11" s="269">
        <v>56</v>
      </c>
      <c r="N11" s="269">
        <v>2</v>
      </c>
      <c r="O11" s="269">
        <v>1</v>
      </c>
      <c r="P11" s="269">
        <v>8</v>
      </c>
      <c r="Q11" s="269">
        <v>1</v>
      </c>
      <c r="R11" s="269">
        <v>0</v>
      </c>
      <c r="S11" s="269">
        <v>7</v>
      </c>
      <c r="T11" s="269">
        <v>15</v>
      </c>
      <c r="U11" s="269">
        <v>15</v>
      </c>
      <c r="V11" s="269">
        <v>0</v>
      </c>
      <c r="W11" s="269">
        <v>0</v>
      </c>
      <c r="X11" s="269">
        <v>9</v>
      </c>
      <c r="Y11" s="269">
        <v>514</v>
      </c>
      <c r="Z11" s="269">
        <v>0</v>
      </c>
      <c r="AA11" s="269">
        <v>2</v>
      </c>
      <c r="AB11" s="269">
        <v>4</v>
      </c>
      <c r="AC11" s="269">
        <v>25</v>
      </c>
      <c r="AD11" s="269">
        <v>2</v>
      </c>
      <c r="AE11" s="269">
        <v>0</v>
      </c>
      <c r="AF11" s="269">
        <v>0</v>
      </c>
      <c r="AG11" s="269">
        <v>1</v>
      </c>
      <c r="AH11" s="269">
        <v>7</v>
      </c>
      <c r="AI11" s="269">
        <v>62</v>
      </c>
      <c r="AJ11" s="269">
        <v>39</v>
      </c>
      <c r="AK11" s="269">
        <v>12</v>
      </c>
      <c r="AL11" s="269">
        <v>5</v>
      </c>
      <c r="AM11" s="269">
        <v>16</v>
      </c>
      <c r="AN11" s="269">
        <v>2</v>
      </c>
      <c r="AO11" s="269">
        <v>10</v>
      </c>
      <c r="AP11" s="270">
        <v>1024</v>
      </c>
      <c r="AQ11" s="269">
        <v>4</v>
      </c>
      <c r="AR11" s="269">
        <v>42</v>
      </c>
      <c r="AS11" s="269">
        <v>0</v>
      </c>
      <c r="AT11" s="269">
        <v>5</v>
      </c>
      <c r="AU11" s="269">
        <v>16</v>
      </c>
      <c r="AV11" s="269">
        <v>-10</v>
      </c>
      <c r="AW11" s="270">
        <v>57</v>
      </c>
      <c r="AX11" s="269">
        <v>1081</v>
      </c>
      <c r="AY11" s="270">
        <v>207</v>
      </c>
      <c r="AZ11" s="270">
        <v>264</v>
      </c>
      <c r="BA11" s="269">
        <v>1288</v>
      </c>
      <c r="BB11" s="270">
        <v>-950</v>
      </c>
      <c r="BC11" s="269">
        <v>-686</v>
      </c>
      <c r="BD11" s="270">
        <v>338</v>
      </c>
      <c r="BE11" s="271"/>
      <c r="BG11" s="281" t="s">
        <v>450</v>
      </c>
      <c r="BH11" s="283" t="s">
        <v>284</v>
      </c>
      <c r="BI11" s="273">
        <f t="shared" si="0"/>
        <v>1081</v>
      </c>
      <c r="BJ11" s="274">
        <f t="shared" si="1"/>
        <v>950</v>
      </c>
      <c r="BK11" s="275">
        <f t="shared" si="2"/>
        <v>0.87881591119333946</v>
      </c>
      <c r="BL11" s="276">
        <f t="shared" si="3"/>
        <v>0.12118408880666054</v>
      </c>
      <c r="BM11" s="277"/>
      <c r="BN11" s="281" t="s">
        <v>450</v>
      </c>
      <c r="BO11" s="283" t="s">
        <v>284</v>
      </c>
      <c r="BP11" s="278">
        <f t="shared" si="4"/>
        <v>207</v>
      </c>
      <c r="BQ11" s="279">
        <f t="shared" si="5"/>
        <v>950</v>
      </c>
      <c r="BR11" s="280">
        <f t="shared" si="6"/>
        <v>-743</v>
      </c>
      <c r="BS11" s="277"/>
    </row>
    <row r="12" spans="1:71" x14ac:dyDescent="0.2">
      <c r="A12" s="281" t="s">
        <v>451</v>
      </c>
      <c r="B12" s="282" t="s">
        <v>29</v>
      </c>
      <c r="C12" s="269">
        <v>230</v>
      </c>
      <c r="D12" s="269">
        <v>0</v>
      </c>
      <c r="E12" s="269">
        <v>0</v>
      </c>
      <c r="F12" s="269">
        <v>0</v>
      </c>
      <c r="G12" s="269">
        <v>27</v>
      </c>
      <c r="H12" s="269">
        <v>18</v>
      </c>
      <c r="I12" s="269">
        <v>13</v>
      </c>
      <c r="J12" s="269">
        <v>44</v>
      </c>
      <c r="K12" s="269">
        <v>0</v>
      </c>
      <c r="L12" s="269">
        <v>112</v>
      </c>
      <c r="M12" s="269">
        <v>94</v>
      </c>
      <c r="N12" s="269">
        <v>18</v>
      </c>
      <c r="O12" s="269">
        <v>3</v>
      </c>
      <c r="P12" s="269">
        <v>17</v>
      </c>
      <c r="Q12" s="269">
        <v>4</v>
      </c>
      <c r="R12" s="269">
        <v>1</v>
      </c>
      <c r="S12" s="269">
        <v>22</v>
      </c>
      <c r="T12" s="269">
        <v>41</v>
      </c>
      <c r="U12" s="269">
        <v>28</v>
      </c>
      <c r="V12" s="269">
        <v>0</v>
      </c>
      <c r="W12" s="269">
        <v>1</v>
      </c>
      <c r="X12" s="269">
        <v>5</v>
      </c>
      <c r="Y12" s="269">
        <v>59</v>
      </c>
      <c r="Z12" s="269">
        <v>0</v>
      </c>
      <c r="AA12" s="269">
        <v>7</v>
      </c>
      <c r="AB12" s="269">
        <v>13</v>
      </c>
      <c r="AC12" s="269">
        <v>0</v>
      </c>
      <c r="AD12" s="269">
        <v>0</v>
      </c>
      <c r="AE12" s="269">
        <v>0</v>
      </c>
      <c r="AF12" s="269">
        <v>0</v>
      </c>
      <c r="AG12" s="269">
        <v>0</v>
      </c>
      <c r="AH12" s="269">
        <v>5</v>
      </c>
      <c r="AI12" s="269">
        <v>52</v>
      </c>
      <c r="AJ12" s="269">
        <v>1318</v>
      </c>
      <c r="AK12" s="269">
        <v>2</v>
      </c>
      <c r="AL12" s="269">
        <v>6</v>
      </c>
      <c r="AM12" s="269">
        <v>21</v>
      </c>
      <c r="AN12" s="269">
        <v>0</v>
      </c>
      <c r="AO12" s="269">
        <v>1</v>
      </c>
      <c r="AP12" s="270">
        <v>2162</v>
      </c>
      <c r="AQ12" s="269">
        <v>11</v>
      </c>
      <c r="AR12" s="269">
        <v>316</v>
      </c>
      <c r="AS12" s="269">
        <v>0</v>
      </c>
      <c r="AT12" s="269">
        <v>0</v>
      </c>
      <c r="AU12" s="269">
        <v>0</v>
      </c>
      <c r="AV12" s="269">
        <v>6</v>
      </c>
      <c r="AW12" s="270">
        <v>333</v>
      </c>
      <c r="AX12" s="269">
        <v>2495</v>
      </c>
      <c r="AY12" s="270">
        <v>120</v>
      </c>
      <c r="AZ12" s="270">
        <v>453</v>
      </c>
      <c r="BA12" s="269">
        <v>2615</v>
      </c>
      <c r="BB12" s="270">
        <v>-2495</v>
      </c>
      <c r="BC12" s="269">
        <v>-2042</v>
      </c>
      <c r="BD12" s="270">
        <v>120</v>
      </c>
      <c r="BE12" s="271"/>
      <c r="BG12" s="281" t="s">
        <v>451</v>
      </c>
      <c r="BH12" s="283" t="s">
        <v>29</v>
      </c>
      <c r="BI12" s="273">
        <f t="shared" si="0"/>
        <v>2495</v>
      </c>
      <c r="BJ12" s="274">
        <f t="shared" si="1"/>
        <v>2495</v>
      </c>
      <c r="BK12" s="275">
        <f t="shared" si="2"/>
        <v>1</v>
      </c>
      <c r="BL12" s="276">
        <f t="shared" si="3"/>
        <v>0</v>
      </c>
      <c r="BM12" s="277"/>
      <c r="BN12" s="281" t="s">
        <v>451</v>
      </c>
      <c r="BO12" s="283" t="s">
        <v>29</v>
      </c>
      <c r="BP12" s="278">
        <f t="shared" si="4"/>
        <v>120</v>
      </c>
      <c r="BQ12" s="279">
        <f t="shared" si="5"/>
        <v>2495</v>
      </c>
      <c r="BR12" s="280">
        <f t="shared" si="6"/>
        <v>-2375</v>
      </c>
      <c r="BS12" s="277"/>
    </row>
    <row r="13" spans="1:71" x14ac:dyDescent="0.2">
      <c r="A13" s="281" t="s">
        <v>452</v>
      </c>
      <c r="B13" s="282" t="s">
        <v>30</v>
      </c>
      <c r="C13" s="269">
        <v>24</v>
      </c>
      <c r="D13" s="269">
        <v>2</v>
      </c>
      <c r="E13" s="269">
        <v>0</v>
      </c>
      <c r="F13" s="269">
        <v>0</v>
      </c>
      <c r="G13" s="269">
        <v>11</v>
      </c>
      <c r="H13" s="269">
        <v>1</v>
      </c>
      <c r="I13" s="269">
        <v>1</v>
      </c>
      <c r="J13" s="269">
        <v>10</v>
      </c>
      <c r="K13" s="269">
        <v>3</v>
      </c>
      <c r="L13" s="269">
        <v>1</v>
      </c>
      <c r="M13" s="269">
        <v>61</v>
      </c>
      <c r="N13" s="269">
        <v>107</v>
      </c>
      <c r="O13" s="269">
        <v>1</v>
      </c>
      <c r="P13" s="269">
        <v>6</v>
      </c>
      <c r="Q13" s="269">
        <v>1</v>
      </c>
      <c r="R13" s="269">
        <v>0</v>
      </c>
      <c r="S13" s="269">
        <v>1</v>
      </c>
      <c r="T13" s="269">
        <v>3</v>
      </c>
      <c r="U13" s="269">
        <v>2</v>
      </c>
      <c r="V13" s="269">
        <v>0</v>
      </c>
      <c r="W13" s="269">
        <v>0</v>
      </c>
      <c r="X13" s="269">
        <v>0</v>
      </c>
      <c r="Y13" s="269">
        <v>132</v>
      </c>
      <c r="Z13" s="269">
        <v>4</v>
      </c>
      <c r="AA13" s="269">
        <v>10</v>
      </c>
      <c r="AB13" s="269">
        <v>10</v>
      </c>
      <c r="AC13" s="269">
        <v>6</v>
      </c>
      <c r="AD13" s="269">
        <v>0</v>
      </c>
      <c r="AE13" s="269">
        <v>0</v>
      </c>
      <c r="AF13" s="269">
        <v>34</v>
      </c>
      <c r="AG13" s="269">
        <v>0</v>
      </c>
      <c r="AH13" s="269">
        <v>60</v>
      </c>
      <c r="AI13" s="269">
        <v>29</v>
      </c>
      <c r="AJ13" s="269">
        <v>20</v>
      </c>
      <c r="AK13" s="269">
        <v>2</v>
      </c>
      <c r="AL13" s="269">
        <v>4</v>
      </c>
      <c r="AM13" s="269">
        <v>17</v>
      </c>
      <c r="AN13" s="269">
        <v>0</v>
      </c>
      <c r="AO13" s="269">
        <v>1</v>
      </c>
      <c r="AP13" s="270">
        <v>564</v>
      </c>
      <c r="AQ13" s="269">
        <v>1</v>
      </c>
      <c r="AR13" s="269">
        <v>601</v>
      </c>
      <c r="AS13" s="269">
        <v>0</v>
      </c>
      <c r="AT13" s="269">
        <v>0</v>
      </c>
      <c r="AU13" s="269">
        <v>0</v>
      </c>
      <c r="AV13" s="269">
        <v>0</v>
      </c>
      <c r="AW13" s="270">
        <v>602</v>
      </c>
      <c r="AX13" s="269">
        <v>1166</v>
      </c>
      <c r="AY13" s="270">
        <v>23</v>
      </c>
      <c r="AZ13" s="270">
        <v>625</v>
      </c>
      <c r="BA13" s="269">
        <v>1189</v>
      </c>
      <c r="BB13" s="270">
        <v>-1144</v>
      </c>
      <c r="BC13" s="269">
        <v>-519</v>
      </c>
      <c r="BD13" s="270">
        <v>45</v>
      </c>
      <c r="BE13" s="271"/>
      <c r="BG13" s="281" t="s">
        <v>452</v>
      </c>
      <c r="BH13" s="283" t="s">
        <v>30</v>
      </c>
      <c r="BI13" s="273">
        <f t="shared" si="0"/>
        <v>1166</v>
      </c>
      <c r="BJ13" s="274">
        <f t="shared" si="1"/>
        <v>1144</v>
      </c>
      <c r="BK13" s="275">
        <f t="shared" si="2"/>
        <v>0.98113207547169812</v>
      </c>
      <c r="BL13" s="276">
        <f t="shared" si="3"/>
        <v>1.8867924528301883E-2</v>
      </c>
      <c r="BM13" s="277"/>
      <c r="BN13" s="281" t="s">
        <v>452</v>
      </c>
      <c r="BO13" s="283" t="s">
        <v>30</v>
      </c>
      <c r="BP13" s="278">
        <f t="shared" si="4"/>
        <v>23</v>
      </c>
      <c r="BQ13" s="279">
        <f t="shared" si="5"/>
        <v>1144</v>
      </c>
      <c r="BR13" s="280">
        <f t="shared" si="6"/>
        <v>-1121</v>
      </c>
      <c r="BS13" s="277"/>
    </row>
    <row r="14" spans="1:71" x14ac:dyDescent="0.2">
      <c r="A14" s="281" t="s">
        <v>453</v>
      </c>
      <c r="B14" s="282" t="s">
        <v>454</v>
      </c>
      <c r="C14" s="269">
        <v>27</v>
      </c>
      <c r="D14" s="269">
        <v>3</v>
      </c>
      <c r="E14" s="269">
        <v>0</v>
      </c>
      <c r="F14" s="269">
        <v>0</v>
      </c>
      <c r="G14" s="269">
        <v>45</v>
      </c>
      <c r="H14" s="269">
        <v>2</v>
      </c>
      <c r="I14" s="269">
        <v>3</v>
      </c>
      <c r="J14" s="269">
        <v>2</v>
      </c>
      <c r="K14" s="269">
        <v>0</v>
      </c>
      <c r="L14" s="269">
        <v>138</v>
      </c>
      <c r="M14" s="269">
        <v>21</v>
      </c>
      <c r="N14" s="269">
        <v>3</v>
      </c>
      <c r="O14" s="269">
        <v>2</v>
      </c>
      <c r="P14" s="269">
        <v>11</v>
      </c>
      <c r="Q14" s="269">
        <v>12</v>
      </c>
      <c r="R14" s="269">
        <v>5</v>
      </c>
      <c r="S14" s="269">
        <v>51</v>
      </c>
      <c r="T14" s="269">
        <v>46</v>
      </c>
      <c r="U14" s="269">
        <v>83</v>
      </c>
      <c r="V14" s="269">
        <v>2</v>
      </c>
      <c r="W14" s="269">
        <v>3</v>
      </c>
      <c r="X14" s="269">
        <v>8</v>
      </c>
      <c r="Y14" s="269">
        <v>147</v>
      </c>
      <c r="Z14" s="269">
        <v>0</v>
      </c>
      <c r="AA14" s="269">
        <v>31</v>
      </c>
      <c r="AB14" s="269">
        <v>13</v>
      </c>
      <c r="AC14" s="269">
        <v>17</v>
      </c>
      <c r="AD14" s="269">
        <v>3</v>
      </c>
      <c r="AE14" s="269">
        <v>1</v>
      </c>
      <c r="AF14" s="269">
        <v>1</v>
      </c>
      <c r="AG14" s="269">
        <v>1</v>
      </c>
      <c r="AH14" s="269">
        <v>10</v>
      </c>
      <c r="AI14" s="269">
        <v>25</v>
      </c>
      <c r="AJ14" s="269">
        <v>18</v>
      </c>
      <c r="AK14" s="269">
        <v>5</v>
      </c>
      <c r="AL14" s="269">
        <v>18</v>
      </c>
      <c r="AM14" s="269">
        <v>8</v>
      </c>
      <c r="AN14" s="269">
        <v>2</v>
      </c>
      <c r="AO14" s="269">
        <v>1</v>
      </c>
      <c r="AP14" s="270">
        <v>768</v>
      </c>
      <c r="AQ14" s="269">
        <v>2</v>
      </c>
      <c r="AR14" s="269">
        <v>97</v>
      </c>
      <c r="AS14" s="269">
        <v>0</v>
      </c>
      <c r="AT14" s="269">
        <v>0</v>
      </c>
      <c r="AU14" s="269">
        <v>0</v>
      </c>
      <c r="AV14" s="269">
        <v>2</v>
      </c>
      <c r="AW14" s="270">
        <v>101</v>
      </c>
      <c r="AX14" s="269">
        <v>869</v>
      </c>
      <c r="AY14" s="270">
        <v>436</v>
      </c>
      <c r="AZ14" s="270">
        <v>537</v>
      </c>
      <c r="BA14" s="269">
        <v>1305</v>
      </c>
      <c r="BB14" s="270">
        <v>-779</v>
      </c>
      <c r="BC14" s="269">
        <v>-242</v>
      </c>
      <c r="BD14" s="270">
        <v>526</v>
      </c>
      <c r="BE14" s="271"/>
      <c r="BG14" s="281" t="s">
        <v>453</v>
      </c>
      <c r="BH14" s="283" t="s">
        <v>454</v>
      </c>
      <c r="BI14" s="273">
        <f t="shared" si="0"/>
        <v>869</v>
      </c>
      <c r="BJ14" s="274">
        <f t="shared" si="1"/>
        <v>779</v>
      </c>
      <c r="BK14" s="275">
        <f t="shared" si="2"/>
        <v>0.89643268124280784</v>
      </c>
      <c r="BL14" s="276">
        <f t="shared" si="3"/>
        <v>0.10356731875719216</v>
      </c>
      <c r="BM14" s="277"/>
      <c r="BN14" s="281" t="s">
        <v>453</v>
      </c>
      <c r="BO14" s="283" t="s">
        <v>454</v>
      </c>
      <c r="BP14" s="278">
        <f t="shared" si="4"/>
        <v>436</v>
      </c>
      <c r="BQ14" s="279">
        <f t="shared" si="5"/>
        <v>779</v>
      </c>
      <c r="BR14" s="280">
        <f t="shared" si="6"/>
        <v>-343</v>
      </c>
      <c r="BS14" s="277"/>
    </row>
    <row r="15" spans="1:71" x14ac:dyDescent="0.2">
      <c r="A15" s="281" t="s">
        <v>455</v>
      </c>
      <c r="B15" s="282" t="s">
        <v>31</v>
      </c>
      <c r="C15" s="269">
        <v>9</v>
      </c>
      <c r="D15" s="269">
        <v>0</v>
      </c>
      <c r="E15" s="269">
        <v>0</v>
      </c>
      <c r="F15" s="269">
        <v>0</v>
      </c>
      <c r="G15" s="269">
        <v>4</v>
      </c>
      <c r="H15" s="269">
        <v>0</v>
      </c>
      <c r="I15" s="269">
        <v>1</v>
      </c>
      <c r="J15" s="269">
        <v>1</v>
      </c>
      <c r="K15" s="269">
        <v>0</v>
      </c>
      <c r="L15" s="269">
        <v>2</v>
      </c>
      <c r="M15" s="269">
        <v>235</v>
      </c>
      <c r="N15" s="269">
        <v>23</v>
      </c>
      <c r="O15" s="269">
        <v>4</v>
      </c>
      <c r="P15" s="269">
        <v>7</v>
      </c>
      <c r="Q15" s="269">
        <v>6</v>
      </c>
      <c r="R15" s="269">
        <v>1</v>
      </c>
      <c r="S15" s="269">
        <v>24</v>
      </c>
      <c r="T15" s="269">
        <v>82</v>
      </c>
      <c r="U15" s="269">
        <v>20</v>
      </c>
      <c r="V15" s="269">
        <v>0</v>
      </c>
      <c r="W15" s="269">
        <v>1</v>
      </c>
      <c r="X15" s="269">
        <v>1</v>
      </c>
      <c r="Y15" s="269">
        <v>586</v>
      </c>
      <c r="Z15" s="269">
        <v>0</v>
      </c>
      <c r="AA15" s="269">
        <v>4</v>
      </c>
      <c r="AB15" s="269">
        <v>0</v>
      </c>
      <c r="AC15" s="269">
        <v>1</v>
      </c>
      <c r="AD15" s="269">
        <v>0</v>
      </c>
      <c r="AE15" s="269">
        <v>0</v>
      </c>
      <c r="AF15" s="269">
        <v>0</v>
      </c>
      <c r="AG15" s="269">
        <v>0</v>
      </c>
      <c r="AH15" s="269">
        <v>1</v>
      </c>
      <c r="AI15" s="269">
        <v>19</v>
      </c>
      <c r="AJ15" s="269">
        <v>8</v>
      </c>
      <c r="AK15" s="269">
        <v>0</v>
      </c>
      <c r="AL15" s="269">
        <v>2</v>
      </c>
      <c r="AM15" s="269">
        <v>4</v>
      </c>
      <c r="AN15" s="269">
        <v>3</v>
      </c>
      <c r="AO15" s="269">
        <v>1</v>
      </c>
      <c r="AP15" s="270">
        <v>1050</v>
      </c>
      <c r="AQ15" s="269">
        <v>1</v>
      </c>
      <c r="AR15" s="269">
        <v>16</v>
      </c>
      <c r="AS15" s="269">
        <v>0</v>
      </c>
      <c r="AT15" s="269">
        <v>0</v>
      </c>
      <c r="AU15" s="269">
        <v>0</v>
      </c>
      <c r="AV15" s="269">
        <v>-60</v>
      </c>
      <c r="AW15" s="270">
        <v>-43</v>
      </c>
      <c r="AX15" s="269">
        <v>1007</v>
      </c>
      <c r="AY15" s="270">
        <v>2249</v>
      </c>
      <c r="AZ15" s="270">
        <v>2206</v>
      </c>
      <c r="BA15" s="269">
        <v>3256</v>
      </c>
      <c r="BB15" s="270">
        <v>-561</v>
      </c>
      <c r="BC15" s="269">
        <v>1645</v>
      </c>
      <c r="BD15" s="270">
        <v>2695</v>
      </c>
      <c r="BE15" s="271"/>
      <c r="BG15" s="281" t="s">
        <v>455</v>
      </c>
      <c r="BH15" s="283" t="s">
        <v>31</v>
      </c>
      <c r="BI15" s="273">
        <f t="shared" si="0"/>
        <v>1007</v>
      </c>
      <c r="BJ15" s="274">
        <f t="shared" si="1"/>
        <v>561</v>
      </c>
      <c r="BK15" s="275">
        <f t="shared" si="2"/>
        <v>0.55710029791459781</v>
      </c>
      <c r="BL15" s="276">
        <f t="shared" si="3"/>
        <v>0.44289970208540219</v>
      </c>
      <c r="BM15" s="277"/>
      <c r="BN15" s="281" t="s">
        <v>455</v>
      </c>
      <c r="BO15" s="283" t="s">
        <v>31</v>
      </c>
      <c r="BP15" s="278">
        <f t="shared" si="4"/>
        <v>2249</v>
      </c>
      <c r="BQ15" s="279">
        <f t="shared" si="5"/>
        <v>561</v>
      </c>
      <c r="BR15" s="280">
        <f t="shared" si="6"/>
        <v>1688</v>
      </c>
      <c r="BS15" s="277"/>
    </row>
    <row r="16" spans="1:71" x14ac:dyDescent="0.2">
      <c r="A16" s="281" t="s">
        <v>456</v>
      </c>
      <c r="B16" s="282" t="s">
        <v>32</v>
      </c>
      <c r="C16" s="269">
        <v>0</v>
      </c>
      <c r="D16" s="269">
        <v>0</v>
      </c>
      <c r="E16" s="269">
        <v>0</v>
      </c>
      <c r="F16" s="269">
        <v>0</v>
      </c>
      <c r="G16" s="269">
        <v>0</v>
      </c>
      <c r="H16" s="269">
        <v>0</v>
      </c>
      <c r="I16" s="269">
        <v>3</v>
      </c>
      <c r="J16" s="269">
        <v>0</v>
      </c>
      <c r="K16" s="269">
        <v>0</v>
      </c>
      <c r="L16" s="269">
        <v>1</v>
      </c>
      <c r="M16" s="269">
        <v>23</v>
      </c>
      <c r="N16" s="269">
        <v>2494</v>
      </c>
      <c r="O16" s="269">
        <v>0</v>
      </c>
      <c r="P16" s="269">
        <v>457</v>
      </c>
      <c r="Q16" s="269">
        <v>100</v>
      </c>
      <c r="R16" s="269">
        <v>19</v>
      </c>
      <c r="S16" s="269">
        <v>30</v>
      </c>
      <c r="T16" s="269">
        <v>14</v>
      </c>
      <c r="U16" s="269">
        <v>95</v>
      </c>
      <c r="V16" s="269">
        <v>0</v>
      </c>
      <c r="W16" s="269">
        <v>5</v>
      </c>
      <c r="X16" s="269">
        <v>0</v>
      </c>
      <c r="Y16" s="269">
        <v>255</v>
      </c>
      <c r="Z16" s="269">
        <v>0</v>
      </c>
      <c r="AA16" s="269">
        <v>0</v>
      </c>
      <c r="AB16" s="269">
        <v>0</v>
      </c>
      <c r="AC16" s="269">
        <v>0</v>
      </c>
      <c r="AD16" s="269">
        <v>0</v>
      </c>
      <c r="AE16" s="269">
        <v>0</v>
      </c>
      <c r="AF16" s="269">
        <v>0</v>
      </c>
      <c r="AG16" s="269">
        <v>0</v>
      </c>
      <c r="AH16" s="269">
        <v>0</v>
      </c>
      <c r="AI16" s="269">
        <v>0</v>
      </c>
      <c r="AJ16" s="269">
        <v>0</v>
      </c>
      <c r="AK16" s="269">
        <v>0</v>
      </c>
      <c r="AL16" s="269">
        <v>0</v>
      </c>
      <c r="AM16" s="269">
        <v>0</v>
      </c>
      <c r="AN16" s="269">
        <v>0</v>
      </c>
      <c r="AO16" s="269">
        <v>1</v>
      </c>
      <c r="AP16" s="270">
        <v>3497</v>
      </c>
      <c r="AQ16" s="269">
        <v>0</v>
      </c>
      <c r="AR16" s="269">
        <v>-4</v>
      </c>
      <c r="AS16" s="269">
        <v>0</v>
      </c>
      <c r="AT16" s="269">
        <v>-11</v>
      </c>
      <c r="AU16" s="269">
        <v>-6</v>
      </c>
      <c r="AV16" s="269">
        <v>-32</v>
      </c>
      <c r="AW16" s="270">
        <v>-53</v>
      </c>
      <c r="AX16" s="269">
        <v>3444</v>
      </c>
      <c r="AY16" s="270">
        <v>3594</v>
      </c>
      <c r="AZ16" s="270">
        <v>3541</v>
      </c>
      <c r="BA16" s="269">
        <v>7038</v>
      </c>
      <c r="BB16" s="270">
        <v>-2392</v>
      </c>
      <c r="BC16" s="269">
        <v>1149</v>
      </c>
      <c r="BD16" s="270">
        <v>4646</v>
      </c>
      <c r="BE16" s="271"/>
      <c r="BG16" s="281" t="s">
        <v>456</v>
      </c>
      <c r="BH16" s="283" t="s">
        <v>32</v>
      </c>
      <c r="BI16" s="273">
        <f t="shared" si="0"/>
        <v>3444</v>
      </c>
      <c r="BJ16" s="274">
        <f t="shared" si="1"/>
        <v>2392</v>
      </c>
      <c r="BK16" s="275">
        <f t="shared" si="2"/>
        <v>0.69454123112659694</v>
      </c>
      <c r="BL16" s="276">
        <f t="shared" si="3"/>
        <v>0.30545876887340306</v>
      </c>
      <c r="BM16" s="277"/>
      <c r="BN16" s="281" t="s">
        <v>456</v>
      </c>
      <c r="BO16" s="283" t="s">
        <v>32</v>
      </c>
      <c r="BP16" s="278">
        <f t="shared" si="4"/>
        <v>3594</v>
      </c>
      <c r="BQ16" s="279">
        <f t="shared" si="5"/>
        <v>2392</v>
      </c>
      <c r="BR16" s="280">
        <f t="shared" si="6"/>
        <v>1202</v>
      </c>
      <c r="BS16" s="277"/>
    </row>
    <row r="17" spans="1:71" x14ac:dyDescent="0.2">
      <c r="A17" s="281" t="s">
        <v>457</v>
      </c>
      <c r="B17" s="282" t="s">
        <v>33</v>
      </c>
      <c r="C17" s="269">
        <v>0</v>
      </c>
      <c r="D17" s="269">
        <v>0</v>
      </c>
      <c r="E17" s="269">
        <v>0</v>
      </c>
      <c r="F17" s="269">
        <v>0</v>
      </c>
      <c r="G17" s="269">
        <v>4</v>
      </c>
      <c r="H17" s="269">
        <v>0</v>
      </c>
      <c r="I17" s="269">
        <v>1</v>
      </c>
      <c r="J17" s="269">
        <v>1</v>
      </c>
      <c r="K17" s="269">
        <v>0</v>
      </c>
      <c r="L17" s="269">
        <v>1</v>
      </c>
      <c r="M17" s="269">
        <v>28</v>
      </c>
      <c r="N17" s="269">
        <v>40</v>
      </c>
      <c r="O17" s="269">
        <v>173</v>
      </c>
      <c r="P17" s="269">
        <v>132</v>
      </c>
      <c r="Q17" s="269">
        <v>33</v>
      </c>
      <c r="R17" s="269">
        <v>4</v>
      </c>
      <c r="S17" s="269">
        <v>49</v>
      </c>
      <c r="T17" s="269">
        <v>109</v>
      </c>
      <c r="U17" s="269">
        <v>139</v>
      </c>
      <c r="V17" s="269">
        <v>3</v>
      </c>
      <c r="W17" s="269">
        <v>2</v>
      </c>
      <c r="X17" s="269">
        <v>1</v>
      </c>
      <c r="Y17" s="269">
        <v>99</v>
      </c>
      <c r="Z17" s="269">
        <v>0</v>
      </c>
      <c r="AA17" s="269">
        <v>0</v>
      </c>
      <c r="AB17" s="269">
        <v>0</v>
      </c>
      <c r="AC17" s="269">
        <v>0</v>
      </c>
      <c r="AD17" s="269">
        <v>0</v>
      </c>
      <c r="AE17" s="269">
        <v>0</v>
      </c>
      <c r="AF17" s="269">
        <v>0</v>
      </c>
      <c r="AG17" s="269">
        <v>0</v>
      </c>
      <c r="AH17" s="269">
        <v>1</v>
      </c>
      <c r="AI17" s="269">
        <v>1</v>
      </c>
      <c r="AJ17" s="269">
        <v>12</v>
      </c>
      <c r="AK17" s="269">
        <v>0</v>
      </c>
      <c r="AL17" s="269">
        <v>0</v>
      </c>
      <c r="AM17" s="269">
        <v>1</v>
      </c>
      <c r="AN17" s="269">
        <v>0</v>
      </c>
      <c r="AO17" s="269">
        <v>0</v>
      </c>
      <c r="AP17" s="270">
        <v>834</v>
      </c>
      <c r="AQ17" s="269">
        <v>0</v>
      </c>
      <c r="AR17" s="269">
        <v>20</v>
      </c>
      <c r="AS17" s="269">
        <v>0</v>
      </c>
      <c r="AT17" s="269">
        <v>0</v>
      </c>
      <c r="AU17" s="269">
        <v>-7</v>
      </c>
      <c r="AV17" s="269">
        <v>-12</v>
      </c>
      <c r="AW17" s="270">
        <v>1</v>
      </c>
      <c r="AX17" s="269">
        <v>835</v>
      </c>
      <c r="AY17" s="270">
        <v>328</v>
      </c>
      <c r="AZ17" s="270">
        <v>329</v>
      </c>
      <c r="BA17" s="269">
        <v>1163</v>
      </c>
      <c r="BB17" s="270">
        <v>-755</v>
      </c>
      <c r="BC17" s="269">
        <v>-426</v>
      </c>
      <c r="BD17" s="270">
        <v>408</v>
      </c>
      <c r="BE17" s="271"/>
      <c r="BG17" s="281" t="s">
        <v>457</v>
      </c>
      <c r="BH17" s="283" t="s">
        <v>33</v>
      </c>
      <c r="BI17" s="273">
        <f t="shared" si="0"/>
        <v>835</v>
      </c>
      <c r="BJ17" s="274">
        <f t="shared" si="1"/>
        <v>755</v>
      </c>
      <c r="BK17" s="275">
        <f t="shared" si="2"/>
        <v>0.90419161676646709</v>
      </c>
      <c r="BL17" s="276">
        <f t="shared" si="3"/>
        <v>9.5808383233532912E-2</v>
      </c>
      <c r="BM17" s="277"/>
      <c r="BN17" s="281" t="s">
        <v>457</v>
      </c>
      <c r="BO17" s="283" t="s">
        <v>33</v>
      </c>
      <c r="BP17" s="278">
        <f t="shared" si="4"/>
        <v>328</v>
      </c>
      <c r="BQ17" s="279">
        <f t="shared" si="5"/>
        <v>755</v>
      </c>
      <c r="BR17" s="280">
        <f t="shared" si="6"/>
        <v>-427</v>
      </c>
      <c r="BS17" s="277"/>
    </row>
    <row r="18" spans="1:71" x14ac:dyDescent="0.2">
      <c r="A18" s="281" t="s">
        <v>458</v>
      </c>
      <c r="B18" s="282" t="s">
        <v>34</v>
      </c>
      <c r="C18" s="269">
        <v>5</v>
      </c>
      <c r="D18" s="269">
        <v>0</v>
      </c>
      <c r="E18" s="269">
        <v>0</v>
      </c>
      <c r="F18" s="269">
        <v>0</v>
      </c>
      <c r="G18" s="269">
        <v>15</v>
      </c>
      <c r="H18" s="269">
        <v>1</v>
      </c>
      <c r="I18" s="269">
        <v>6</v>
      </c>
      <c r="J18" s="269">
        <v>1</v>
      </c>
      <c r="K18" s="269">
        <v>0</v>
      </c>
      <c r="L18" s="269">
        <v>1</v>
      </c>
      <c r="M18" s="269">
        <v>30</v>
      </c>
      <c r="N18" s="269">
        <v>4</v>
      </c>
      <c r="O18" s="269">
        <v>1</v>
      </c>
      <c r="P18" s="269">
        <v>142</v>
      </c>
      <c r="Q18" s="269">
        <v>31</v>
      </c>
      <c r="R18" s="269">
        <v>7</v>
      </c>
      <c r="S18" s="269">
        <v>52</v>
      </c>
      <c r="T18" s="269">
        <v>48</v>
      </c>
      <c r="U18" s="269">
        <v>59</v>
      </c>
      <c r="V18" s="269">
        <v>2</v>
      </c>
      <c r="W18" s="269">
        <v>1</v>
      </c>
      <c r="X18" s="269">
        <v>1</v>
      </c>
      <c r="Y18" s="269">
        <v>1046</v>
      </c>
      <c r="Z18" s="269">
        <v>0</v>
      </c>
      <c r="AA18" s="269">
        <v>1</v>
      </c>
      <c r="AB18" s="269">
        <v>0</v>
      </c>
      <c r="AC18" s="269">
        <v>10</v>
      </c>
      <c r="AD18" s="269">
        <v>0</v>
      </c>
      <c r="AE18" s="269">
        <v>1</v>
      </c>
      <c r="AF18" s="269">
        <v>1</v>
      </c>
      <c r="AG18" s="269">
        <v>0</v>
      </c>
      <c r="AH18" s="269">
        <v>25</v>
      </c>
      <c r="AI18" s="269">
        <v>2</v>
      </c>
      <c r="AJ18" s="269">
        <v>3</v>
      </c>
      <c r="AK18" s="269">
        <v>2</v>
      </c>
      <c r="AL18" s="269">
        <v>2</v>
      </c>
      <c r="AM18" s="269">
        <v>6</v>
      </c>
      <c r="AN18" s="269">
        <v>0</v>
      </c>
      <c r="AO18" s="269">
        <v>1</v>
      </c>
      <c r="AP18" s="270">
        <v>1507</v>
      </c>
      <c r="AQ18" s="269">
        <v>2</v>
      </c>
      <c r="AR18" s="269">
        <v>33</v>
      </c>
      <c r="AS18" s="269">
        <v>0</v>
      </c>
      <c r="AT18" s="269">
        <v>6</v>
      </c>
      <c r="AU18" s="269">
        <v>17</v>
      </c>
      <c r="AV18" s="269">
        <v>-12</v>
      </c>
      <c r="AW18" s="270">
        <v>46</v>
      </c>
      <c r="AX18" s="269">
        <v>1553</v>
      </c>
      <c r="AY18" s="270">
        <v>1673</v>
      </c>
      <c r="AZ18" s="270">
        <v>1719</v>
      </c>
      <c r="BA18" s="269">
        <v>3226</v>
      </c>
      <c r="BB18" s="270">
        <v>-1284</v>
      </c>
      <c r="BC18" s="269">
        <v>435</v>
      </c>
      <c r="BD18" s="270">
        <v>1942</v>
      </c>
      <c r="BE18" s="271"/>
      <c r="BG18" s="281" t="s">
        <v>458</v>
      </c>
      <c r="BH18" s="283" t="s">
        <v>34</v>
      </c>
      <c r="BI18" s="273">
        <f t="shared" si="0"/>
        <v>1553</v>
      </c>
      <c r="BJ18" s="274">
        <f t="shared" si="1"/>
        <v>1284</v>
      </c>
      <c r="BK18" s="275">
        <f t="shared" si="2"/>
        <v>0.82678686413393432</v>
      </c>
      <c r="BL18" s="276">
        <f t="shared" si="3"/>
        <v>0.17321313586606568</v>
      </c>
      <c r="BM18" s="277"/>
      <c r="BN18" s="281" t="s">
        <v>458</v>
      </c>
      <c r="BO18" s="283" t="s">
        <v>34</v>
      </c>
      <c r="BP18" s="278">
        <f t="shared" si="4"/>
        <v>1673</v>
      </c>
      <c r="BQ18" s="279">
        <f t="shared" si="5"/>
        <v>1284</v>
      </c>
      <c r="BR18" s="280">
        <f t="shared" si="6"/>
        <v>389</v>
      </c>
      <c r="BS18" s="277"/>
    </row>
    <row r="19" spans="1:71" x14ac:dyDescent="0.2">
      <c r="A19" s="281" t="s">
        <v>459</v>
      </c>
      <c r="B19" s="284" t="s">
        <v>268</v>
      </c>
      <c r="C19" s="269">
        <v>0</v>
      </c>
      <c r="D19" s="269">
        <v>0</v>
      </c>
      <c r="E19" s="269">
        <v>0</v>
      </c>
      <c r="F19" s="269">
        <v>0</v>
      </c>
      <c r="G19" s="269">
        <v>0</v>
      </c>
      <c r="H19" s="269">
        <v>0</v>
      </c>
      <c r="I19" s="269">
        <v>0</v>
      </c>
      <c r="J19" s="269">
        <v>0</v>
      </c>
      <c r="K19" s="269">
        <v>0</v>
      </c>
      <c r="L19" s="269">
        <v>0</v>
      </c>
      <c r="M19" s="269">
        <v>6</v>
      </c>
      <c r="N19" s="269">
        <v>1</v>
      </c>
      <c r="O19" s="269">
        <v>0</v>
      </c>
      <c r="P19" s="269">
        <v>2</v>
      </c>
      <c r="Q19" s="269">
        <v>137</v>
      </c>
      <c r="R19" s="269">
        <v>8</v>
      </c>
      <c r="S19" s="269">
        <v>20</v>
      </c>
      <c r="T19" s="269">
        <v>5</v>
      </c>
      <c r="U19" s="269">
        <v>28</v>
      </c>
      <c r="V19" s="269">
        <v>0</v>
      </c>
      <c r="W19" s="269">
        <v>1</v>
      </c>
      <c r="X19" s="269">
        <v>0</v>
      </c>
      <c r="Y19" s="269">
        <v>70</v>
      </c>
      <c r="Z19" s="269">
        <v>0</v>
      </c>
      <c r="AA19" s="269">
        <v>9</v>
      </c>
      <c r="AB19" s="269">
        <v>0</v>
      </c>
      <c r="AC19" s="269">
        <v>0</v>
      </c>
      <c r="AD19" s="269">
        <v>0</v>
      </c>
      <c r="AE19" s="269">
        <v>0</v>
      </c>
      <c r="AF19" s="269">
        <v>0</v>
      </c>
      <c r="AG19" s="269">
        <v>0</v>
      </c>
      <c r="AH19" s="269">
        <v>2</v>
      </c>
      <c r="AI19" s="269">
        <v>0</v>
      </c>
      <c r="AJ19" s="269">
        <v>0</v>
      </c>
      <c r="AK19" s="269">
        <v>0</v>
      </c>
      <c r="AL19" s="269">
        <v>14</v>
      </c>
      <c r="AM19" s="269">
        <v>0</v>
      </c>
      <c r="AN19" s="269">
        <v>0</v>
      </c>
      <c r="AO19" s="269">
        <v>0</v>
      </c>
      <c r="AP19" s="270">
        <v>303</v>
      </c>
      <c r="AQ19" s="269">
        <v>0</v>
      </c>
      <c r="AR19" s="269">
        <v>2</v>
      </c>
      <c r="AS19" s="269">
        <v>0</v>
      </c>
      <c r="AT19" s="269">
        <v>58</v>
      </c>
      <c r="AU19" s="269">
        <v>193</v>
      </c>
      <c r="AV19" s="269">
        <v>16</v>
      </c>
      <c r="AW19" s="270">
        <v>269</v>
      </c>
      <c r="AX19" s="269">
        <v>572</v>
      </c>
      <c r="AY19" s="270">
        <v>806</v>
      </c>
      <c r="AZ19" s="270">
        <v>1075</v>
      </c>
      <c r="BA19" s="269">
        <v>1378</v>
      </c>
      <c r="BB19" s="270">
        <v>-539</v>
      </c>
      <c r="BC19" s="269">
        <v>536</v>
      </c>
      <c r="BD19" s="270">
        <v>839</v>
      </c>
      <c r="BE19" s="271"/>
      <c r="BG19" s="281" t="s">
        <v>459</v>
      </c>
      <c r="BH19" s="285" t="s">
        <v>268</v>
      </c>
      <c r="BI19" s="273">
        <f t="shared" si="0"/>
        <v>572</v>
      </c>
      <c r="BJ19" s="274">
        <f t="shared" si="1"/>
        <v>539</v>
      </c>
      <c r="BK19" s="275">
        <f t="shared" si="2"/>
        <v>0.94230769230769229</v>
      </c>
      <c r="BL19" s="276">
        <f t="shared" si="3"/>
        <v>5.7692307692307709E-2</v>
      </c>
      <c r="BM19" s="277"/>
      <c r="BN19" s="281" t="s">
        <v>459</v>
      </c>
      <c r="BO19" s="285" t="s">
        <v>268</v>
      </c>
      <c r="BP19" s="278">
        <f t="shared" si="4"/>
        <v>806</v>
      </c>
      <c r="BQ19" s="279">
        <f t="shared" si="5"/>
        <v>539</v>
      </c>
      <c r="BR19" s="280">
        <f t="shared" si="6"/>
        <v>267</v>
      </c>
      <c r="BS19" s="277"/>
    </row>
    <row r="20" spans="1:71" x14ac:dyDescent="0.2">
      <c r="A20" s="281" t="s">
        <v>460</v>
      </c>
      <c r="B20" s="284" t="s">
        <v>269</v>
      </c>
      <c r="C20" s="269">
        <v>0</v>
      </c>
      <c r="D20" s="269">
        <v>0</v>
      </c>
      <c r="E20" s="269">
        <v>0</v>
      </c>
      <c r="F20" s="269">
        <v>0</v>
      </c>
      <c r="G20" s="269">
        <v>0</v>
      </c>
      <c r="H20" s="269">
        <v>0</v>
      </c>
      <c r="I20" s="269">
        <v>0</v>
      </c>
      <c r="J20" s="269">
        <v>0</v>
      </c>
      <c r="K20" s="269">
        <v>0</v>
      </c>
      <c r="L20" s="269">
        <v>2</v>
      </c>
      <c r="M20" s="269">
        <v>4</v>
      </c>
      <c r="N20" s="269">
        <v>1</v>
      </c>
      <c r="O20" s="269">
        <v>0</v>
      </c>
      <c r="P20" s="269">
        <v>1</v>
      </c>
      <c r="Q20" s="269">
        <v>4</v>
      </c>
      <c r="R20" s="269">
        <v>30</v>
      </c>
      <c r="S20" s="269">
        <v>3</v>
      </c>
      <c r="T20" s="269">
        <v>7</v>
      </c>
      <c r="U20" s="269">
        <v>5</v>
      </c>
      <c r="V20" s="269">
        <v>0</v>
      </c>
      <c r="W20" s="269">
        <v>0</v>
      </c>
      <c r="X20" s="269">
        <v>0</v>
      </c>
      <c r="Y20" s="269">
        <v>1</v>
      </c>
      <c r="Z20" s="269">
        <v>0</v>
      </c>
      <c r="AA20" s="269">
        <v>0</v>
      </c>
      <c r="AB20" s="269">
        <v>0</v>
      </c>
      <c r="AC20" s="269">
        <v>0</v>
      </c>
      <c r="AD20" s="269">
        <v>0</v>
      </c>
      <c r="AE20" s="269">
        <v>0</v>
      </c>
      <c r="AF20" s="269">
        <v>0</v>
      </c>
      <c r="AG20" s="269">
        <v>0</v>
      </c>
      <c r="AH20" s="269">
        <v>0</v>
      </c>
      <c r="AI20" s="269">
        <v>0</v>
      </c>
      <c r="AJ20" s="269">
        <v>0</v>
      </c>
      <c r="AK20" s="269">
        <v>0</v>
      </c>
      <c r="AL20" s="269">
        <v>20</v>
      </c>
      <c r="AM20" s="269">
        <v>0</v>
      </c>
      <c r="AN20" s="269">
        <v>0</v>
      </c>
      <c r="AO20" s="269">
        <v>0</v>
      </c>
      <c r="AP20" s="270">
        <v>78</v>
      </c>
      <c r="AQ20" s="269">
        <v>0</v>
      </c>
      <c r="AR20" s="269">
        <v>1</v>
      </c>
      <c r="AS20" s="269">
        <v>0</v>
      </c>
      <c r="AT20" s="269">
        <v>34</v>
      </c>
      <c r="AU20" s="269">
        <v>328</v>
      </c>
      <c r="AV20" s="269">
        <v>0</v>
      </c>
      <c r="AW20" s="270">
        <v>363</v>
      </c>
      <c r="AX20" s="269">
        <v>441</v>
      </c>
      <c r="AY20" s="270">
        <v>199</v>
      </c>
      <c r="AZ20" s="270">
        <v>562</v>
      </c>
      <c r="BA20" s="269">
        <v>640</v>
      </c>
      <c r="BB20" s="270">
        <v>-441</v>
      </c>
      <c r="BC20" s="269">
        <v>121</v>
      </c>
      <c r="BD20" s="270">
        <v>199</v>
      </c>
      <c r="BE20" s="271"/>
      <c r="BG20" s="281" t="s">
        <v>460</v>
      </c>
      <c r="BH20" s="285" t="s">
        <v>269</v>
      </c>
      <c r="BI20" s="273">
        <f t="shared" si="0"/>
        <v>441</v>
      </c>
      <c r="BJ20" s="274">
        <f t="shared" si="1"/>
        <v>441</v>
      </c>
      <c r="BK20" s="275">
        <f t="shared" si="2"/>
        <v>1</v>
      </c>
      <c r="BL20" s="276">
        <f t="shared" si="3"/>
        <v>0</v>
      </c>
      <c r="BM20" s="277"/>
      <c r="BN20" s="281" t="s">
        <v>460</v>
      </c>
      <c r="BO20" s="285" t="s">
        <v>269</v>
      </c>
      <c r="BP20" s="278">
        <f t="shared" si="4"/>
        <v>199</v>
      </c>
      <c r="BQ20" s="279">
        <f t="shared" si="5"/>
        <v>441</v>
      </c>
      <c r="BR20" s="280">
        <f t="shared" si="6"/>
        <v>-242</v>
      </c>
      <c r="BS20" s="277"/>
    </row>
    <row r="21" spans="1:71" x14ac:dyDescent="0.2">
      <c r="A21" s="281" t="s">
        <v>461</v>
      </c>
      <c r="B21" s="284" t="s">
        <v>270</v>
      </c>
      <c r="C21" s="269">
        <v>1</v>
      </c>
      <c r="D21" s="269">
        <v>0</v>
      </c>
      <c r="E21" s="269">
        <v>0</v>
      </c>
      <c r="F21" s="269">
        <v>0</v>
      </c>
      <c r="G21" s="269">
        <v>0</v>
      </c>
      <c r="H21" s="269">
        <v>0</v>
      </c>
      <c r="I21" s="269">
        <v>0</v>
      </c>
      <c r="J21" s="269">
        <v>0</v>
      </c>
      <c r="K21" s="269">
        <v>0</v>
      </c>
      <c r="L21" s="269">
        <v>0</v>
      </c>
      <c r="M21" s="269">
        <v>0</v>
      </c>
      <c r="N21" s="269">
        <v>0</v>
      </c>
      <c r="O21" s="269">
        <v>0</v>
      </c>
      <c r="P21" s="269">
        <v>0</v>
      </c>
      <c r="Q21" s="269">
        <v>2</v>
      </c>
      <c r="R21" s="269">
        <v>1</v>
      </c>
      <c r="S21" s="269">
        <v>113</v>
      </c>
      <c r="T21" s="269">
        <v>0</v>
      </c>
      <c r="U21" s="269">
        <v>2</v>
      </c>
      <c r="V21" s="269">
        <v>0</v>
      </c>
      <c r="W21" s="269">
        <v>0</v>
      </c>
      <c r="X21" s="269">
        <v>0</v>
      </c>
      <c r="Y21" s="269">
        <v>2</v>
      </c>
      <c r="Z21" s="269">
        <v>0</v>
      </c>
      <c r="AA21" s="269">
        <v>0</v>
      </c>
      <c r="AB21" s="269">
        <v>0</v>
      </c>
      <c r="AC21" s="269">
        <v>3</v>
      </c>
      <c r="AD21" s="269">
        <v>0</v>
      </c>
      <c r="AE21" s="269">
        <v>0</v>
      </c>
      <c r="AF21" s="269">
        <v>0</v>
      </c>
      <c r="AG21" s="269">
        <v>0</v>
      </c>
      <c r="AH21" s="269">
        <v>17</v>
      </c>
      <c r="AI21" s="269">
        <v>0</v>
      </c>
      <c r="AJ21" s="269">
        <v>103</v>
      </c>
      <c r="AK21" s="269">
        <v>0</v>
      </c>
      <c r="AL21" s="269">
        <v>6</v>
      </c>
      <c r="AM21" s="269">
        <v>3</v>
      </c>
      <c r="AN21" s="269">
        <v>8</v>
      </c>
      <c r="AO21" s="269">
        <v>1</v>
      </c>
      <c r="AP21" s="270">
        <v>262</v>
      </c>
      <c r="AQ21" s="269">
        <v>1</v>
      </c>
      <c r="AR21" s="269">
        <v>14</v>
      </c>
      <c r="AS21" s="269">
        <v>0</v>
      </c>
      <c r="AT21" s="269">
        <v>169</v>
      </c>
      <c r="AU21" s="269">
        <v>210</v>
      </c>
      <c r="AV21" s="269">
        <v>54</v>
      </c>
      <c r="AW21" s="270">
        <v>448</v>
      </c>
      <c r="AX21" s="269">
        <v>710</v>
      </c>
      <c r="AY21" s="270">
        <v>567</v>
      </c>
      <c r="AZ21" s="270">
        <v>1015</v>
      </c>
      <c r="BA21" s="269">
        <v>1277</v>
      </c>
      <c r="BB21" s="270">
        <v>0</v>
      </c>
      <c r="BC21" s="269">
        <v>1015</v>
      </c>
      <c r="BD21" s="270">
        <v>1277</v>
      </c>
      <c r="BE21" s="271"/>
      <c r="BG21" s="281" t="s">
        <v>461</v>
      </c>
      <c r="BH21" s="285" t="s">
        <v>270</v>
      </c>
      <c r="BI21" s="273">
        <f t="shared" si="0"/>
        <v>710</v>
      </c>
      <c r="BJ21" s="274">
        <f t="shared" si="1"/>
        <v>0</v>
      </c>
      <c r="BK21" s="275">
        <f t="shared" si="2"/>
        <v>0</v>
      </c>
      <c r="BL21" s="276">
        <f t="shared" si="3"/>
        <v>1</v>
      </c>
      <c r="BM21" s="277"/>
      <c r="BN21" s="281" t="s">
        <v>461</v>
      </c>
      <c r="BO21" s="285" t="s">
        <v>270</v>
      </c>
      <c r="BP21" s="278">
        <f t="shared" si="4"/>
        <v>567</v>
      </c>
      <c r="BQ21" s="279">
        <f t="shared" si="5"/>
        <v>0</v>
      </c>
      <c r="BR21" s="280">
        <f t="shared" si="6"/>
        <v>567</v>
      </c>
      <c r="BS21" s="277"/>
    </row>
    <row r="22" spans="1:71" x14ac:dyDescent="0.2">
      <c r="A22" s="281" t="s">
        <v>462</v>
      </c>
      <c r="B22" s="284" t="s">
        <v>280</v>
      </c>
      <c r="C22" s="269">
        <v>0</v>
      </c>
      <c r="D22" s="269">
        <v>0</v>
      </c>
      <c r="E22" s="269">
        <v>0</v>
      </c>
      <c r="F22" s="269">
        <v>0</v>
      </c>
      <c r="G22" s="269">
        <v>0</v>
      </c>
      <c r="H22" s="269">
        <v>0</v>
      </c>
      <c r="I22" s="269">
        <v>0</v>
      </c>
      <c r="J22" s="269">
        <v>0</v>
      </c>
      <c r="K22" s="269">
        <v>0</v>
      </c>
      <c r="L22" s="269">
        <v>0</v>
      </c>
      <c r="M22" s="269">
        <v>0</v>
      </c>
      <c r="N22" s="269">
        <v>0</v>
      </c>
      <c r="O22" s="269">
        <v>0</v>
      </c>
      <c r="P22" s="269">
        <v>6</v>
      </c>
      <c r="Q22" s="269">
        <v>7</v>
      </c>
      <c r="R22" s="269">
        <v>2</v>
      </c>
      <c r="S22" s="269">
        <v>179</v>
      </c>
      <c r="T22" s="269">
        <v>658</v>
      </c>
      <c r="U22" s="269">
        <v>311</v>
      </c>
      <c r="V22" s="269">
        <v>20</v>
      </c>
      <c r="W22" s="269">
        <v>1</v>
      </c>
      <c r="X22" s="269">
        <v>1</v>
      </c>
      <c r="Y22" s="269">
        <v>3</v>
      </c>
      <c r="Z22" s="269">
        <v>0</v>
      </c>
      <c r="AA22" s="269">
        <v>0</v>
      </c>
      <c r="AB22" s="269">
        <v>0</v>
      </c>
      <c r="AC22" s="269">
        <v>0</v>
      </c>
      <c r="AD22" s="269">
        <v>0</v>
      </c>
      <c r="AE22" s="269">
        <v>0</v>
      </c>
      <c r="AF22" s="269">
        <v>0</v>
      </c>
      <c r="AG22" s="269">
        <v>0</v>
      </c>
      <c r="AH22" s="269">
        <v>12</v>
      </c>
      <c r="AI22" s="269">
        <v>9</v>
      </c>
      <c r="AJ22" s="269">
        <v>0</v>
      </c>
      <c r="AK22" s="269">
        <v>0</v>
      </c>
      <c r="AL22" s="269">
        <v>20</v>
      </c>
      <c r="AM22" s="269">
        <v>0</v>
      </c>
      <c r="AN22" s="269">
        <v>16</v>
      </c>
      <c r="AO22" s="269">
        <v>1</v>
      </c>
      <c r="AP22" s="270">
        <v>1246</v>
      </c>
      <c r="AQ22" s="269">
        <v>0</v>
      </c>
      <c r="AR22" s="269">
        <v>19</v>
      </c>
      <c r="AS22" s="269">
        <v>0</v>
      </c>
      <c r="AT22" s="269">
        <v>0</v>
      </c>
      <c r="AU22" s="269">
        <v>0</v>
      </c>
      <c r="AV22" s="269">
        <v>-133</v>
      </c>
      <c r="AW22" s="270">
        <v>-114</v>
      </c>
      <c r="AX22" s="269">
        <v>1132</v>
      </c>
      <c r="AY22" s="270">
        <v>2095</v>
      </c>
      <c r="AZ22" s="270">
        <v>1981</v>
      </c>
      <c r="BA22" s="269">
        <v>3227</v>
      </c>
      <c r="BB22" s="270">
        <v>-955</v>
      </c>
      <c r="BC22" s="269">
        <v>1026</v>
      </c>
      <c r="BD22" s="270">
        <v>2272</v>
      </c>
      <c r="BE22" s="271"/>
      <c r="BG22" s="281" t="s">
        <v>462</v>
      </c>
      <c r="BH22" s="285" t="s">
        <v>280</v>
      </c>
      <c r="BI22" s="273">
        <f t="shared" si="0"/>
        <v>1132</v>
      </c>
      <c r="BJ22" s="274">
        <f t="shared" si="1"/>
        <v>955</v>
      </c>
      <c r="BK22" s="275">
        <f t="shared" si="2"/>
        <v>0.84363957597173145</v>
      </c>
      <c r="BL22" s="276">
        <f t="shared" si="3"/>
        <v>0.15636042402826855</v>
      </c>
      <c r="BM22" s="277"/>
      <c r="BN22" s="281" t="s">
        <v>462</v>
      </c>
      <c r="BO22" s="285" t="s">
        <v>280</v>
      </c>
      <c r="BP22" s="278">
        <f t="shared" si="4"/>
        <v>2095</v>
      </c>
      <c r="BQ22" s="279">
        <f t="shared" si="5"/>
        <v>955</v>
      </c>
      <c r="BR22" s="280">
        <f t="shared" si="6"/>
        <v>1140</v>
      </c>
      <c r="BS22" s="277"/>
    </row>
    <row r="23" spans="1:71" x14ac:dyDescent="0.2">
      <c r="A23" s="281" t="s">
        <v>463</v>
      </c>
      <c r="B23" s="282" t="s">
        <v>35</v>
      </c>
      <c r="C23" s="269">
        <v>0</v>
      </c>
      <c r="D23" s="269">
        <v>0</v>
      </c>
      <c r="E23" s="269">
        <v>0</v>
      </c>
      <c r="F23" s="269">
        <v>0</v>
      </c>
      <c r="G23" s="269">
        <v>0</v>
      </c>
      <c r="H23" s="269">
        <v>0</v>
      </c>
      <c r="I23" s="269">
        <v>0</v>
      </c>
      <c r="J23" s="269">
        <v>0</v>
      </c>
      <c r="K23" s="269">
        <v>0</v>
      </c>
      <c r="L23" s="269">
        <v>0</v>
      </c>
      <c r="M23" s="269">
        <v>0</v>
      </c>
      <c r="N23" s="269">
        <v>0</v>
      </c>
      <c r="O23" s="269">
        <v>0</v>
      </c>
      <c r="P23" s="269">
        <v>2</v>
      </c>
      <c r="Q23" s="269">
        <v>21</v>
      </c>
      <c r="R23" s="269">
        <v>5</v>
      </c>
      <c r="S23" s="269">
        <v>26</v>
      </c>
      <c r="T23" s="269">
        <v>48</v>
      </c>
      <c r="U23" s="269">
        <v>247</v>
      </c>
      <c r="V23" s="269">
        <v>2</v>
      </c>
      <c r="W23" s="269">
        <v>3</v>
      </c>
      <c r="X23" s="269">
        <v>0</v>
      </c>
      <c r="Y23" s="269">
        <v>86</v>
      </c>
      <c r="Z23" s="269">
        <v>0</v>
      </c>
      <c r="AA23" s="269">
        <v>0</v>
      </c>
      <c r="AB23" s="269">
        <v>0</v>
      </c>
      <c r="AC23" s="269">
        <v>1</v>
      </c>
      <c r="AD23" s="269">
        <v>0</v>
      </c>
      <c r="AE23" s="269">
        <v>0</v>
      </c>
      <c r="AF23" s="269">
        <v>0</v>
      </c>
      <c r="AG23" s="269">
        <v>0</v>
      </c>
      <c r="AH23" s="269">
        <v>10</v>
      </c>
      <c r="AI23" s="269">
        <v>5</v>
      </c>
      <c r="AJ23" s="269">
        <v>1</v>
      </c>
      <c r="AK23" s="269">
        <v>0</v>
      </c>
      <c r="AL23" s="269">
        <v>11</v>
      </c>
      <c r="AM23" s="269">
        <v>0</v>
      </c>
      <c r="AN23" s="269">
        <v>0</v>
      </c>
      <c r="AO23" s="269">
        <v>0</v>
      </c>
      <c r="AP23" s="270">
        <v>468</v>
      </c>
      <c r="AQ23" s="269">
        <v>5</v>
      </c>
      <c r="AR23" s="269">
        <v>415</v>
      </c>
      <c r="AS23" s="269">
        <v>0</v>
      </c>
      <c r="AT23" s="269">
        <v>111</v>
      </c>
      <c r="AU23" s="269">
        <v>215</v>
      </c>
      <c r="AV23" s="269">
        <v>19</v>
      </c>
      <c r="AW23" s="270">
        <v>765</v>
      </c>
      <c r="AX23" s="269">
        <v>1233</v>
      </c>
      <c r="AY23" s="270">
        <v>1706</v>
      </c>
      <c r="AZ23" s="270">
        <v>2471</v>
      </c>
      <c r="BA23" s="269">
        <v>2939</v>
      </c>
      <c r="BB23" s="270">
        <v>-867</v>
      </c>
      <c r="BC23" s="269">
        <v>1604</v>
      </c>
      <c r="BD23" s="270">
        <v>2072</v>
      </c>
      <c r="BE23" s="271"/>
      <c r="BG23" s="281" t="s">
        <v>463</v>
      </c>
      <c r="BH23" s="283" t="s">
        <v>35</v>
      </c>
      <c r="BI23" s="273">
        <f t="shared" si="0"/>
        <v>1233</v>
      </c>
      <c r="BJ23" s="274">
        <f t="shared" si="1"/>
        <v>867</v>
      </c>
      <c r="BK23" s="275">
        <f t="shared" si="2"/>
        <v>0.7031630170316302</v>
      </c>
      <c r="BL23" s="276">
        <f t="shared" si="3"/>
        <v>0.2968369829683698</v>
      </c>
      <c r="BM23" s="277"/>
      <c r="BN23" s="281" t="s">
        <v>463</v>
      </c>
      <c r="BO23" s="283" t="s">
        <v>35</v>
      </c>
      <c r="BP23" s="278">
        <f t="shared" si="4"/>
        <v>1706</v>
      </c>
      <c r="BQ23" s="279">
        <f t="shared" si="5"/>
        <v>867</v>
      </c>
      <c r="BR23" s="280">
        <f t="shared" si="6"/>
        <v>839</v>
      </c>
      <c r="BS23" s="277"/>
    </row>
    <row r="24" spans="1:71" x14ac:dyDescent="0.2">
      <c r="A24" s="281" t="s">
        <v>464</v>
      </c>
      <c r="B24" s="282" t="s">
        <v>465</v>
      </c>
      <c r="C24" s="269">
        <v>0</v>
      </c>
      <c r="D24" s="269">
        <v>0</v>
      </c>
      <c r="E24" s="269">
        <v>0</v>
      </c>
      <c r="F24" s="269">
        <v>0</v>
      </c>
      <c r="G24" s="269">
        <v>0</v>
      </c>
      <c r="H24" s="269">
        <v>0</v>
      </c>
      <c r="I24" s="269">
        <v>0</v>
      </c>
      <c r="J24" s="269">
        <v>0</v>
      </c>
      <c r="K24" s="269">
        <v>0</v>
      </c>
      <c r="L24" s="269">
        <v>0</v>
      </c>
      <c r="M24" s="269">
        <v>0</v>
      </c>
      <c r="N24" s="269">
        <v>0</v>
      </c>
      <c r="O24" s="269">
        <v>0</v>
      </c>
      <c r="P24" s="269">
        <v>0</v>
      </c>
      <c r="Q24" s="269">
        <v>1</v>
      </c>
      <c r="R24" s="269">
        <v>0</v>
      </c>
      <c r="S24" s="269">
        <v>0</v>
      </c>
      <c r="T24" s="269">
        <v>0</v>
      </c>
      <c r="U24" s="269">
        <v>0</v>
      </c>
      <c r="V24" s="269">
        <v>2</v>
      </c>
      <c r="W24" s="269">
        <v>1</v>
      </c>
      <c r="X24" s="269">
        <v>0</v>
      </c>
      <c r="Y24" s="269">
        <v>18</v>
      </c>
      <c r="Z24" s="269">
        <v>0</v>
      </c>
      <c r="AA24" s="269">
        <v>0</v>
      </c>
      <c r="AB24" s="269">
        <v>0</v>
      </c>
      <c r="AC24" s="269">
        <v>1</v>
      </c>
      <c r="AD24" s="269">
        <v>0</v>
      </c>
      <c r="AE24" s="269">
        <v>0</v>
      </c>
      <c r="AF24" s="269">
        <v>0</v>
      </c>
      <c r="AG24" s="269">
        <v>0</v>
      </c>
      <c r="AH24" s="269">
        <v>9</v>
      </c>
      <c r="AI24" s="269">
        <v>1</v>
      </c>
      <c r="AJ24" s="269">
        <v>0</v>
      </c>
      <c r="AK24" s="269">
        <v>0</v>
      </c>
      <c r="AL24" s="269">
        <v>3</v>
      </c>
      <c r="AM24" s="269">
        <v>0</v>
      </c>
      <c r="AN24" s="269">
        <v>0</v>
      </c>
      <c r="AO24" s="269">
        <v>0</v>
      </c>
      <c r="AP24" s="270">
        <v>36</v>
      </c>
      <c r="AQ24" s="269">
        <v>1</v>
      </c>
      <c r="AR24" s="269">
        <v>389</v>
      </c>
      <c r="AS24" s="269">
        <v>0</v>
      </c>
      <c r="AT24" s="269">
        <v>327</v>
      </c>
      <c r="AU24" s="269">
        <v>96</v>
      </c>
      <c r="AV24" s="269">
        <v>0</v>
      </c>
      <c r="AW24" s="270">
        <v>813</v>
      </c>
      <c r="AX24" s="269">
        <v>849</v>
      </c>
      <c r="AY24" s="270">
        <v>37</v>
      </c>
      <c r="AZ24" s="270">
        <v>850</v>
      </c>
      <c r="BA24" s="269">
        <v>886</v>
      </c>
      <c r="BB24" s="270">
        <v>-826</v>
      </c>
      <c r="BC24" s="269">
        <v>24</v>
      </c>
      <c r="BD24" s="270">
        <v>60</v>
      </c>
      <c r="BE24" s="271"/>
      <c r="BG24" s="281" t="s">
        <v>464</v>
      </c>
      <c r="BH24" s="283" t="s">
        <v>465</v>
      </c>
      <c r="BI24" s="273">
        <f t="shared" si="0"/>
        <v>849</v>
      </c>
      <c r="BJ24" s="274">
        <f t="shared" si="1"/>
        <v>826</v>
      </c>
      <c r="BK24" s="275">
        <f t="shared" si="2"/>
        <v>0.97290930506478213</v>
      </c>
      <c r="BL24" s="276">
        <f t="shared" si="3"/>
        <v>2.7090694935217874E-2</v>
      </c>
      <c r="BM24" s="277"/>
      <c r="BN24" s="281" t="s">
        <v>464</v>
      </c>
      <c r="BO24" s="283" t="s">
        <v>465</v>
      </c>
      <c r="BP24" s="278">
        <f t="shared" si="4"/>
        <v>37</v>
      </c>
      <c r="BQ24" s="279">
        <f t="shared" si="5"/>
        <v>826</v>
      </c>
      <c r="BR24" s="280">
        <f t="shared" si="6"/>
        <v>-789</v>
      </c>
      <c r="BS24" s="277"/>
    </row>
    <row r="25" spans="1:71" x14ac:dyDescent="0.2">
      <c r="A25" s="281" t="s">
        <v>466</v>
      </c>
      <c r="B25" s="282" t="s">
        <v>191</v>
      </c>
      <c r="C25" s="269">
        <v>0</v>
      </c>
      <c r="D25" s="269">
        <v>0</v>
      </c>
      <c r="E25" s="269">
        <v>0</v>
      </c>
      <c r="F25" s="269">
        <v>0</v>
      </c>
      <c r="G25" s="269">
        <v>0</v>
      </c>
      <c r="H25" s="269">
        <v>0</v>
      </c>
      <c r="I25" s="269">
        <v>0</v>
      </c>
      <c r="J25" s="269">
        <v>0</v>
      </c>
      <c r="K25" s="269">
        <v>0</v>
      </c>
      <c r="L25" s="269">
        <v>0</v>
      </c>
      <c r="M25" s="269">
        <v>0</v>
      </c>
      <c r="N25" s="269">
        <v>0</v>
      </c>
      <c r="O25" s="269">
        <v>0</v>
      </c>
      <c r="P25" s="269">
        <v>0</v>
      </c>
      <c r="Q25" s="269">
        <v>0</v>
      </c>
      <c r="R25" s="269">
        <v>0</v>
      </c>
      <c r="S25" s="269">
        <v>0</v>
      </c>
      <c r="T25" s="269">
        <v>0</v>
      </c>
      <c r="U25" s="269">
        <v>0</v>
      </c>
      <c r="V25" s="269">
        <v>0</v>
      </c>
      <c r="W25" s="269">
        <v>44</v>
      </c>
      <c r="X25" s="269">
        <v>0</v>
      </c>
      <c r="Y25" s="269">
        <v>0</v>
      </c>
      <c r="Z25" s="269">
        <v>0</v>
      </c>
      <c r="AA25" s="269">
        <v>0</v>
      </c>
      <c r="AB25" s="269">
        <v>0</v>
      </c>
      <c r="AC25" s="269">
        <v>0</v>
      </c>
      <c r="AD25" s="269">
        <v>0</v>
      </c>
      <c r="AE25" s="269">
        <v>0</v>
      </c>
      <c r="AF25" s="269">
        <v>0</v>
      </c>
      <c r="AG25" s="269">
        <v>0</v>
      </c>
      <c r="AH25" s="269">
        <v>30</v>
      </c>
      <c r="AI25" s="269">
        <v>1</v>
      </c>
      <c r="AJ25" s="269">
        <v>0</v>
      </c>
      <c r="AK25" s="269">
        <v>0</v>
      </c>
      <c r="AL25" s="269">
        <v>50</v>
      </c>
      <c r="AM25" s="269">
        <v>0</v>
      </c>
      <c r="AN25" s="269">
        <v>0</v>
      </c>
      <c r="AO25" s="269">
        <v>0</v>
      </c>
      <c r="AP25" s="270">
        <v>125</v>
      </c>
      <c r="AQ25" s="269">
        <v>0</v>
      </c>
      <c r="AR25" s="269">
        <v>742</v>
      </c>
      <c r="AS25" s="269">
        <v>0</v>
      </c>
      <c r="AT25" s="269">
        <v>308</v>
      </c>
      <c r="AU25" s="269">
        <v>172</v>
      </c>
      <c r="AV25" s="269">
        <v>1</v>
      </c>
      <c r="AW25" s="270">
        <v>1223</v>
      </c>
      <c r="AX25" s="269">
        <v>1348</v>
      </c>
      <c r="AY25" s="270">
        <v>82</v>
      </c>
      <c r="AZ25" s="270">
        <v>1305</v>
      </c>
      <c r="BA25" s="269">
        <v>1430</v>
      </c>
      <c r="BB25" s="270">
        <v>-1340</v>
      </c>
      <c r="BC25" s="269">
        <v>-35</v>
      </c>
      <c r="BD25" s="270">
        <v>90</v>
      </c>
      <c r="BE25" s="271"/>
      <c r="BG25" s="281" t="s">
        <v>466</v>
      </c>
      <c r="BH25" s="283" t="s">
        <v>191</v>
      </c>
      <c r="BI25" s="273">
        <f t="shared" si="0"/>
        <v>1348</v>
      </c>
      <c r="BJ25" s="274">
        <f t="shared" si="1"/>
        <v>1340</v>
      </c>
      <c r="BK25" s="275">
        <f t="shared" si="2"/>
        <v>0.99406528189910981</v>
      </c>
      <c r="BL25" s="276">
        <f t="shared" si="3"/>
        <v>5.9347181008901906E-3</v>
      </c>
      <c r="BM25" s="277"/>
      <c r="BN25" s="281" t="s">
        <v>466</v>
      </c>
      <c r="BO25" s="283" t="s">
        <v>191</v>
      </c>
      <c r="BP25" s="278">
        <f t="shared" si="4"/>
        <v>82</v>
      </c>
      <c r="BQ25" s="279">
        <f t="shared" si="5"/>
        <v>1340</v>
      </c>
      <c r="BR25" s="280">
        <f t="shared" si="6"/>
        <v>-1258</v>
      </c>
      <c r="BS25" s="277"/>
    </row>
    <row r="26" spans="1:71" x14ac:dyDescent="0.2">
      <c r="A26" s="281" t="s">
        <v>467</v>
      </c>
      <c r="B26" s="282" t="s">
        <v>50</v>
      </c>
      <c r="C26" s="269">
        <v>4</v>
      </c>
      <c r="D26" s="269">
        <v>2</v>
      </c>
      <c r="E26" s="269">
        <v>0</v>
      </c>
      <c r="F26" s="269">
        <v>0</v>
      </c>
      <c r="G26" s="269">
        <v>26</v>
      </c>
      <c r="H26" s="269">
        <v>3</v>
      </c>
      <c r="I26" s="269">
        <v>3</v>
      </c>
      <c r="J26" s="269">
        <v>0</v>
      </c>
      <c r="K26" s="269">
        <v>0</v>
      </c>
      <c r="L26" s="269">
        <v>1</v>
      </c>
      <c r="M26" s="269">
        <v>28</v>
      </c>
      <c r="N26" s="269">
        <v>38</v>
      </c>
      <c r="O26" s="269">
        <v>13</v>
      </c>
      <c r="P26" s="269">
        <v>6</v>
      </c>
      <c r="Q26" s="269">
        <v>1</v>
      </c>
      <c r="R26" s="269">
        <v>0</v>
      </c>
      <c r="S26" s="269">
        <v>9</v>
      </c>
      <c r="T26" s="269">
        <v>13</v>
      </c>
      <c r="U26" s="269">
        <v>9</v>
      </c>
      <c r="V26" s="269">
        <v>0</v>
      </c>
      <c r="W26" s="269">
        <v>0</v>
      </c>
      <c r="X26" s="269">
        <v>8</v>
      </c>
      <c r="Y26" s="269">
        <v>34</v>
      </c>
      <c r="Z26" s="269">
        <v>1</v>
      </c>
      <c r="AA26" s="269">
        <v>2</v>
      </c>
      <c r="AB26" s="269">
        <v>3</v>
      </c>
      <c r="AC26" s="269">
        <v>20</v>
      </c>
      <c r="AD26" s="269">
        <v>12</v>
      </c>
      <c r="AE26" s="269">
        <v>0</v>
      </c>
      <c r="AF26" s="269">
        <v>2</v>
      </c>
      <c r="AG26" s="269">
        <v>2</v>
      </c>
      <c r="AH26" s="269">
        <v>49</v>
      </c>
      <c r="AI26" s="269">
        <v>146</v>
      </c>
      <c r="AJ26" s="269">
        <v>30</v>
      </c>
      <c r="AK26" s="269">
        <v>29</v>
      </c>
      <c r="AL26" s="269">
        <v>8</v>
      </c>
      <c r="AM26" s="269">
        <v>20</v>
      </c>
      <c r="AN26" s="269">
        <v>1</v>
      </c>
      <c r="AO26" s="269">
        <v>3</v>
      </c>
      <c r="AP26" s="270">
        <v>526</v>
      </c>
      <c r="AQ26" s="269">
        <v>19</v>
      </c>
      <c r="AR26" s="269">
        <v>344</v>
      </c>
      <c r="AS26" s="269">
        <v>0</v>
      </c>
      <c r="AT26" s="269">
        <v>38</v>
      </c>
      <c r="AU26" s="269">
        <v>37</v>
      </c>
      <c r="AV26" s="269">
        <v>0</v>
      </c>
      <c r="AW26" s="270">
        <v>438</v>
      </c>
      <c r="AX26" s="269">
        <v>964</v>
      </c>
      <c r="AY26" s="270">
        <v>90</v>
      </c>
      <c r="AZ26" s="270">
        <v>528</v>
      </c>
      <c r="BA26" s="269">
        <v>1054</v>
      </c>
      <c r="BB26" s="270">
        <v>-936</v>
      </c>
      <c r="BC26" s="269">
        <v>-408</v>
      </c>
      <c r="BD26" s="270">
        <v>118</v>
      </c>
      <c r="BE26" s="271"/>
      <c r="BG26" s="281" t="s">
        <v>467</v>
      </c>
      <c r="BH26" s="283" t="s">
        <v>50</v>
      </c>
      <c r="BI26" s="273">
        <f t="shared" si="0"/>
        <v>964</v>
      </c>
      <c r="BJ26" s="274">
        <f t="shared" si="1"/>
        <v>936</v>
      </c>
      <c r="BK26" s="275">
        <f t="shared" si="2"/>
        <v>0.97095435684647302</v>
      </c>
      <c r="BL26" s="276">
        <f t="shared" si="3"/>
        <v>2.9045643153526979E-2</v>
      </c>
      <c r="BM26" s="277"/>
      <c r="BN26" s="281" t="s">
        <v>467</v>
      </c>
      <c r="BO26" s="283" t="s">
        <v>50</v>
      </c>
      <c r="BP26" s="278">
        <f t="shared" si="4"/>
        <v>90</v>
      </c>
      <c r="BQ26" s="279">
        <f t="shared" si="5"/>
        <v>936</v>
      </c>
      <c r="BR26" s="280">
        <f t="shared" si="6"/>
        <v>-846</v>
      </c>
      <c r="BS26" s="277"/>
    </row>
    <row r="27" spans="1:71" x14ac:dyDescent="0.2">
      <c r="A27" s="281" t="s">
        <v>468</v>
      </c>
      <c r="B27" s="282" t="s">
        <v>36</v>
      </c>
      <c r="C27" s="269">
        <v>9</v>
      </c>
      <c r="D27" s="269">
        <v>0</v>
      </c>
      <c r="E27" s="269">
        <v>0</v>
      </c>
      <c r="F27" s="269">
        <v>0</v>
      </c>
      <c r="G27" s="269">
        <v>1</v>
      </c>
      <c r="H27" s="269">
        <v>1</v>
      </c>
      <c r="I27" s="269">
        <v>0</v>
      </c>
      <c r="J27" s="269">
        <v>0</v>
      </c>
      <c r="K27" s="269">
        <v>0</v>
      </c>
      <c r="L27" s="269">
        <v>2</v>
      </c>
      <c r="M27" s="269">
        <v>15</v>
      </c>
      <c r="N27" s="269">
        <v>19</v>
      </c>
      <c r="O27" s="269">
        <v>1</v>
      </c>
      <c r="P27" s="269">
        <v>8</v>
      </c>
      <c r="Q27" s="269">
        <v>1</v>
      </c>
      <c r="R27" s="269">
        <v>0</v>
      </c>
      <c r="S27" s="269">
        <v>2</v>
      </c>
      <c r="T27" s="269">
        <v>7</v>
      </c>
      <c r="U27" s="269">
        <v>3</v>
      </c>
      <c r="V27" s="269">
        <v>0</v>
      </c>
      <c r="W27" s="269">
        <v>0</v>
      </c>
      <c r="X27" s="269">
        <v>0</v>
      </c>
      <c r="Y27" s="269">
        <v>7</v>
      </c>
      <c r="Z27" s="269">
        <v>1</v>
      </c>
      <c r="AA27" s="269">
        <v>24</v>
      </c>
      <c r="AB27" s="269">
        <v>3</v>
      </c>
      <c r="AC27" s="269">
        <v>10</v>
      </c>
      <c r="AD27" s="269">
        <v>1</v>
      </c>
      <c r="AE27" s="269">
        <v>13</v>
      </c>
      <c r="AF27" s="269">
        <v>0</v>
      </c>
      <c r="AG27" s="269">
        <v>0</v>
      </c>
      <c r="AH27" s="269">
        <v>45</v>
      </c>
      <c r="AI27" s="269">
        <v>65</v>
      </c>
      <c r="AJ27" s="269">
        <v>20</v>
      </c>
      <c r="AK27" s="269">
        <v>1</v>
      </c>
      <c r="AL27" s="269">
        <v>1</v>
      </c>
      <c r="AM27" s="269">
        <v>7</v>
      </c>
      <c r="AN27" s="269">
        <v>0</v>
      </c>
      <c r="AO27" s="269">
        <v>0</v>
      </c>
      <c r="AP27" s="270">
        <v>267</v>
      </c>
      <c r="AQ27" s="269">
        <v>0</v>
      </c>
      <c r="AR27" s="269">
        <v>0</v>
      </c>
      <c r="AS27" s="269">
        <v>0</v>
      </c>
      <c r="AT27" s="269">
        <v>8519</v>
      </c>
      <c r="AU27" s="269">
        <v>1479</v>
      </c>
      <c r="AV27" s="269">
        <v>0</v>
      </c>
      <c r="AW27" s="270">
        <v>9998</v>
      </c>
      <c r="AX27" s="269">
        <v>10265</v>
      </c>
      <c r="AY27" s="270">
        <v>0</v>
      </c>
      <c r="AZ27" s="270">
        <v>9998</v>
      </c>
      <c r="BA27" s="269">
        <v>10265</v>
      </c>
      <c r="BB27" s="270">
        <v>0</v>
      </c>
      <c r="BC27" s="269">
        <v>9998</v>
      </c>
      <c r="BD27" s="270">
        <v>10265</v>
      </c>
      <c r="BE27" s="271"/>
      <c r="BG27" s="281" t="s">
        <v>468</v>
      </c>
      <c r="BH27" s="283" t="s">
        <v>36</v>
      </c>
      <c r="BI27" s="273">
        <f t="shared" si="0"/>
        <v>10265</v>
      </c>
      <c r="BJ27" s="274">
        <f t="shared" si="1"/>
        <v>0</v>
      </c>
      <c r="BK27" s="275">
        <f t="shared" si="2"/>
        <v>0</v>
      </c>
      <c r="BL27" s="276">
        <f t="shared" si="3"/>
        <v>1</v>
      </c>
      <c r="BM27" s="277"/>
      <c r="BN27" s="281" t="s">
        <v>468</v>
      </c>
      <c r="BO27" s="283" t="s">
        <v>36</v>
      </c>
      <c r="BP27" s="278">
        <f t="shared" si="4"/>
        <v>0</v>
      </c>
      <c r="BQ27" s="279">
        <f t="shared" si="5"/>
        <v>0</v>
      </c>
      <c r="BR27" s="280">
        <f t="shared" si="6"/>
        <v>0</v>
      </c>
      <c r="BS27" s="277"/>
    </row>
    <row r="28" spans="1:71" x14ac:dyDescent="0.2">
      <c r="A28" s="281" t="s">
        <v>469</v>
      </c>
      <c r="B28" s="282" t="s">
        <v>192</v>
      </c>
      <c r="C28" s="269">
        <v>33</v>
      </c>
      <c r="D28" s="269">
        <v>2</v>
      </c>
      <c r="E28" s="269">
        <v>0</v>
      </c>
      <c r="F28" s="269">
        <v>1</v>
      </c>
      <c r="G28" s="269">
        <v>37</v>
      </c>
      <c r="H28" s="269">
        <v>5</v>
      </c>
      <c r="I28" s="269">
        <v>7</v>
      </c>
      <c r="J28" s="269">
        <v>3</v>
      </c>
      <c r="K28" s="269">
        <v>1</v>
      </c>
      <c r="L28" s="269">
        <v>18</v>
      </c>
      <c r="M28" s="269">
        <v>155</v>
      </c>
      <c r="N28" s="269">
        <v>205</v>
      </c>
      <c r="O28" s="269">
        <v>15</v>
      </c>
      <c r="P28" s="269">
        <v>47</v>
      </c>
      <c r="Q28" s="269">
        <v>12</v>
      </c>
      <c r="R28" s="269">
        <v>2</v>
      </c>
      <c r="S28" s="269">
        <v>13</v>
      </c>
      <c r="T28" s="269">
        <v>66</v>
      </c>
      <c r="U28" s="269">
        <v>19</v>
      </c>
      <c r="V28" s="269">
        <v>0</v>
      </c>
      <c r="W28" s="269">
        <v>1</v>
      </c>
      <c r="X28" s="269">
        <v>2</v>
      </c>
      <c r="Y28" s="269">
        <v>32</v>
      </c>
      <c r="Z28" s="269">
        <v>8</v>
      </c>
      <c r="AA28" s="269">
        <v>34</v>
      </c>
      <c r="AB28" s="269">
        <v>66</v>
      </c>
      <c r="AC28" s="269">
        <v>74</v>
      </c>
      <c r="AD28" s="269">
        <v>3</v>
      </c>
      <c r="AE28" s="269">
        <v>0</v>
      </c>
      <c r="AF28" s="269">
        <v>4</v>
      </c>
      <c r="AG28" s="269">
        <v>0</v>
      </c>
      <c r="AH28" s="269">
        <v>66</v>
      </c>
      <c r="AI28" s="269">
        <v>242</v>
      </c>
      <c r="AJ28" s="269">
        <v>98</v>
      </c>
      <c r="AK28" s="269">
        <v>3</v>
      </c>
      <c r="AL28" s="269">
        <v>10</v>
      </c>
      <c r="AM28" s="269">
        <v>120</v>
      </c>
      <c r="AN28" s="269">
        <v>0</v>
      </c>
      <c r="AO28" s="269">
        <v>0</v>
      </c>
      <c r="AP28" s="270">
        <v>1404</v>
      </c>
      <c r="AQ28" s="269">
        <v>0</v>
      </c>
      <c r="AR28" s="269">
        <v>851</v>
      </c>
      <c r="AS28" s="269">
        <v>0</v>
      </c>
      <c r="AT28" s="269">
        <v>0</v>
      </c>
      <c r="AU28" s="269">
        <v>0</v>
      </c>
      <c r="AV28" s="269">
        <v>0</v>
      </c>
      <c r="AW28" s="270">
        <v>851</v>
      </c>
      <c r="AX28" s="269">
        <v>2255</v>
      </c>
      <c r="AY28" s="270">
        <v>0</v>
      </c>
      <c r="AZ28" s="270">
        <v>851</v>
      </c>
      <c r="BA28" s="269">
        <v>2255</v>
      </c>
      <c r="BB28" s="270">
        <v>-2176</v>
      </c>
      <c r="BC28" s="269">
        <v>-1325</v>
      </c>
      <c r="BD28" s="270">
        <v>79</v>
      </c>
      <c r="BE28" s="271"/>
      <c r="BG28" s="281" t="s">
        <v>469</v>
      </c>
      <c r="BH28" s="283" t="s">
        <v>192</v>
      </c>
      <c r="BI28" s="273">
        <f t="shared" si="0"/>
        <v>2255</v>
      </c>
      <c r="BJ28" s="274">
        <f t="shared" si="1"/>
        <v>2176</v>
      </c>
      <c r="BK28" s="275">
        <f t="shared" si="2"/>
        <v>0.96496674057649667</v>
      </c>
      <c r="BL28" s="276">
        <f t="shared" si="3"/>
        <v>3.5033259423503327E-2</v>
      </c>
      <c r="BM28" s="277"/>
      <c r="BN28" s="281" t="s">
        <v>469</v>
      </c>
      <c r="BO28" s="283" t="s">
        <v>192</v>
      </c>
      <c r="BP28" s="278">
        <f t="shared" si="4"/>
        <v>0</v>
      </c>
      <c r="BQ28" s="279">
        <f t="shared" si="5"/>
        <v>2176</v>
      </c>
      <c r="BR28" s="280">
        <f t="shared" si="6"/>
        <v>-2176</v>
      </c>
      <c r="BS28" s="277"/>
    </row>
    <row r="29" spans="1:71" x14ac:dyDescent="0.2">
      <c r="A29" s="281" t="s">
        <v>470</v>
      </c>
      <c r="B29" s="282" t="s">
        <v>285</v>
      </c>
      <c r="C29" s="269">
        <v>2</v>
      </c>
      <c r="D29" s="269">
        <v>0</v>
      </c>
      <c r="E29" s="269">
        <v>0</v>
      </c>
      <c r="F29" s="269">
        <v>0</v>
      </c>
      <c r="G29" s="269">
        <v>5</v>
      </c>
      <c r="H29" s="269">
        <v>0</v>
      </c>
      <c r="I29" s="269">
        <v>0</v>
      </c>
      <c r="J29" s="269">
        <v>0</v>
      </c>
      <c r="K29" s="269">
        <v>0</v>
      </c>
      <c r="L29" s="269">
        <v>1</v>
      </c>
      <c r="M29" s="269">
        <v>4</v>
      </c>
      <c r="N29" s="269">
        <v>5</v>
      </c>
      <c r="O29" s="269">
        <v>0</v>
      </c>
      <c r="P29" s="269">
        <v>1</v>
      </c>
      <c r="Q29" s="269">
        <v>1</v>
      </c>
      <c r="R29" s="269">
        <v>0</v>
      </c>
      <c r="S29" s="269">
        <v>1</v>
      </c>
      <c r="T29" s="269">
        <v>4</v>
      </c>
      <c r="U29" s="269">
        <v>1</v>
      </c>
      <c r="V29" s="269">
        <v>0</v>
      </c>
      <c r="W29" s="269">
        <v>0</v>
      </c>
      <c r="X29" s="269">
        <v>0</v>
      </c>
      <c r="Y29" s="269">
        <v>8</v>
      </c>
      <c r="Z29" s="269">
        <v>0</v>
      </c>
      <c r="AA29" s="269">
        <v>73</v>
      </c>
      <c r="AB29" s="269">
        <v>8</v>
      </c>
      <c r="AC29" s="269">
        <v>8</v>
      </c>
      <c r="AD29" s="269">
        <v>1</v>
      </c>
      <c r="AE29" s="269">
        <v>0</v>
      </c>
      <c r="AF29" s="269">
        <v>0</v>
      </c>
      <c r="AG29" s="269">
        <v>0</v>
      </c>
      <c r="AH29" s="269">
        <v>22</v>
      </c>
      <c r="AI29" s="269">
        <v>99</v>
      </c>
      <c r="AJ29" s="269">
        <v>39</v>
      </c>
      <c r="AK29" s="269">
        <v>2</v>
      </c>
      <c r="AL29" s="269">
        <v>1</v>
      </c>
      <c r="AM29" s="269">
        <v>28</v>
      </c>
      <c r="AN29" s="269">
        <v>0</v>
      </c>
      <c r="AO29" s="269">
        <v>0</v>
      </c>
      <c r="AP29" s="270">
        <v>314</v>
      </c>
      <c r="AQ29" s="269">
        <v>0</v>
      </c>
      <c r="AR29" s="269">
        <v>243</v>
      </c>
      <c r="AS29" s="269">
        <v>-5</v>
      </c>
      <c r="AT29" s="269">
        <v>0</v>
      </c>
      <c r="AU29" s="269">
        <v>0</v>
      </c>
      <c r="AV29" s="269">
        <v>0</v>
      </c>
      <c r="AW29" s="270">
        <v>238</v>
      </c>
      <c r="AX29" s="269">
        <v>552</v>
      </c>
      <c r="AY29" s="270">
        <v>234</v>
      </c>
      <c r="AZ29" s="270">
        <v>472</v>
      </c>
      <c r="BA29" s="269">
        <v>786</v>
      </c>
      <c r="BB29" s="270">
        <v>0</v>
      </c>
      <c r="BC29" s="269">
        <v>472</v>
      </c>
      <c r="BD29" s="270">
        <v>786</v>
      </c>
      <c r="BE29" s="271"/>
      <c r="BG29" s="281" t="s">
        <v>470</v>
      </c>
      <c r="BH29" s="283" t="s">
        <v>285</v>
      </c>
      <c r="BI29" s="273">
        <f t="shared" si="0"/>
        <v>552</v>
      </c>
      <c r="BJ29" s="274">
        <f t="shared" si="1"/>
        <v>0</v>
      </c>
      <c r="BK29" s="275">
        <f t="shared" si="2"/>
        <v>0</v>
      </c>
      <c r="BL29" s="276">
        <f t="shared" si="3"/>
        <v>1</v>
      </c>
      <c r="BM29" s="277"/>
      <c r="BN29" s="281" t="s">
        <v>470</v>
      </c>
      <c r="BO29" s="283" t="s">
        <v>285</v>
      </c>
      <c r="BP29" s="278">
        <f t="shared" si="4"/>
        <v>234</v>
      </c>
      <c r="BQ29" s="279">
        <f t="shared" si="5"/>
        <v>0</v>
      </c>
      <c r="BR29" s="280">
        <f t="shared" si="6"/>
        <v>234</v>
      </c>
      <c r="BS29" s="277"/>
    </row>
    <row r="30" spans="1:71" x14ac:dyDescent="0.2">
      <c r="A30" s="281" t="s">
        <v>471</v>
      </c>
      <c r="B30" s="282" t="s">
        <v>281</v>
      </c>
      <c r="C30" s="269">
        <v>2</v>
      </c>
      <c r="D30" s="269">
        <v>0</v>
      </c>
      <c r="E30" s="269">
        <v>0</v>
      </c>
      <c r="F30" s="269">
        <v>0</v>
      </c>
      <c r="G30" s="269">
        <v>3</v>
      </c>
      <c r="H30" s="269">
        <v>0</v>
      </c>
      <c r="I30" s="269">
        <v>0</v>
      </c>
      <c r="J30" s="269">
        <v>0</v>
      </c>
      <c r="K30" s="269">
        <v>0</v>
      </c>
      <c r="L30" s="269">
        <v>0</v>
      </c>
      <c r="M30" s="269">
        <v>6</v>
      </c>
      <c r="N30" s="269">
        <v>1</v>
      </c>
      <c r="O30" s="269">
        <v>0</v>
      </c>
      <c r="P30" s="269">
        <v>0</v>
      </c>
      <c r="Q30" s="269">
        <v>0</v>
      </c>
      <c r="R30" s="269">
        <v>0</v>
      </c>
      <c r="S30" s="269">
        <v>1</v>
      </c>
      <c r="T30" s="269">
        <v>2</v>
      </c>
      <c r="U30" s="269">
        <v>0</v>
      </c>
      <c r="V30" s="269">
        <v>0</v>
      </c>
      <c r="W30" s="269">
        <v>0</v>
      </c>
      <c r="X30" s="269">
        <v>0</v>
      </c>
      <c r="Y30" s="269">
        <v>20</v>
      </c>
      <c r="Z30" s="269">
        <v>1</v>
      </c>
      <c r="AA30" s="269">
        <v>2</v>
      </c>
      <c r="AB30" s="269">
        <v>0</v>
      </c>
      <c r="AC30" s="269">
        <v>5</v>
      </c>
      <c r="AD30" s="269">
        <v>3</v>
      </c>
      <c r="AE30" s="269">
        <v>0</v>
      </c>
      <c r="AF30" s="269">
        <v>1</v>
      </c>
      <c r="AG30" s="269">
        <v>0</v>
      </c>
      <c r="AH30" s="269">
        <v>150</v>
      </c>
      <c r="AI30" s="269">
        <v>59</v>
      </c>
      <c r="AJ30" s="269">
        <v>31</v>
      </c>
      <c r="AK30" s="269">
        <v>0</v>
      </c>
      <c r="AL30" s="269">
        <v>0</v>
      </c>
      <c r="AM30" s="269">
        <v>56</v>
      </c>
      <c r="AN30" s="269">
        <v>0</v>
      </c>
      <c r="AO30" s="269">
        <v>1</v>
      </c>
      <c r="AP30" s="270">
        <v>344</v>
      </c>
      <c r="AQ30" s="269">
        <v>0</v>
      </c>
      <c r="AR30" s="269">
        <v>35</v>
      </c>
      <c r="AS30" s="269">
        <v>123</v>
      </c>
      <c r="AT30" s="269">
        <v>0</v>
      </c>
      <c r="AU30" s="269">
        <v>0</v>
      </c>
      <c r="AV30" s="269">
        <v>0</v>
      </c>
      <c r="AW30" s="270">
        <v>158</v>
      </c>
      <c r="AX30" s="269">
        <v>502</v>
      </c>
      <c r="AY30" s="270">
        <v>355</v>
      </c>
      <c r="AZ30" s="270">
        <v>513</v>
      </c>
      <c r="BA30" s="269">
        <v>857</v>
      </c>
      <c r="BB30" s="270">
        <v>0</v>
      </c>
      <c r="BC30" s="269">
        <v>513</v>
      </c>
      <c r="BD30" s="270">
        <v>857</v>
      </c>
      <c r="BE30" s="271"/>
      <c r="BG30" s="281" t="s">
        <v>471</v>
      </c>
      <c r="BH30" s="283" t="s">
        <v>281</v>
      </c>
      <c r="BI30" s="273">
        <f t="shared" si="0"/>
        <v>502</v>
      </c>
      <c r="BJ30" s="274">
        <f t="shared" si="1"/>
        <v>0</v>
      </c>
      <c r="BK30" s="275">
        <f t="shared" si="2"/>
        <v>0</v>
      </c>
      <c r="BL30" s="276">
        <f t="shared" si="3"/>
        <v>1</v>
      </c>
      <c r="BM30" s="277"/>
      <c r="BN30" s="281" t="s">
        <v>471</v>
      </c>
      <c r="BO30" s="283" t="s">
        <v>281</v>
      </c>
      <c r="BP30" s="278">
        <f t="shared" si="4"/>
        <v>355</v>
      </c>
      <c r="BQ30" s="279">
        <f t="shared" si="5"/>
        <v>0</v>
      </c>
      <c r="BR30" s="280">
        <f t="shared" si="6"/>
        <v>355</v>
      </c>
      <c r="BS30" s="277"/>
    </row>
    <row r="31" spans="1:71" x14ac:dyDescent="0.2">
      <c r="A31" s="281" t="s">
        <v>472</v>
      </c>
      <c r="B31" s="282" t="s">
        <v>384</v>
      </c>
      <c r="C31" s="269">
        <v>246</v>
      </c>
      <c r="D31" s="269">
        <v>5</v>
      </c>
      <c r="E31" s="269">
        <v>0</v>
      </c>
      <c r="F31" s="269">
        <v>0</v>
      </c>
      <c r="G31" s="269">
        <v>209</v>
      </c>
      <c r="H31" s="269">
        <v>13</v>
      </c>
      <c r="I31" s="269">
        <v>24</v>
      </c>
      <c r="J31" s="269">
        <v>5</v>
      </c>
      <c r="K31" s="269">
        <v>1</v>
      </c>
      <c r="L31" s="269">
        <v>32</v>
      </c>
      <c r="M31" s="269">
        <v>104</v>
      </c>
      <c r="N31" s="269">
        <v>108</v>
      </c>
      <c r="O31" s="269">
        <v>17</v>
      </c>
      <c r="P31" s="269">
        <v>90</v>
      </c>
      <c r="Q31" s="269">
        <v>38</v>
      </c>
      <c r="R31" s="269">
        <v>8</v>
      </c>
      <c r="S31" s="269">
        <v>63</v>
      </c>
      <c r="T31" s="269">
        <v>98</v>
      </c>
      <c r="U31" s="269">
        <v>108</v>
      </c>
      <c r="V31" s="269">
        <v>3</v>
      </c>
      <c r="W31" s="269">
        <v>4</v>
      </c>
      <c r="X31" s="269">
        <v>11</v>
      </c>
      <c r="Y31" s="269">
        <v>606</v>
      </c>
      <c r="Z31" s="269">
        <v>2</v>
      </c>
      <c r="AA31" s="269">
        <v>14</v>
      </c>
      <c r="AB31" s="269">
        <v>13</v>
      </c>
      <c r="AC31" s="269">
        <v>36</v>
      </c>
      <c r="AD31" s="269">
        <v>4</v>
      </c>
      <c r="AE31" s="269">
        <v>1</v>
      </c>
      <c r="AF31" s="269">
        <v>7</v>
      </c>
      <c r="AG31" s="269">
        <v>1</v>
      </c>
      <c r="AH31" s="269">
        <v>54</v>
      </c>
      <c r="AI31" s="269">
        <v>165</v>
      </c>
      <c r="AJ31" s="269">
        <v>476</v>
      </c>
      <c r="AK31" s="269">
        <v>24</v>
      </c>
      <c r="AL31" s="269">
        <v>32</v>
      </c>
      <c r="AM31" s="269">
        <v>258</v>
      </c>
      <c r="AN31" s="269">
        <v>13</v>
      </c>
      <c r="AO31" s="269">
        <v>6</v>
      </c>
      <c r="AP31" s="270">
        <v>2899</v>
      </c>
      <c r="AQ31" s="269">
        <v>95</v>
      </c>
      <c r="AR31" s="269">
        <v>5967</v>
      </c>
      <c r="AS31" s="269">
        <v>1</v>
      </c>
      <c r="AT31" s="269">
        <v>206</v>
      </c>
      <c r="AU31" s="269">
        <v>383</v>
      </c>
      <c r="AV31" s="269">
        <v>3</v>
      </c>
      <c r="AW31" s="270">
        <v>6655</v>
      </c>
      <c r="AX31" s="269">
        <v>9554</v>
      </c>
      <c r="AY31" s="270">
        <v>1225</v>
      </c>
      <c r="AZ31" s="270">
        <v>7880</v>
      </c>
      <c r="BA31" s="269">
        <v>10779</v>
      </c>
      <c r="BB31" s="270">
        <v>-7648</v>
      </c>
      <c r="BC31" s="269">
        <v>232</v>
      </c>
      <c r="BD31" s="270">
        <v>3131</v>
      </c>
      <c r="BE31" s="271"/>
      <c r="BG31" s="281" t="s">
        <v>472</v>
      </c>
      <c r="BH31" s="283" t="s">
        <v>384</v>
      </c>
      <c r="BI31" s="273">
        <f t="shared" si="0"/>
        <v>9554</v>
      </c>
      <c r="BJ31" s="274">
        <f t="shared" si="1"/>
        <v>7648</v>
      </c>
      <c r="BK31" s="275">
        <f t="shared" si="2"/>
        <v>0.80050240736864142</v>
      </c>
      <c r="BL31" s="276">
        <f t="shared" si="3"/>
        <v>0.19949759263135858</v>
      </c>
      <c r="BM31" s="277"/>
      <c r="BN31" s="281" t="s">
        <v>472</v>
      </c>
      <c r="BO31" s="283" t="s">
        <v>384</v>
      </c>
      <c r="BP31" s="278">
        <f t="shared" si="4"/>
        <v>1225</v>
      </c>
      <c r="BQ31" s="279">
        <f t="shared" si="5"/>
        <v>7648</v>
      </c>
      <c r="BR31" s="280">
        <f t="shared" si="6"/>
        <v>-6423</v>
      </c>
      <c r="BS31" s="277"/>
    </row>
    <row r="32" spans="1:71" x14ac:dyDescent="0.2">
      <c r="A32" s="281" t="s">
        <v>473</v>
      </c>
      <c r="B32" s="282" t="s">
        <v>37</v>
      </c>
      <c r="C32" s="269">
        <v>18</v>
      </c>
      <c r="D32" s="269">
        <v>2</v>
      </c>
      <c r="E32" s="269">
        <v>0</v>
      </c>
      <c r="F32" s="269">
        <v>1</v>
      </c>
      <c r="G32" s="269">
        <v>12</v>
      </c>
      <c r="H32" s="269">
        <v>3</v>
      </c>
      <c r="I32" s="269">
        <v>3</v>
      </c>
      <c r="J32" s="269">
        <v>1</v>
      </c>
      <c r="K32" s="269">
        <v>0</v>
      </c>
      <c r="L32" s="269">
        <v>1</v>
      </c>
      <c r="M32" s="269">
        <v>29</v>
      </c>
      <c r="N32" s="269">
        <v>18</v>
      </c>
      <c r="O32" s="269">
        <v>3</v>
      </c>
      <c r="P32" s="269">
        <v>22</v>
      </c>
      <c r="Q32" s="269">
        <v>5</v>
      </c>
      <c r="R32" s="269">
        <v>2</v>
      </c>
      <c r="S32" s="269">
        <v>14</v>
      </c>
      <c r="T32" s="269">
        <v>13</v>
      </c>
      <c r="U32" s="269">
        <v>12</v>
      </c>
      <c r="V32" s="269">
        <v>0</v>
      </c>
      <c r="W32" s="269">
        <v>0</v>
      </c>
      <c r="X32" s="269">
        <v>1</v>
      </c>
      <c r="Y32" s="269">
        <v>129</v>
      </c>
      <c r="Z32" s="269">
        <v>2</v>
      </c>
      <c r="AA32" s="269">
        <v>18</v>
      </c>
      <c r="AB32" s="269">
        <v>23</v>
      </c>
      <c r="AC32" s="269">
        <v>55</v>
      </c>
      <c r="AD32" s="269">
        <v>35</v>
      </c>
      <c r="AE32" s="269">
        <v>102</v>
      </c>
      <c r="AF32" s="269">
        <v>6</v>
      </c>
      <c r="AG32" s="269">
        <v>0</v>
      </c>
      <c r="AH32" s="269">
        <v>116</v>
      </c>
      <c r="AI32" s="269">
        <v>96</v>
      </c>
      <c r="AJ32" s="269">
        <v>68</v>
      </c>
      <c r="AK32" s="269">
        <v>16</v>
      </c>
      <c r="AL32" s="269">
        <v>7</v>
      </c>
      <c r="AM32" s="269">
        <v>22</v>
      </c>
      <c r="AN32" s="269">
        <v>0</v>
      </c>
      <c r="AO32" s="269">
        <v>0</v>
      </c>
      <c r="AP32" s="270">
        <v>855</v>
      </c>
      <c r="AQ32" s="269">
        <v>0</v>
      </c>
      <c r="AR32" s="269">
        <v>2256</v>
      </c>
      <c r="AS32" s="269">
        <v>0</v>
      </c>
      <c r="AT32" s="269">
        <v>0</v>
      </c>
      <c r="AU32" s="269">
        <v>0</v>
      </c>
      <c r="AV32" s="269">
        <v>0</v>
      </c>
      <c r="AW32" s="270">
        <v>2256</v>
      </c>
      <c r="AX32" s="269">
        <v>3111</v>
      </c>
      <c r="AY32" s="270">
        <v>47</v>
      </c>
      <c r="AZ32" s="270">
        <v>2303</v>
      </c>
      <c r="BA32" s="269">
        <v>3158</v>
      </c>
      <c r="BB32" s="270">
        <v>-2418</v>
      </c>
      <c r="BC32" s="269">
        <v>-115</v>
      </c>
      <c r="BD32" s="270">
        <v>740</v>
      </c>
      <c r="BE32" s="271"/>
      <c r="BG32" s="281" t="s">
        <v>473</v>
      </c>
      <c r="BH32" s="283" t="s">
        <v>37</v>
      </c>
      <c r="BI32" s="273">
        <f t="shared" si="0"/>
        <v>3111</v>
      </c>
      <c r="BJ32" s="274">
        <f t="shared" si="1"/>
        <v>2418</v>
      </c>
      <c r="BK32" s="275">
        <f t="shared" si="2"/>
        <v>0.77724204435872712</v>
      </c>
      <c r="BL32" s="276">
        <f t="shared" si="3"/>
        <v>0.22275795564127288</v>
      </c>
      <c r="BM32" s="277"/>
      <c r="BN32" s="281" t="s">
        <v>473</v>
      </c>
      <c r="BO32" s="283" t="s">
        <v>37</v>
      </c>
      <c r="BP32" s="278">
        <f t="shared" si="4"/>
        <v>47</v>
      </c>
      <c r="BQ32" s="279">
        <f t="shared" si="5"/>
        <v>2418</v>
      </c>
      <c r="BR32" s="280">
        <f t="shared" si="6"/>
        <v>-2371</v>
      </c>
      <c r="BS32" s="277"/>
    </row>
    <row r="33" spans="1:71" x14ac:dyDescent="0.2">
      <c r="A33" s="281" t="s">
        <v>474</v>
      </c>
      <c r="B33" s="282" t="s">
        <v>38</v>
      </c>
      <c r="C33" s="269">
        <v>7</v>
      </c>
      <c r="D33" s="269">
        <v>0</v>
      </c>
      <c r="E33" s="269">
        <v>0</v>
      </c>
      <c r="F33" s="269">
        <v>0</v>
      </c>
      <c r="G33" s="269">
        <v>4</v>
      </c>
      <c r="H33" s="269">
        <v>1</v>
      </c>
      <c r="I33" s="269">
        <v>0</v>
      </c>
      <c r="J33" s="269">
        <v>0</v>
      </c>
      <c r="K33" s="269">
        <v>0</v>
      </c>
      <c r="L33" s="269">
        <v>0</v>
      </c>
      <c r="M33" s="269">
        <v>6</v>
      </c>
      <c r="N33" s="269">
        <v>5</v>
      </c>
      <c r="O33" s="269">
        <v>0</v>
      </c>
      <c r="P33" s="269">
        <v>6</v>
      </c>
      <c r="Q33" s="269">
        <v>2</v>
      </c>
      <c r="R33" s="269">
        <v>0</v>
      </c>
      <c r="S33" s="269">
        <v>3</v>
      </c>
      <c r="T33" s="269">
        <v>1</v>
      </c>
      <c r="U33" s="269">
        <v>4</v>
      </c>
      <c r="V33" s="269">
        <v>0</v>
      </c>
      <c r="W33" s="269">
        <v>0</v>
      </c>
      <c r="X33" s="269">
        <v>0</v>
      </c>
      <c r="Y33" s="269">
        <v>36</v>
      </c>
      <c r="Z33" s="269">
        <v>0</v>
      </c>
      <c r="AA33" s="269">
        <v>0</v>
      </c>
      <c r="AB33" s="269">
        <v>1</v>
      </c>
      <c r="AC33" s="269">
        <v>86</v>
      </c>
      <c r="AD33" s="269">
        <v>10</v>
      </c>
      <c r="AE33" s="269">
        <v>12</v>
      </c>
      <c r="AF33" s="269">
        <v>10</v>
      </c>
      <c r="AG33" s="269">
        <v>4</v>
      </c>
      <c r="AH33" s="269">
        <v>9</v>
      </c>
      <c r="AI33" s="269">
        <v>38</v>
      </c>
      <c r="AJ33" s="269">
        <v>146</v>
      </c>
      <c r="AK33" s="269">
        <v>9</v>
      </c>
      <c r="AL33" s="269">
        <v>7</v>
      </c>
      <c r="AM33" s="269">
        <v>33</v>
      </c>
      <c r="AN33" s="269">
        <v>0</v>
      </c>
      <c r="AO33" s="269">
        <v>3</v>
      </c>
      <c r="AP33" s="270">
        <v>443</v>
      </c>
      <c r="AQ33" s="269">
        <v>0</v>
      </c>
      <c r="AR33" s="269">
        <v>2509</v>
      </c>
      <c r="AS33" s="269">
        <v>3</v>
      </c>
      <c r="AT33" s="269">
        <v>0</v>
      </c>
      <c r="AU33" s="269">
        <v>142</v>
      </c>
      <c r="AV33" s="269">
        <v>0</v>
      </c>
      <c r="AW33" s="270">
        <v>2654</v>
      </c>
      <c r="AX33" s="269">
        <v>3097</v>
      </c>
      <c r="AY33" s="270">
        <v>1</v>
      </c>
      <c r="AZ33" s="270">
        <v>2655</v>
      </c>
      <c r="BA33" s="269">
        <v>3098</v>
      </c>
      <c r="BB33" s="270">
        <v>-1746</v>
      </c>
      <c r="BC33" s="269">
        <v>909</v>
      </c>
      <c r="BD33" s="270">
        <v>1352</v>
      </c>
      <c r="BE33" s="271"/>
      <c r="BG33" s="281" t="s">
        <v>474</v>
      </c>
      <c r="BH33" s="283" t="s">
        <v>38</v>
      </c>
      <c r="BI33" s="273">
        <f t="shared" si="0"/>
        <v>3097</v>
      </c>
      <c r="BJ33" s="274">
        <f t="shared" si="1"/>
        <v>1746</v>
      </c>
      <c r="BK33" s="275">
        <f t="shared" si="2"/>
        <v>0.56377139166935741</v>
      </c>
      <c r="BL33" s="276">
        <f t="shared" si="3"/>
        <v>0.43622860833064259</v>
      </c>
      <c r="BM33" s="277"/>
      <c r="BN33" s="281" t="s">
        <v>474</v>
      </c>
      <c r="BO33" s="283" t="s">
        <v>38</v>
      </c>
      <c r="BP33" s="278">
        <f t="shared" si="4"/>
        <v>1</v>
      </c>
      <c r="BQ33" s="279">
        <f t="shared" si="5"/>
        <v>1746</v>
      </c>
      <c r="BR33" s="280">
        <f t="shared" si="6"/>
        <v>-1745</v>
      </c>
      <c r="BS33" s="277"/>
    </row>
    <row r="34" spans="1:71" x14ac:dyDescent="0.2">
      <c r="A34" s="281" t="s">
        <v>475</v>
      </c>
      <c r="B34" s="282" t="s">
        <v>476</v>
      </c>
      <c r="C34" s="269">
        <v>101</v>
      </c>
      <c r="D34" s="269">
        <v>5</v>
      </c>
      <c r="E34" s="269">
        <v>0</v>
      </c>
      <c r="F34" s="269">
        <v>0</v>
      </c>
      <c r="G34" s="269">
        <v>71</v>
      </c>
      <c r="H34" s="269">
        <v>1</v>
      </c>
      <c r="I34" s="269">
        <v>10</v>
      </c>
      <c r="J34" s="269">
        <v>2</v>
      </c>
      <c r="K34" s="269">
        <v>1</v>
      </c>
      <c r="L34" s="269">
        <v>8</v>
      </c>
      <c r="M34" s="269">
        <v>124</v>
      </c>
      <c r="N34" s="269">
        <v>79</v>
      </c>
      <c r="O34" s="269">
        <v>11</v>
      </c>
      <c r="P34" s="269">
        <v>41</v>
      </c>
      <c r="Q34" s="269">
        <v>13</v>
      </c>
      <c r="R34" s="269">
        <v>2</v>
      </c>
      <c r="S34" s="269">
        <v>20</v>
      </c>
      <c r="T34" s="269">
        <v>40</v>
      </c>
      <c r="U34" s="269">
        <v>36</v>
      </c>
      <c r="V34" s="269">
        <v>0</v>
      </c>
      <c r="W34" s="269">
        <v>1</v>
      </c>
      <c r="X34" s="269">
        <v>9</v>
      </c>
      <c r="Y34" s="269">
        <v>271</v>
      </c>
      <c r="Z34" s="269">
        <v>3</v>
      </c>
      <c r="AA34" s="269">
        <v>10</v>
      </c>
      <c r="AB34" s="269">
        <v>38</v>
      </c>
      <c r="AC34" s="269">
        <v>67</v>
      </c>
      <c r="AD34" s="269">
        <v>20</v>
      </c>
      <c r="AE34" s="269">
        <v>0</v>
      </c>
      <c r="AF34" s="269">
        <v>47</v>
      </c>
      <c r="AG34" s="269">
        <v>0</v>
      </c>
      <c r="AH34" s="269">
        <v>129</v>
      </c>
      <c r="AI34" s="269">
        <v>167</v>
      </c>
      <c r="AJ34" s="269">
        <v>95</v>
      </c>
      <c r="AK34" s="269">
        <v>16</v>
      </c>
      <c r="AL34" s="269">
        <v>10</v>
      </c>
      <c r="AM34" s="269">
        <v>75</v>
      </c>
      <c r="AN34" s="269">
        <v>3</v>
      </c>
      <c r="AO34" s="269">
        <v>7</v>
      </c>
      <c r="AP34" s="270">
        <v>1533</v>
      </c>
      <c r="AQ34" s="269">
        <v>26</v>
      </c>
      <c r="AR34" s="269">
        <v>1757</v>
      </c>
      <c r="AS34" s="269">
        <v>13</v>
      </c>
      <c r="AT34" s="269">
        <v>20</v>
      </c>
      <c r="AU34" s="269">
        <v>24</v>
      </c>
      <c r="AV34" s="269">
        <v>1</v>
      </c>
      <c r="AW34" s="270">
        <v>1841</v>
      </c>
      <c r="AX34" s="269">
        <v>3374</v>
      </c>
      <c r="AY34" s="270">
        <v>275</v>
      </c>
      <c r="AZ34" s="270">
        <v>2116</v>
      </c>
      <c r="BA34" s="269">
        <v>3649</v>
      </c>
      <c r="BB34" s="270">
        <v>-2951</v>
      </c>
      <c r="BC34" s="269">
        <v>-835</v>
      </c>
      <c r="BD34" s="270">
        <v>698</v>
      </c>
      <c r="BE34" s="271"/>
      <c r="BG34" s="281" t="s">
        <v>475</v>
      </c>
      <c r="BH34" s="283" t="s">
        <v>476</v>
      </c>
      <c r="BI34" s="273">
        <f t="shared" si="0"/>
        <v>3374</v>
      </c>
      <c r="BJ34" s="274">
        <f t="shared" si="1"/>
        <v>2951</v>
      </c>
      <c r="BK34" s="275">
        <f t="shared" si="2"/>
        <v>0.87462951985773563</v>
      </c>
      <c r="BL34" s="276">
        <f t="shared" si="3"/>
        <v>0.12537048014226437</v>
      </c>
      <c r="BM34" s="277"/>
      <c r="BN34" s="281" t="s">
        <v>475</v>
      </c>
      <c r="BO34" s="283" t="s">
        <v>476</v>
      </c>
      <c r="BP34" s="278">
        <f t="shared" si="4"/>
        <v>275</v>
      </c>
      <c r="BQ34" s="279">
        <f t="shared" si="5"/>
        <v>2951</v>
      </c>
      <c r="BR34" s="280">
        <f t="shared" si="6"/>
        <v>-2676</v>
      </c>
      <c r="BS34" s="277"/>
    </row>
    <row r="35" spans="1:71" x14ac:dyDescent="0.2">
      <c r="A35" s="281" t="s">
        <v>477</v>
      </c>
      <c r="B35" s="282" t="s">
        <v>193</v>
      </c>
      <c r="C35" s="269">
        <v>11</v>
      </c>
      <c r="D35" s="269">
        <v>0</v>
      </c>
      <c r="E35" s="269">
        <v>0</v>
      </c>
      <c r="F35" s="269">
        <v>0</v>
      </c>
      <c r="G35" s="269">
        <v>10</v>
      </c>
      <c r="H35" s="269">
        <v>1</v>
      </c>
      <c r="I35" s="269">
        <v>2</v>
      </c>
      <c r="J35" s="269">
        <v>2</v>
      </c>
      <c r="K35" s="269">
        <v>0</v>
      </c>
      <c r="L35" s="269">
        <v>1</v>
      </c>
      <c r="M35" s="269">
        <v>14</v>
      </c>
      <c r="N35" s="269">
        <v>7</v>
      </c>
      <c r="O35" s="269">
        <v>1</v>
      </c>
      <c r="P35" s="269">
        <v>12</v>
      </c>
      <c r="Q35" s="269">
        <v>6</v>
      </c>
      <c r="R35" s="269">
        <v>2</v>
      </c>
      <c r="S35" s="269">
        <v>8</v>
      </c>
      <c r="T35" s="269">
        <v>15</v>
      </c>
      <c r="U35" s="269">
        <v>25</v>
      </c>
      <c r="V35" s="269">
        <v>2</v>
      </c>
      <c r="W35" s="269">
        <v>0</v>
      </c>
      <c r="X35" s="269">
        <v>0</v>
      </c>
      <c r="Y35" s="269">
        <v>86</v>
      </c>
      <c r="Z35" s="269">
        <v>0</v>
      </c>
      <c r="AA35" s="269">
        <v>31</v>
      </c>
      <c r="AB35" s="269">
        <v>8</v>
      </c>
      <c r="AC35" s="269">
        <v>121</v>
      </c>
      <c r="AD35" s="269">
        <v>44</v>
      </c>
      <c r="AE35" s="269">
        <v>0</v>
      </c>
      <c r="AF35" s="269">
        <v>6</v>
      </c>
      <c r="AG35" s="269">
        <v>11</v>
      </c>
      <c r="AH35" s="269">
        <v>167</v>
      </c>
      <c r="AI35" s="269">
        <v>196</v>
      </c>
      <c r="AJ35" s="269">
        <v>96</v>
      </c>
      <c r="AK35" s="269">
        <v>41</v>
      </c>
      <c r="AL35" s="269">
        <v>37</v>
      </c>
      <c r="AM35" s="269">
        <v>63</v>
      </c>
      <c r="AN35" s="269">
        <v>0</v>
      </c>
      <c r="AO35" s="269">
        <v>6</v>
      </c>
      <c r="AP35" s="270">
        <v>1032</v>
      </c>
      <c r="AQ35" s="269">
        <v>10</v>
      </c>
      <c r="AR35" s="269">
        <v>1521</v>
      </c>
      <c r="AS35" s="269">
        <v>1</v>
      </c>
      <c r="AT35" s="269">
        <v>363</v>
      </c>
      <c r="AU35" s="269">
        <v>264</v>
      </c>
      <c r="AV35" s="269">
        <v>0</v>
      </c>
      <c r="AW35" s="270">
        <v>2159</v>
      </c>
      <c r="AX35" s="269">
        <v>3191</v>
      </c>
      <c r="AY35" s="270">
        <v>28</v>
      </c>
      <c r="AZ35" s="270">
        <v>2187</v>
      </c>
      <c r="BA35" s="269">
        <v>3219</v>
      </c>
      <c r="BB35" s="270">
        <v>-3118</v>
      </c>
      <c r="BC35" s="269">
        <v>-931</v>
      </c>
      <c r="BD35" s="270">
        <v>101</v>
      </c>
      <c r="BE35" s="271"/>
      <c r="BG35" s="281" t="s">
        <v>477</v>
      </c>
      <c r="BH35" s="283" t="s">
        <v>193</v>
      </c>
      <c r="BI35" s="273">
        <f t="shared" si="0"/>
        <v>3191</v>
      </c>
      <c r="BJ35" s="274">
        <f t="shared" si="1"/>
        <v>3118</v>
      </c>
      <c r="BK35" s="275">
        <f t="shared" si="2"/>
        <v>0.9771231588843623</v>
      </c>
      <c r="BL35" s="276">
        <f t="shared" si="3"/>
        <v>2.2876841115637703E-2</v>
      </c>
      <c r="BM35" s="277"/>
      <c r="BN35" s="281" t="s">
        <v>477</v>
      </c>
      <c r="BO35" s="283" t="s">
        <v>193</v>
      </c>
      <c r="BP35" s="278">
        <f t="shared" si="4"/>
        <v>28</v>
      </c>
      <c r="BQ35" s="279">
        <f t="shared" si="5"/>
        <v>3118</v>
      </c>
      <c r="BR35" s="280">
        <f t="shared" si="6"/>
        <v>-3090</v>
      </c>
      <c r="BS35" s="277"/>
    </row>
    <row r="36" spans="1:71" x14ac:dyDescent="0.2">
      <c r="A36" s="281" t="s">
        <v>478</v>
      </c>
      <c r="B36" s="282" t="s">
        <v>39</v>
      </c>
      <c r="C36" s="269">
        <v>0</v>
      </c>
      <c r="D36" s="269">
        <v>0</v>
      </c>
      <c r="E36" s="269">
        <v>0</v>
      </c>
      <c r="F36" s="269">
        <v>0</v>
      </c>
      <c r="G36" s="269">
        <v>0</v>
      </c>
      <c r="H36" s="269">
        <v>0</v>
      </c>
      <c r="I36" s="269">
        <v>0</v>
      </c>
      <c r="J36" s="269">
        <v>0</v>
      </c>
      <c r="K36" s="269">
        <v>0</v>
      </c>
      <c r="L36" s="269">
        <v>0</v>
      </c>
      <c r="M36" s="269">
        <v>0</v>
      </c>
      <c r="N36" s="269">
        <v>0</v>
      </c>
      <c r="O36" s="269">
        <v>0</v>
      </c>
      <c r="P36" s="269">
        <v>0</v>
      </c>
      <c r="Q36" s="269">
        <v>0</v>
      </c>
      <c r="R36" s="269">
        <v>0</v>
      </c>
      <c r="S36" s="269">
        <v>0</v>
      </c>
      <c r="T36" s="269">
        <v>0</v>
      </c>
      <c r="U36" s="269">
        <v>0</v>
      </c>
      <c r="V36" s="269">
        <v>0</v>
      </c>
      <c r="W36" s="269">
        <v>0</v>
      </c>
      <c r="X36" s="269">
        <v>0</v>
      </c>
      <c r="Y36" s="269">
        <v>0</v>
      </c>
      <c r="Z36" s="269">
        <v>0</v>
      </c>
      <c r="AA36" s="269">
        <v>0</v>
      </c>
      <c r="AB36" s="269">
        <v>0</v>
      </c>
      <c r="AC36" s="269">
        <v>0</v>
      </c>
      <c r="AD36" s="269">
        <v>0</v>
      </c>
      <c r="AE36" s="269">
        <v>0</v>
      </c>
      <c r="AF36" s="269">
        <v>0</v>
      </c>
      <c r="AG36" s="269">
        <v>0</v>
      </c>
      <c r="AH36" s="269">
        <v>0</v>
      </c>
      <c r="AI36" s="269">
        <v>0</v>
      </c>
      <c r="AJ36" s="269">
        <v>0</v>
      </c>
      <c r="AK36" s="269">
        <v>0</v>
      </c>
      <c r="AL36" s="269">
        <v>0</v>
      </c>
      <c r="AM36" s="269">
        <v>0</v>
      </c>
      <c r="AN36" s="269">
        <v>0</v>
      </c>
      <c r="AO36" s="269">
        <v>19</v>
      </c>
      <c r="AP36" s="270">
        <v>19</v>
      </c>
      <c r="AQ36" s="269">
        <v>0</v>
      </c>
      <c r="AR36" s="269">
        <v>140</v>
      </c>
      <c r="AS36" s="269">
        <v>5309</v>
      </c>
      <c r="AT36" s="269">
        <v>0</v>
      </c>
      <c r="AU36" s="269">
        <v>0</v>
      </c>
      <c r="AV36" s="269">
        <v>0</v>
      </c>
      <c r="AW36" s="270">
        <v>5449</v>
      </c>
      <c r="AX36" s="269">
        <v>5468</v>
      </c>
      <c r="AY36" s="270">
        <v>0</v>
      </c>
      <c r="AZ36" s="270">
        <v>5449</v>
      </c>
      <c r="BA36" s="269">
        <v>5468</v>
      </c>
      <c r="BB36" s="270">
        <v>0</v>
      </c>
      <c r="BC36" s="269">
        <v>5449</v>
      </c>
      <c r="BD36" s="270">
        <v>5468</v>
      </c>
      <c r="BE36" s="271"/>
      <c r="BG36" s="281" t="s">
        <v>478</v>
      </c>
      <c r="BH36" s="283" t="s">
        <v>39</v>
      </c>
      <c r="BI36" s="273">
        <f t="shared" si="0"/>
        <v>5468</v>
      </c>
      <c r="BJ36" s="274">
        <f t="shared" si="1"/>
        <v>0</v>
      </c>
      <c r="BK36" s="275">
        <f t="shared" si="2"/>
        <v>0</v>
      </c>
      <c r="BL36" s="276">
        <f t="shared" si="3"/>
        <v>1</v>
      </c>
      <c r="BM36" s="277"/>
      <c r="BN36" s="281" t="s">
        <v>478</v>
      </c>
      <c r="BO36" s="283" t="s">
        <v>39</v>
      </c>
      <c r="BP36" s="278">
        <f t="shared" si="4"/>
        <v>0</v>
      </c>
      <c r="BQ36" s="279">
        <f t="shared" si="5"/>
        <v>0</v>
      </c>
      <c r="BR36" s="280">
        <f t="shared" si="6"/>
        <v>0</v>
      </c>
      <c r="BS36" s="277"/>
    </row>
    <row r="37" spans="1:71" x14ac:dyDescent="0.2">
      <c r="A37" s="281" t="s">
        <v>479</v>
      </c>
      <c r="B37" s="282" t="s">
        <v>40</v>
      </c>
      <c r="C37" s="269">
        <v>0</v>
      </c>
      <c r="D37" s="269">
        <v>0</v>
      </c>
      <c r="E37" s="269">
        <v>0</v>
      </c>
      <c r="F37" s="269">
        <v>0</v>
      </c>
      <c r="G37" s="269">
        <v>0</v>
      </c>
      <c r="H37" s="269">
        <v>0</v>
      </c>
      <c r="I37" s="269">
        <v>0</v>
      </c>
      <c r="J37" s="269">
        <v>0</v>
      </c>
      <c r="K37" s="269">
        <v>0</v>
      </c>
      <c r="L37" s="269">
        <v>0</v>
      </c>
      <c r="M37" s="269">
        <v>1</v>
      </c>
      <c r="N37" s="269">
        <v>0</v>
      </c>
      <c r="O37" s="269">
        <v>0</v>
      </c>
      <c r="P37" s="269">
        <v>1</v>
      </c>
      <c r="Q37" s="269">
        <v>0</v>
      </c>
      <c r="R37" s="269">
        <v>0</v>
      </c>
      <c r="S37" s="269">
        <v>0</v>
      </c>
      <c r="T37" s="269">
        <v>2</v>
      </c>
      <c r="U37" s="269">
        <v>2</v>
      </c>
      <c r="V37" s="269">
        <v>0</v>
      </c>
      <c r="W37" s="269">
        <v>0</v>
      </c>
      <c r="X37" s="269">
        <v>0</v>
      </c>
      <c r="Y37" s="269">
        <v>2</v>
      </c>
      <c r="Z37" s="269">
        <v>0</v>
      </c>
      <c r="AA37" s="269">
        <v>0</v>
      </c>
      <c r="AB37" s="269">
        <v>0</v>
      </c>
      <c r="AC37" s="269">
        <v>0</v>
      </c>
      <c r="AD37" s="269">
        <v>0</v>
      </c>
      <c r="AE37" s="269">
        <v>0</v>
      </c>
      <c r="AF37" s="269">
        <v>0</v>
      </c>
      <c r="AG37" s="269">
        <v>0</v>
      </c>
      <c r="AH37" s="269">
        <v>1</v>
      </c>
      <c r="AI37" s="269">
        <v>0</v>
      </c>
      <c r="AJ37" s="269">
        <v>1</v>
      </c>
      <c r="AK37" s="269">
        <v>0</v>
      </c>
      <c r="AL37" s="269">
        <v>0</v>
      </c>
      <c r="AM37" s="269">
        <v>0</v>
      </c>
      <c r="AN37" s="269">
        <v>0</v>
      </c>
      <c r="AO37" s="269">
        <v>0</v>
      </c>
      <c r="AP37" s="270">
        <v>10</v>
      </c>
      <c r="AQ37" s="269">
        <v>0</v>
      </c>
      <c r="AR37" s="269">
        <v>933</v>
      </c>
      <c r="AS37" s="269">
        <v>2662</v>
      </c>
      <c r="AT37" s="269">
        <v>994</v>
      </c>
      <c r="AU37" s="269">
        <v>777</v>
      </c>
      <c r="AV37" s="269">
        <v>0</v>
      </c>
      <c r="AW37" s="270">
        <v>5366</v>
      </c>
      <c r="AX37" s="269">
        <v>5376</v>
      </c>
      <c r="AY37" s="270">
        <v>5055</v>
      </c>
      <c r="AZ37" s="270">
        <v>10421</v>
      </c>
      <c r="BA37" s="269">
        <v>10431</v>
      </c>
      <c r="BB37" s="270">
        <v>0</v>
      </c>
      <c r="BC37" s="269">
        <v>10421</v>
      </c>
      <c r="BD37" s="270">
        <v>10431</v>
      </c>
      <c r="BE37" s="271"/>
      <c r="BG37" s="281" t="s">
        <v>479</v>
      </c>
      <c r="BH37" s="283" t="s">
        <v>40</v>
      </c>
      <c r="BI37" s="273">
        <f t="shared" si="0"/>
        <v>5376</v>
      </c>
      <c r="BJ37" s="274">
        <f t="shared" si="1"/>
        <v>0</v>
      </c>
      <c r="BK37" s="275">
        <f t="shared" si="2"/>
        <v>0</v>
      </c>
      <c r="BL37" s="276">
        <f t="shared" si="3"/>
        <v>1</v>
      </c>
      <c r="BM37" s="277"/>
      <c r="BN37" s="281" t="s">
        <v>479</v>
      </c>
      <c r="BO37" s="283" t="s">
        <v>40</v>
      </c>
      <c r="BP37" s="278">
        <f t="shared" si="4"/>
        <v>5055</v>
      </c>
      <c r="BQ37" s="279">
        <f t="shared" si="5"/>
        <v>0</v>
      </c>
      <c r="BR37" s="280">
        <f t="shared" si="6"/>
        <v>5055</v>
      </c>
      <c r="BS37" s="277"/>
    </row>
    <row r="38" spans="1:71" x14ac:dyDescent="0.2">
      <c r="A38" s="281" t="s">
        <v>480</v>
      </c>
      <c r="B38" s="282" t="s">
        <v>481</v>
      </c>
      <c r="C38" s="269">
        <v>2</v>
      </c>
      <c r="D38" s="269">
        <v>0</v>
      </c>
      <c r="E38" s="269">
        <v>0</v>
      </c>
      <c r="F38" s="269">
        <v>0</v>
      </c>
      <c r="G38" s="269">
        <v>0</v>
      </c>
      <c r="H38" s="269">
        <v>0</v>
      </c>
      <c r="I38" s="269">
        <v>0</v>
      </c>
      <c r="J38" s="269">
        <v>0</v>
      </c>
      <c r="K38" s="269">
        <v>0</v>
      </c>
      <c r="L38" s="269">
        <v>0</v>
      </c>
      <c r="M38" s="269">
        <v>0</v>
      </c>
      <c r="N38" s="269">
        <v>0</v>
      </c>
      <c r="O38" s="269">
        <v>0</v>
      </c>
      <c r="P38" s="269">
        <v>0</v>
      </c>
      <c r="Q38" s="269">
        <v>0</v>
      </c>
      <c r="R38" s="269">
        <v>0</v>
      </c>
      <c r="S38" s="269">
        <v>0</v>
      </c>
      <c r="T38" s="269">
        <v>0</v>
      </c>
      <c r="U38" s="269">
        <v>0</v>
      </c>
      <c r="V38" s="269">
        <v>0</v>
      </c>
      <c r="W38" s="269">
        <v>0</v>
      </c>
      <c r="X38" s="269">
        <v>0</v>
      </c>
      <c r="Y38" s="269">
        <v>0</v>
      </c>
      <c r="Z38" s="269">
        <v>0</v>
      </c>
      <c r="AA38" s="269">
        <v>0</v>
      </c>
      <c r="AB38" s="269">
        <v>0</v>
      </c>
      <c r="AC38" s="269">
        <v>0</v>
      </c>
      <c r="AD38" s="269">
        <v>0</v>
      </c>
      <c r="AE38" s="269">
        <v>0</v>
      </c>
      <c r="AF38" s="269">
        <v>0</v>
      </c>
      <c r="AG38" s="269">
        <v>0</v>
      </c>
      <c r="AH38" s="269">
        <v>0</v>
      </c>
      <c r="AI38" s="269">
        <v>0</v>
      </c>
      <c r="AJ38" s="269">
        <v>160</v>
      </c>
      <c r="AK38" s="269">
        <v>0</v>
      </c>
      <c r="AL38" s="269">
        <v>0</v>
      </c>
      <c r="AM38" s="269">
        <v>0</v>
      </c>
      <c r="AN38" s="269">
        <v>0</v>
      </c>
      <c r="AO38" s="269">
        <v>0</v>
      </c>
      <c r="AP38" s="270">
        <v>162</v>
      </c>
      <c r="AQ38" s="269">
        <v>34</v>
      </c>
      <c r="AR38" s="269">
        <v>1783</v>
      </c>
      <c r="AS38" s="269">
        <v>7926</v>
      </c>
      <c r="AT38" s="269">
        <v>0</v>
      </c>
      <c r="AU38" s="269">
        <v>0</v>
      </c>
      <c r="AV38" s="269">
        <v>0</v>
      </c>
      <c r="AW38" s="270">
        <v>9743</v>
      </c>
      <c r="AX38" s="269">
        <v>9905</v>
      </c>
      <c r="AY38" s="270">
        <v>132</v>
      </c>
      <c r="AZ38" s="270">
        <v>9875</v>
      </c>
      <c r="BA38" s="269">
        <v>10037</v>
      </c>
      <c r="BB38" s="270">
        <v>-1908</v>
      </c>
      <c r="BC38" s="269">
        <v>7967</v>
      </c>
      <c r="BD38" s="270">
        <v>8129</v>
      </c>
      <c r="BE38" s="271"/>
      <c r="BG38" s="281" t="s">
        <v>480</v>
      </c>
      <c r="BH38" s="283" t="s">
        <v>481</v>
      </c>
      <c r="BI38" s="273">
        <f t="shared" si="0"/>
        <v>9905</v>
      </c>
      <c r="BJ38" s="274">
        <f t="shared" si="1"/>
        <v>1908</v>
      </c>
      <c r="BK38" s="275">
        <f t="shared" si="2"/>
        <v>0.19262998485613328</v>
      </c>
      <c r="BL38" s="276">
        <f t="shared" si="3"/>
        <v>0.80737001514386675</v>
      </c>
      <c r="BM38" s="277"/>
      <c r="BN38" s="281" t="s">
        <v>480</v>
      </c>
      <c r="BO38" s="283" t="s">
        <v>481</v>
      </c>
      <c r="BP38" s="278">
        <f t="shared" si="4"/>
        <v>132</v>
      </c>
      <c r="BQ38" s="279">
        <f t="shared" si="5"/>
        <v>1908</v>
      </c>
      <c r="BR38" s="280">
        <f t="shared" si="6"/>
        <v>-1776</v>
      </c>
      <c r="BS38" s="277"/>
    </row>
    <row r="39" spans="1:71" x14ac:dyDescent="0.2">
      <c r="A39" s="281" t="s">
        <v>482</v>
      </c>
      <c r="B39" s="282" t="s">
        <v>483</v>
      </c>
      <c r="C39" s="269">
        <v>0</v>
      </c>
      <c r="D39" s="269">
        <v>0</v>
      </c>
      <c r="E39" s="269">
        <v>0</v>
      </c>
      <c r="F39" s="269">
        <v>0</v>
      </c>
      <c r="G39" s="269">
        <v>1</v>
      </c>
      <c r="H39" s="269">
        <v>0</v>
      </c>
      <c r="I39" s="269">
        <v>0</v>
      </c>
      <c r="J39" s="269">
        <v>0</v>
      </c>
      <c r="K39" s="269">
        <v>0</v>
      </c>
      <c r="L39" s="269">
        <v>0</v>
      </c>
      <c r="M39" s="269">
        <v>1</v>
      </c>
      <c r="N39" s="269">
        <v>3</v>
      </c>
      <c r="O39" s="269">
        <v>0</v>
      </c>
      <c r="P39" s="269">
        <v>1</v>
      </c>
      <c r="Q39" s="269">
        <v>2</v>
      </c>
      <c r="R39" s="269">
        <v>0</v>
      </c>
      <c r="S39" s="269">
        <v>2</v>
      </c>
      <c r="T39" s="269">
        <v>1</v>
      </c>
      <c r="U39" s="269">
        <v>1</v>
      </c>
      <c r="V39" s="269">
        <v>0</v>
      </c>
      <c r="W39" s="269">
        <v>0</v>
      </c>
      <c r="X39" s="269">
        <v>0</v>
      </c>
      <c r="Y39" s="269">
        <v>7</v>
      </c>
      <c r="Z39" s="269">
        <v>0</v>
      </c>
      <c r="AA39" s="269">
        <v>8</v>
      </c>
      <c r="AB39" s="269">
        <v>2</v>
      </c>
      <c r="AC39" s="269">
        <v>1</v>
      </c>
      <c r="AD39" s="269">
        <v>1</v>
      </c>
      <c r="AE39" s="269">
        <v>0</v>
      </c>
      <c r="AF39" s="269">
        <v>1</v>
      </c>
      <c r="AG39" s="269">
        <v>0</v>
      </c>
      <c r="AH39" s="269">
        <v>0</v>
      </c>
      <c r="AI39" s="269">
        <v>13</v>
      </c>
      <c r="AJ39" s="269">
        <v>7</v>
      </c>
      <c r="AK39" s="269">
        <v>0</v>
      </c>
      <c r="AL39" s="269">
        <v>2</v>
      </c>
      <c r="AM39" s="269">
        <v>8</v>
      </c>
      <c r="AN39" s="269">
        <v>0</v>
      </c>
      <c r="AO39" s="269">
        <v>1</v>
      </c>
      <c r="AP39" s="270">
        <v>63</v>
      </c>
      <c r="AQ39" s="269">
        <v>0</v>
      </c>
      <c r="AR39" s="269">
        <v>540</v>
      </c>
      <c r="AS39" s="269">
        <v>0</v>
      </c>
      <c r="AT39" s="269">
        <v>0</v>
      </c>
      <c r="AU39" s="269">
        <v>0</v>
      </c>
      <c r="AV39" s="269">
        <v>0</v>
      </c>
      <c r="AW39" s="270">
        <v>540</v>
      </c>
      <c r="AX39" s="269">
        <v>603</v>
      </c>
      <c r="AY39" s="270">
        <v>4</v>
      </c>
      <c r="AZ39" s="270">
        <v>544</v>
      </c>
      <c r="BA39" s="269">
        <v>607</v>
      </c>
      <c r="BB39" s="270">
        <v>-20</v>
      </c>
      <c r="BC39" s="269">
        <v>524</v>
      </c>
      <c r="BD39" s="270">
        <v>587</v>
      </c>
      <c r="BE39" s="271"/>
      <c r="BG39" s="281" t="s">
        <v>482</v>
      </c>
      <c r="BH39" s="283" t="s">
        <v>483</v>
      </c>
      <c r="BI39" s="273">
        <f t="shared" si="0"/>
        <v>603</v>
      </c>
      <c r="BJ39" s="274">
        <f t="shared" si="1"/>
        <v>20</v>
      </c>
      <c r="BK39" s="275">
        <f t="shared" si="2"/>
        <v>3.316749585406302E-2</v>
      </c>
      <c r="BL39" s="276">
        <f t="shared" si="3"/>
        <v>0.96683250414593702</v>
      </c>
      <c r="BM39" s="277"/>
      <c r="BN39" s="281" t="s">
        <v>482</v>
      </c>
      <c r="BO39" s="283" t="s">
        <v>483</v>
      </c>
      <c r="BP39" s="278">
        <f t="shared" si="4"/>
        <v>4</v>
      </c>
      <c r="BQ39" s="279">
        <f t="shared" si="5"/>
        <v>20</v>
      </c>
      <c r="BR39" s="280">
        <f t="shared" si="6"/>
        <v>-16</v>
      </c>
      <c r="BS39" s="277"/>
    </row>
    <row r="40" spans="1:71" x14ac:dyDescent="0.2">
      <c r="A40" s="281" t="s">
        <v>484</v>
      </c>
      <c r="B40" s="282" t="s">
        <v>41</v>
      </c>
      <c r="C40" s="269">
        <v>67</v>
      </c>
      <c r="D40" s="269">
        <v>3</v>
      </c>
      <c r="E40" s="269">
        <v>0</v>
      </c>
      <c r="F40" s="269">
        <v>0</v>
      </c>
      <c r="G40" s="269">
        <v>65</v>
      </c>
      <c r="H40" s="269">
        <v>6</v>
      </c>
      <c r="I40" s="269">
        <v>7</v>
      </c>
      <c r="J40" s="269">
        <v>5</v>
      </c>
      <c r="K40" s="269">
        <v>0</v>
      </c>
      <c r="L40" s="269">
        <v>19</v>
      </c>
      <c r="M40" s="269">
        <v>143</v>
      </c>
      <c r="N40" s="269">
        <v>47</v>
      </c>
      <c r="O40" s="269">
        <v>5</v>
      </c>
      <c r="P40" s="269">
        <v>50</v>
      </c>
      <c r="Q40" s="269">
        <v>31</v>
      </c>
      <c r="R40" s="269">
        <v>6</v>
      </c>
      <c r="S40" s="269">
        <v>36</v>
      </c>
      <c r="T40" s="269">
        <v>98</v>
      </c>
      <c r="U40" s="269">
        <v>76</v>
      </c>
      <c r="V40" s="269">
        <v>2</v>
      </c>
      <c r="W40" s="269">
        <v>1</v>
      </c>
      <c r="X40" s="269">
        <v>3</v>
      </c>
      <c r="Y40" s="269">
        <v>982</v>
      </c>
      <c r="Z40" s="269">
        <v>6</v>
      </c>
      <c r="AA40" s="269">
        <v>106</v>
      </c>
      <c r="AB40" s="269">
        <v>52</v>
      </c>
      <c r="AC40" s="269">
        <v>268</v>
      </c>
      <c r="AD40" s="269">
        <v>86</v>
      </c>
      <c r="AE40" s="269">
        <v>3</v>
      </c>
      <c r="AF40" s="269">
        <v>34</v>
      </c>
      <c r="AG40" s="269">
        <v>23</v>
      </c>
      <c r="AH40" s="269">
        <v>504</v>
      </c>
      <c r="AI40" s="269">
        <v>585</v>
      </c>
      <c r="AJ40" s="269">
        <v>385</v>
      </c>
      <c r="AK40" s="269">
        <v>46</v>
      </c>
      <c r="AL40" s="269">
        <v>202</v>
      </c>
      <c r="AM40" s="269">
        <v>109</v>
      </c>
      <c r="AN40" s="269">
        <v>0</v>
      </c>
      <c r="AO40" s="269">
        <v>4</v>
      </c>
      <c r="AP40" s="270">
        <v>4065</v>
      </c>
      <c r="AQ40" s="269">
        <v>37</v>
      </c>
      <c r="AR40" s="269">
        <v>1431</v>
      </c>
      <c r="AS40" s="269">
        <v>0</v>
      </c>
      <c r="AT40" s="269">
        <v>61</v>
      </c>
      <c r="AU40" s="269">
        <v>74</v>
      </c>
      <c r="AV40" s="269">
        <v>0</v>
      </c>
      <c r="AW40" s="270">
        <v>1603</v>
      </c>
      <c r="AX40" s="269">
        <v>5668</v>
      </c>
      <c r="AY40" s="270">
        <v>75</v>
      </c>
      <c r="AZ40" s="270">
        <v>1678</v>
      </c>
      <c r="BA40" s="269">
        <v>5743</v>
      </c>
      <c r="BB40" s="270">
        <v>-4322</v>
      </c>
      <c r="BC40" s="269">
        <v>-2644</v>
      </c>
      <c r="BD40" s="270">
        <v>1421</v>
      </c>
      <c r="BE40" s="271"/>
      <c r="BG40" s="281" t="s">
        <v>484</v>
      </c>
      <c r="BH40" s="283" t="s">
        <v>41</v>
      </c>
      <c r="BI40" s="273">
        <f t="shared" si="0"/>
        <v>5668</v>
      </c>
      <c r="BJ40" s="274">
        <f t="shared" si="1"/>
        <v>4322</v>
      </c>
      <c r="BK40" s="275">
        <f t="shared" si="2"/>
        <v>0.76252646436132676</v>
      </c>
      <c r="BL40" s="276">
        <f t="shared" si="3"/>
        <v>0.23747353563867324</v>
      </c>
      <c r="BM40" s="277"/>
      <c r="BN40" s="281" t="s">
        <v>484</v>
      </c>
      <c r="BO40" s="283" t="s">
        <v>41</v>
      </c>
      <c r="BP40" s="278">
        <f t="shared" si="4"/>
        <v>75</v>
      </c>
      <c r="BQ40" s="279">
        <f t="shared" si="5"/>
        <v>4322</v>
      </c>
      <c r="BR40" s="280">
        <f t="shared" si="6"/>
        <v>-4247</v>
      </c>
      <c r="BS40" s="277"/>
    </row>
    <row r="41" spans="1:71" x14ac:dyDescent="0.2">
      <c r="A41" s="286">
        <v>37</v>
      </c>
      <c r="B41" s="282" t="s">
        <v>42</v>
      </c>
      <c r="C41" s="269">
        <v>0</v>
      </c>
      <c r="D41" s="269">
        <v>0</v>
      </c>
      <c r="E41" s="269">
        <v>0</v>
      </c>
      <c r="F41" s="269">
        <v>0</v>
      </c>
      <c r="G41" s="269">
        <v>0</v>
      </c>
      <c r="H41" s="269">
        <v>0</v>
      </c>
      <c r="I41" s="269">
        <v>0</v>
      </c>
      <c r="J41" s="269">
        <v>0</v>
      </c>
      <c r="K41" s="269">
        <v>0</v>
      </c>
      <c r="L41" s="269">
        <v>0</v>
      </c>
      <c r="M41" s="269">
        <v>0</v>
      </c>
      <c r="N41" s="269">
        <v>0</v>
      </c>
      <c r="O41" s="269">
        <v>0</v>
      </c>
      <c r="P41" s="269">
        <v>0</v>
      </c>
      <c r="Q41" s="269">
        <v>0</v>
      </c>
      <c r="R41" s="269">
        <v>0</v>
      </c>
      <c r="S41" s="269">
        <v>0</v>
      </c>
      <c r="T41" s="269">
        <v>0</v>
      </c>
      <c r="U41" s="269">
        <v>0</v>
      </c>
      <c r="V41" s="269">
        <v>0</v>
      </c>
      <c r="W41" s="269">
        <v>0</v>
      </c>
      <c r="X41" s="269">
        <v>0</v>
      </c>
      <c r="Y41" s="269">
        <v>2</v>
      </c>
      <c r="Z41" s="269">
        <v>0</v>
      </c>
      <c r="AA41" s="269">
        <v>0</v>
      </c>
      <c r="AB41" s="269">
        <v>0</v>
      </c>
      <c r="AC41" s="269">
        <v>2</v>
      </c>
      <c r="AD41" s="269">
        <v>0</v>
      </c>
      <c r="AE41" s="269">
        <v>0</v>
      </c>
      <c r="AF41" s="269">
        <v>0</v>
      </c>
      <c r="AG41" s="269">
        <v>0</v>
      </c>
      <c r="AH41" s="269">
        <v>3</v>
      </c>
      <c r="AI41" s="269">
        <v>34</v>
      </c>
      <c r="AJ41" s="269">
        <v>104</v>
      </c>
      <c r="AK41" s="269">
        <v>2</v>
      </c>
      <c r="AL41" s="269">
        <v>1</v>
      </c>
      <c r="AM41" s="269">
        <v>56</v>
      </c>
      <c r="AN41" s="269">
        <v>0</v>
      </c>
      <c r="AO41" s="269">
        <v>0</v>
      </c>
      <c r="AP41" s="270">
        <v>204</v>
      </c>
      <c r="AQ41" s="269">
        <v>652</v>
      </c>
      <c r="AR41" s="269">
        <v>4014</v>
      </c>
      <c r="AS41" s="269">
        <v>0</v>
      </c>
      <c r="AT41" s="269">
        <v>0</v>
      </c>
      <c r="AU41" s="269">
        <v>0</v>
      </c>
      <c r="AV41" s="269">
        <v>0</v>
      </c>
      <c r="AW41" s="270">
        <v>4666</v>
      </c>
      <c r="AX41" s="269">
        <v>4870</v>
      </c>
      <c r="AY41" s="270">
        <v>1201</v>
      </c>
      <c r="AZ41" s="270">
        <v>5867</v>
      </c>
      <c r="BA41" s="269">
        <v>6071</v>
      </c>
      <c r="BB41" s="270">
        <v>-2860</v>
      </c>
      <c r="BC41" s="269">
        <v>3007</v>
      </c>
      <c r="BD41" s="270">
        <v>3211</v>
      </c>
      <c r="BE41" s="271"/>
      <c r="BG41" s="286">
        <v>37</v>
      </c>
      <c r="BH41" s="283" t="s">
        <v>42</v>
      </c>
      <c r="BI41" s="273">
        <f t="shared" si="0"/>
        <v>4870</v>
      </c>
      <c r="BJ41" s="274">
        <f t="shared" si="1"/>
        <v>2860</v>
      </c>
      <c r="BK41" s="275">
        <f t="shared" si="2"/>
        <v>0.58726899383983577</v>
      </c>
      <c r="BL41" s="276">
        <f t="shared" si="3"/>
        <v>0.41273100616016423</v>
      </c>
      <c r="BM41" s="277"/>
      <c r="BN41" s="286">
        <v>37</v>
      </c>
      <c r="BO41" s="283" t="s">
        <v>42</v>
      </c>
      <c r="BP41" s="278">
        <f t="shared" si="4"/>
        <v>1201</v>
      </c>
      <c r="BQ41" s="279">
        <f t="shared" si="5"/>
        <v>2860</v>
      </c>
      <c r="BR41" s="280">
        <f t="shared" si="6"/>
        <v>-1659</v>
      </c>
      <c r="BS41" s="277"/>
    </row>
    <row r="42" spans="1:71" x14ac:dyDescent="0.2">
      <c r="A42" s="287">
        <v>38</v>
      </c>
      <c r="B42" s="268" t="s">
        <v>282</v>
      </c>
      <c r="C42" s="269">
        <v>1</v>
      </c>
      <c r="D42" s="269">
        <v>0</v>
      </c>
      <c r="E42" s="269">
        <v>0</v>
      </c>
      <c r="F42" s="269">
        <v>0</v>
      </c>
      <c r="G42" s="269">
        <v>1</v>
      </c>
      <c r="H42" s="269">
        <v>0</v>
      </c>
      <c r="I42" s="269">
        <v>0</v>
      </c>
      <c r="J42" s="269">
        <v>0</v>
      </c>
      <c r="K42" s="269">
        <v>0</v>
      </c>
      <c r="L42" s="269">
        <v>0</v>
      </c>
      <c r="M42" s="269">
        <v>2</v>
      </c>
      <c r="N42" s="269">
        <v>0</v>
      </c>
      <c r="O42" s="269">
        <v>0</v>
      </c>
      <c r="P42" s="269">
        <v>0</v>
      </c>
      <c r="Q42" s="269">
        <v>0</v>
      </c>
      <c r="R42" s="269">
        <v>0</v>
      </c>
      <c r="S42" s="269">
        <v>1</v>
      </c>
      <c r="T42" s="269">
        <v>1</v>
      </c>
      <c r="U42" s="269">
        <v>1</v>
      </c>
      <c r="V42" s="269">
        <v>0</v>
      </c>
      <c r="W42" s="269">
        <v>0</v>
      </c>
      <c r="X42" s="269">
        <v>0</v>
      </c>
      <c r="Y42" s="269">
        <v>4</v>
      </c>
      <c r="Z42" s="269">
        <v>0</v>
      </c>
      <c r="AA42" s="269">
        <v>0</v>
      </c>
      <c r="AB42" s="269">
        <v>1</v>
      </c>
      <c r="AC42" s="269">
        <v>3</v>
      </c>
      <c r="AD42" s="269">
        <v>1</v>
      </c>
      <c r="AE42" s="269">
        <v>0</v>
      </c>
      <c r="AF42" s="269">
        <v>0</v>
      </c>
      <c r="AG42" s="269">
        <v>0</v>
      </c>
      <c r="AH42" s="269">
        <v>8</v>
      </c>
      <c r="AI42" s="269">
        <v>16</v>
      </c>
      <c r="AJ42" s="269">
        <v>9</v>
      </c>
      <c r="AK42" s="269">
        <v>1</v>
      </c>
      <c r="AL42" s="269">
        <v>1</v>
      </c>
      <c r="AM42" s="269">
        <v>0</v>
      </c>
      <c r="AN42" s="269">
        <v>0</v>
      </c>
      <c r="AO42" s="269">
        <v>0</v>
      </c>
      <c r="AP42" s="270">
        <v>51</v>
      </c>
      <c r="AQ42" s="269">
        <v>0</v>
      </c>
      <c r="AR42" s="269">
        <v>0</v>
      </c>
      <c r="AS42" s="269">
        <v>0</v>
      </c>
      <c r="AT42" s="269">
        <v>0</v>
      </c>
      <c r="AU42" s="269">
        <v>0</v>
      </c>
      <c r="AV42" s="269">
        <v>0</v>
      </c>
      <c r="AW42" s="270">
        <v>0</v>
      </c>
      <c r="AX42" s="269">
        <v>51</v>
      </c>
      <c r="AY42" s="270">
        <v>0</v>
      </c>
      <c r="AZ42" s="270">
        <v>0</v>
      </c>
      <c r="BA42" s="269">
        <v>51</v>
      </c>
      <c r="BB42" s="270">
        <v>0</v>
      </c>
      <c r="BC42" s="269">
        <v>0</v>
      </c>
      <c r="BD42" s="270">
        <v>51</v>
      </c>
      <c r="BE42" s="271"/>
      <c r="BG42" s="287">
        <v>38</v>
      </c>
      <c r="BH42" s="272" t="s">
        <v>282</v>
      </c>
      <c r="BI42" s="273">
        <f t="shared" si="0"/>
        <v>51</v>
      </c>
      <c r="BJ42" s="274">
        <f t="shared" si="1"/>
        <v>0</v>
      </c>
      <c r="BK42" s="275">
        <f t="shared" si="2"/>
        <v>0</v>
      </c>
      <c r="BL42" s="276">
        <f t="shared" si="3"/>
        <v>1</v>
      </c>
      <c r="BM42" s="277"/>
      <c r="BN42" s="287">
        <v>38</v>
      </c>
      <c r="BO42" s="272" t="s">
        <v>282</v>
      </c>
      <c r="BP42" s="278">
        <f t="shared" si="4"/>
        <v>0</v>
      </c>
      <c r="BQ42" s="279">
        <f t="shared" si="5"/>
        <v>0</v>
      </c>
      <c r="BR42" s="280">
        <f t="shared" si="6"/>
        <v>0</v>
      </c>
      <c r="BS42" s="277"/>
    </row>
    <row r="43" spans="1:71" x14ac:dyDescent="0.2">
      <c r="A43" s="287">
        <v>39</v>
      </c>
      <c r="B43" s="268" t="s">
        <v>283</v>
      </c>
      <c r="C43" s="269">
        <v>13</v>
      </c>
      <c r="D43" s="269">
        <v>2</v>
      </c>
      <c r="E43" s="269">
        <v>0</v>
      </c>
      <c r="F43" s="269">
        <v>0</v>
      </c>
      <c r="G43" s="269">
        <v>16</v>
      </c>
      <c r="H43" s="269">
        <v>1</v>
      </c>
      <c r="I43" s="269">
        <v>2</v>
      </c>
      <c r="J43" s="269">
        <v>0</v>
      </c>
      <c r="K43" s="269">
        <v>0</v>
      </c>
      <c r="L43" s="269">
        <v>1</v>
      </c>
      <c r="M43" s="269">
        <v>25</v>
      </c>
      <c r="N43" s="269">
        <v>17</v>
      </c>
      <c r="O43" s="269">
        <v>2</v>
      </c>
      <c r="P43" s="269">
        <v>8</v>
      </c>
      <c r="Q43" s="269">
        <v>7</v>
      </c>
      <c r="R43" s="269">
        <v>2</v>
      </c>
      <c r="S43" s="269">
        <v>4</v>
      </c>
      <c r="T43" s="269">
        <v>4</v>
      </c>
      <c r="U43" s="269">
        <v>7</v>
      </c>
      <c r="V43" s="269">
        <v>0</v>
      </c>
      <c r="W43" s="269">
        <v>0</v>
      </c>
      <c r="X43" s="269">
        <v>0</v>
      </c>
      <c r="Y43" s="269">
        <v>160</v>
      </c>
      <c r="Z43" s="269">
        <v>0</v>
      </c>
      <c r="AA43" s="269">
        <v>8</v>
      </c>
      <c r="AB43" s="269">
        <v>22</v>
      </c>
      <c r="AC43" s="269">
        <v>29</v>
      </c>
      <c r="AD43" s="269">
        <v>6</v>
      </c>
      <c r="AE43" s="269">
        <v>0</v>
      </c>
      <c r="AF43" s="269">
        <v>9</v>
      </c>
      <c r="AG43" s="269">
        <v>0</v>
      </c>
      <c r="AH43" s="269">
        <v>21</v>
      </c>
      <c r="AI43" s="269">
        <v>149</v>
      </c>
      <c r="AJ43" s="269">
        <v>45</v>
      </c>
      <c r="AK43" s="269">
        <v>6</v>
      </c>
      <c r="AL43" s="269">
        <v>7</v>
      </c>
      <c r="AM43" s="269">
        <v>14</v>
      </c>
      <c r="AN43" s="269">
        <v>0</v>
      </c>
      <c r="AO43" s="269">
        <v>0</v>
      </c>
      <c r="AP43" s="270">
        <v>587</v>
      </c>
      <c r="AQ43" s="269">
        <v>4</v>
      </c>
      <c r="AR43" s="269">
        <v>817</v>
      </c>
      <c r="AS43" s="269">
        <v>0</v>
      </c>
      <c r="AT43" s="269">
        <v>0</v>
      </c>
      <c r="AU43" s="269">
        <v>0</v>
      </c>
      <c r="AV43" s="269">
        <v>0</v>
      </c>
      <c r="AW43" s="270">
        <v>821</v>
      </c>
      <c r="AX43" s="269">
        <v>1408</v>
      </c>
      <c r="AY43" s="270">
        <v>0</v>
      </c>
      <c r="AZ43" s="270">
        <v>821</v>
      </c>
      <c r="BA43" s="269">
        <v>1408</v>
      </c>
      <c r="BB43" s="270">
        <v>-1309</v>
      </c>
      <c r="BC43" s="269">
        <v>-488</v>
      </c>
      <c r="BD43" s="270">
        <v>99</v>
      </c>
      <c r="BE43" s="271"/>
      <c r="BG43" s="287">
        <v>39</v>
      </c>
      <c r="BH43" s="272" t="s">
        <v>283</v>
      </c>
      <c r="BI43" s="273">
        <f t="shared" si="0"/>
        <v>1408</v>
      </c>
      <c r="BJ43" s="274">
        <f t="shared" si="1"/>
        <v>1309</v>
      </c>
      <c r="BK43" s="275">
        <f t="shared" si="2"/>
        <v>0.9296875</v>
      </c>
      <c r="BL43" s="276">
        <f t="shared" si="3"/>
        <v>7.03125E-2</v>
      </c>
      <c r="BM43" s="277"/>
      <c r="BN43" s="287">
        <v>39</v>
      </c>
      <c r="BO43" s="272" t="s">
        <v>283</v>
      </c>
      <c r="BP43" s="278">
        <f t="shared" si="4"/>
        <v>0</v>
      </c>
      <c r="BQ43" s="279">
        <f t="shared" si="5"/>
        <v>1309</v>
      </c>
      <c r="BR43" s="280">
        <f t="shared" si="6"/>
        <v>-1309</v>
      </c>
      <c r="BS43" s="277"/>
    </row>
    <row r="44" spans="1:71" x14ac:dyDescent="0.2">
      <c r="A44" s="288">
        <v>40</v>
      </c>
      <c r="B44" s="289" t="s">
        <v>43</v>
      </c>
      <c r="C44" s="290">
        <v>1844</v>
      </c>
      <c r="D44" s="290">
        <v>55</v>
      </c>
      <c r="E44" s="290">
        <v>0</v>
      </c>
      <c r="F44" s="290">
        <v>2</v>
      </c>
      <c r="G44" s="290">
        <v>1768</v>
      </c>
      <c r="H44" s="290">
        <v>100</v>
      </c>
      <c r="I44" s="290">
        <v>202</v>
      </c>
      <c r="J44" s="290">
        <v>81</v>
      </c>
      <c r="K44" s="290">
        <v>31</v>
      </c>
      <c r="L44" s="290">
        <v>346</v>
      </c>
      <c r="M44" s="290">
        <v>1410</v>
      </c>
      <c r="N44" s="290">
        <v>3486</v>
      </c>
      <c r="O44" s="290">
        <v>314</v>
      </c>
      <c r="P44" s="290">
        <v>1088</v>
      </c>
      <c r="Q44" s="290">
        <v>480</v>
      </c>
      <c r="R44" s="290">
        <v>107</v>
      </c>
      <c r="S44" s="290">
        <v>756</v>
      </c>
      <c r="T44" s="290">
        <v>1449</v>
      </c>
      <c r="U44" s="290">
        <v>1343</v>
      </c>
      <c r="V44" s="290">
        <v>38</v>
      </c>
      <c r="W44" s="290">
        <v>70</v>
      </c>
      <c r="X44" s="290">
        <v>62</v>
      </c>
      <c r="Y44" s="290">
        <v>5518</v>
      </c>
      <c r="Z44" s="290">
        <v>51</v>
      </c>
      <c r="AA44" s="290">
        <v>395</v>
      </c>
      <c r="AB44" s="290">
        <v>282</v>
      </c>
      <c r="AC44" s="290">
        <v>863</v>
      </c>
      <c r="AD44" s="290">
        <v>233</v>
      </c>
      <c r="AE44" s="290">
        <v>133</v>
      </c>
      <c r="AF44" s="290">
        <v>164</v>
      </c>
      <c r="AG44" s="290">
        <v>43</v>
      </c>
      <c r="AH44" s="290">
        <v>1553</v>
      </c>
      <c r="AI44" s="290">
        <v>2378</v>
      </c>
      <c r="AJ44" s="290">
        <v>3438</v>
      </c>
      <c r="AK44" s="290">
        <v>237</v>
      </c>
      <c r="AL44" s="290">
        <v>489</v>
      </c>
      <c r="AM44" s="290">
        <v>1461</v>
      </c>
      <c r="AN44" s="290">
        <v>51</v>
      </c>
      <c r="AO44" s="290">
        <v>69</v>
      </c>
      <c r="AP44" s="291">
        <v>32390</v>
      </c>
      <c r="AQ44" s="290">
        <v>974</v>
      </c>
      <c r="AR44" s="290">
        <v>32273</v>
      </c>
      <c r="AS44" s="290">
        <v>16033</v>
      </c>
      <c r="AT44" s="290">
        <v>11208</v>
      </c>
      <c r="AU44" s="290">
        <v>4433</v>
      </c>
      <c r="AV44" s="290">
        <v>-79</v>
      </c>
      <c r="AW44" s="291">
        <v>64842</v>
      </c>
      <c r="AX44" s="290">
        <v>97232</v>
      </c>
      <c r="AY44" s="291">
        <v>27001</v>
      </c>
      <c r="AZ44" s="291">
        <v>91843</v>
      </c>
      <c r="BA44" s="290">
        <v>124233</v>
      </c>
      <c r="BB44" s="291">
        <v>-52901</v>
      </c>
      <c r="BC44" s="290">
        <v>38942</v>
      </c>
      <c r="BD44" s="291">
        <v>71332</v>
      </c>
      <c r="BE44" s="271"/>
      <c r="BG44" s="288">
        <v>40</v>
      </c>
      <c r="BH44" s="292" t="s">
        <v>43</v>
      </c>
      <c r="BI44" s="293">
        <f t="shared" si="0"/>
        <v>97232</v>
      </c>
      <c r="BJ44" s="294">
        <f t="shared" si="1"/>
        <v>52901</v>
      </c>
      <c r="BK44" s="295">
        <f t="shared" si="2"/>
        <v>0.54406985354615767</v>
      </c>
      <c r="BL44" s="296">
        <f t="shared" si="3"/>
        <v>0.45593014645384233</v>
      </c>
      <c r="BM44" s="277"/>
      <c r="BN44" s="288">
        <v>40</v>
      </c>
      <c r="BO44" s="292" t="s">
        <v>43</v>
      </c>
      <c r="BP44" s="297">
        <f t="shared" si="4"/>
        <v>27001</v>
      </c>
      <c r="BQ44" s="298">
        <f t="shared" si="5"/>
        <v>52901</v>
      </c>
      <c r="BR44" s="299">
        <f t="shared" si="6"/>
        <v>-25900</v>
      </c>
    </row>
    <row r="45" spans="1:71" x14ac:dyDescent="0.2">
      <c r="A45" s="300">
        <v>41</v>
      </c>
      <c r="B45" s="301" t="s">
        <v>52</v>
      </c>
      <c r="C45" s="302">
        <v>12</v>
      </c>
      <c r="D45" s="302">
        <v>2</v>
      </c>
      <c r="E45" s="302">
        <v>0</v>
      </c>
      <c r="F45" s="302">
        <v>1</v>
      </c>
      <c r="G45" s="302">
        <v>23</v>
      </c>
      <c r="H45" s="302">
        <v>2</v>
      </c>
      <c r="I45" s="302">
        <v>3</v>
      </c>
      <c r="J45" s="302">
        <v>2</v>
      </c>
      <c r="K45" s="302">
        <v>1</v>
      </c>
      <c r="L45" s="302">
        <v>9</v>
      </c>
      <c r="M45" s="302">
        <v>46</v>
      </c>
      <c r="N45" s="302">
        <v>45</v>
      </c>
      <c r="O45" s="302">
        <v>3</v>
      </c>
      <c r="P45" s="302">
        <v>29</v>
      </c>
      <c r="Q45" s="302">
        <v>13</v>
      </c>
      <c r="R45" s="302">
        <v>3</v>
      </c>
      <c r="S45" s="302">
        <v>20</v>
      </c>
      <c r="T45" s="302">
        <v>26</v>
      </c>
      <c r="U45" s="302">
        <v>31</v>
      </c>
      <c r="V45" s="302">
        <v>2</v>
      </c>
      <c r="W45" s="302">
        <v>1</v>
      </c>
      <c r="X45" s="302">
        <v>2</v>
      </c>
      <c r="Y45" s="302">
        <v>220</v>
      </c>
      <c r="Z45" s="302">
        <v>1</v>
      </c>
      <c r="AA45" s="302">
        <v>11</v>
      </c>
      <c r="AB45" s="302">
        <v>23</v>
      </c>
      <c r="AC45" s="302">
        <v>73</v>
      </c>
      <c r="AD45" s="302">
        <v>24</v>
      </c>
      <c r="AE45" s="302">
        <v>0</v>
      </c>
      <c r="AF45" s="302">
        <v>15</v>
      </c>
      <c r="AG45" s="302">
        <v>3</v>
      </c>
      <c r="AH45" s="302">
        <v>58</v>
      </c>
      <c r="AI45" s="302">
        <v>82</v>
      </c>
      <c r="AJ45" s="302">
        <v>77</v>
      </c>
      <c r="AK45" s="302">
        <v>22</v>
      </c>
      <c r="AL45" s="302">
        <v>21</v>
      </c>
      <c r="AM45" s="302">
        <v>68</v>
      </c>
      <c r="AN45" s="302">
        <v>0</v>
      </c>
      <c r="AO45" s="302">
        <v>0</v>
      </c>
      <c r="AP45" s="303">
        <v>974</v>
      </c>
      <c r="AQ45" s="269"/>
      <c r="AR45" s="269"/>
      <c r="AS45" s="269"/>
      <c r="AT45" s="269"/>
      <c r="AU45" s="269"/>
      <c r="AV45" s="269"/>
      <c r="AW45" s="269"/>
      <c r="AX45" s="269"/>
      <c r="AY45" s="269"/>
      <c r="AZ45" s="269"/>
      <c r="BA45" s="269"/>
      <c r="BB45" s="269"/>
      <c r="BC45" s="269"/>
      <c r="BD45" s="269"/>
      <c r="BE45" s="271"/>
      <c r="BG45" s="56" t="s">
        <v>485</v>
      </c>
      <c r="BI45" s="274"/>
      <c r="BJ45" s="274"/>
      <c r="BN45" s="56" t="s">
        <v>485</v>
      </c>
    </row>
    <row r="46" spans="1:71" x14ac:dyDescent="0.2">
      <c r="A46" s="286">
        <v>42</v>
      </c>
      <c r="B46" s="282" t="s">
        <v>53</v>
      </c>
      <c r="C46" s="269">
        <v>406</v>
      </c>
      <c r="D46" s="269">
        <v>42</v>
      </c>
      <c r="E46" s="269">
        <v>0</v>
      </c>
      <c r="F46" s="269">
        <v>8</v>
      </c>
      <c r="G46" s="269">
        <v>363</v>
      </c>
      <c r="H46" s="269">
        <v>40</v>
      </c>
      <c r="I46" s="269">
        <v>59</v>
      </c>
      <c r="J46" s="269">
        <v>12</v>
      </c>
      <c r="K46" s="269">
        <v>2</v>
      </c>
      <c r="L46" s="269">
        <v>112</v>
      </c>
      <c r="M46" s="269">
        <v>581</v>
      </c>
      <c r="N46" s="269">
        <v>267</v>
      </c>
      <c r="O46" s="269">
        <v>41</v>
      </c>
      <c r="P46" s="269">
        <v>552</v>
      </c>
      <c r="Q46" s="269">
        <v>163</v>
      </c>
      <c r="R46" s="269">
        <v>43</v>
      </c>
      <c r="S46" s="269">
        <v>265</v>
      </c>
      <c r="T46" s="269">
        <v>447</v>
      </c>
      <c r="U46" s="269">
        <v>408</v>
      </c>
      <c r="V46" s="269">
        <v>11</v>
      </c>
      <c r="W46" s="269">
        <v>11</v>
      </c>
      <c r="X46" s="269">
        <v>33</v>
      </c>
      <c r="Y46" s="269">
        <v>3537</v>
      </c>
      <c r="Z46" s="269">
        <v>5</v>
      </c>
      <c r="AA46" s="269">
        <v>110</v>
      </c>
      <c r="AB46" s="269">
        <v>433</v>
      </c>
      <c r="AC46" s="269">
        <v>1329</v>
      </c>
      <c r="AD46" s="269">
        <v>235</v>
      </c>
      <c r="AE46" s="269">
        <v>5</v>
      </c>
      <c r="AF46" s="269">
        <v>380</v>
      </c>
      <c r="AG46" s="269">
        <v>34</v>
      </c>
      <c r="AH46" s="269">
        <v>1939</v>
      </c>
      <c r="AI46" s="269">
        <v>5902</v>
      </c>
      <c r="AJ46" s="269">
        <v>3775</v>
      </c>
      <c r="AK46" s="269">
        <v>283</v>
      </c>
      <c r="AL46" s="269">
        <v>561</v>
      </c>
      <c r="AM46" s="269">
        <v>868</v>
      </c>
      <c r="AN46" s="269">
        <v>0</v>
      </c>
      <c r="AO46" s="269">
        <v>1</v>
      </c>
      <c r="AP46" s="270">
        <v>23263</v>
      </c>
      <c r="AQ46" s="269"/>
      <c r="AR46" s="269"/>
      <c r="AS46" s="269"/>
      <c r="AT46" s="269"/>
      <c r="AU46" s="269"/>
      <c r="AV46" s="269"/>
      <c r="AW46" s="269"/>
      <c r="AX46" s="269"/>
      <c r="AY46" s="269"/>
      <c r="AZ46" s="269"/>
      <c r="BA46" s="269"/>
      <c r="BB46" s="269"/>
      <c r="BC46" s="269"/>
      <c r="BD46" s="269"/>
      <c r="BE46" s="271"/>
      <c r="BI46" s="274"/>
      <c r="BJ46" s="274"/>
    </row>
    <row r="47" spans="1:71" x14ac:dyDescent="0.2">
      <c r="A47" s="286">
        <v>43</v>
      </c>
      <c r="B47" s="282" t="s">
        <v>54</v>
      </c>
      <c r="C47" s="269">
        <v>686</v>
      </c>
      <c r="D47" s="269">
        <v>65</v>
      </c>
      <c r="E47" s="269">
        <v>0</v>
      </c>
      <c r="F47" s="269">
        <v>1</v>
      </c>
      <c r="G47" s="269">
        <v>189</v>
      </c>
      <c r="H47" s="269">
        <v>-3</v>
      </c>
      <c r="I47" s="269">
        <v>40</v>
      </c>
      <c r="J47" s="269">
        <v>7</v>
      </c>
      <c r="K47" s="269">
        <v>1</v>
      </c>
      <c r="L47" s="269">
        <v>-4</v>
      </c>
      <c r="M47" s="269">
        <v>262</v>
      </c>
      <c r="N47" s="269">
        <v>511</v>
      </c>
      <c r="O47" s="269">
        <v>35</v>
      </c>
      <c r="P47" s="269">
        <v>58</v>
      </c>
      <c r="Q47" s="269">
        <v>90</v>
      </c>
      <c r="R47" s="269">
        <v>23</v>
      </c>
      <c r="S47" s="269">
        <v>33</v>
      </c>
      <c r="T47" s="269">
        <v>-94</v>
      </c>
      <c r="U47" s="269">
        <v>-43</v>
      </c>
      <c r="V47" s="269">
        <v>-3</v>
      </c>
      <c r="W47" s="269">
        <v>1</v>
      </c>
      <c r="X47" s="269">
        <v>5</v>
      </c>
      <c r="Y47" s="269">
        <v>280</v>
      </c>
      <c r="Z47" s="269">
        <v>4</v>
      </c>
      <c r="AA47" s="269">
        <v>103</v>
      </c>
      <c r="AB47" s="269">
        <v>34</v>
      </c>
      <c r="AC47" s="269">
        <v>433</v>
      </c>
      <c r="AD47" s="269">
        <v>189</v>
      </c>
      <c r="AE47" s="269">
        <v>661</v>
      </c>
      <c r="AF47" s="269">
        <v>32</v>
      </c>
      <c r="AG47" s="269">
        <v>10</v>
      </c>
      <c r="AH47" s="269">
        <v>0</v>
      </c>
      <c r="AI47" s="269">
        <v>144</v>
      </c>
      <c r="AJ47" s="269">
        <v>303</v>
      </c>
      <c r="AK47" s="269">
        <v>-1</v>
      </c>
      <c r="AL47" s="269">
        <v>139</v>
      </c>
      <c r="AM47" s="269">
        <v>327</v>
      </c>
      <c r="AN47" s="269">
        <v>0</v>
      </c>
      <c r="AO47" s="269">
        <v>26</v>
      </c>
      <c r="AP47" s="270">
        <v>4544</v>
      </c>
      <c r="AQ47" s="269"/>
      <c r="AR47" s="269"/>
      <c r="AS47" s="269"/>
      <c r="AT47" s="269"/>
      <c r="AU47" s="269"/>
      <c r="AV47" s="269"/>
      <c r="AW47" s="269"/>
      <c r="AX47" s="269"/>
      <c r="AY47" s="269"/>
      <c r="AZ47" s="269"/>
      <c r="BA47" s="269"/>
      <c r="BB47" s="269"/>
      <c r="BC47" s="269"/>
      <c r="BD47" s="269"/>
      <c r="BE47" s="271"/>
      <c r="BI47" s="274"/>
      <c r="BJ47" s="274"/>
    </row>
    <row r="48" spans="1:71" x14ac:dyDescent="0.2">
      <c r="A48" s="286">
        <v>44</v>
      </c>
      <c r="B48" s="282" t="s">
        <v>55</v>
      </c>
      <c r="C48" s="269">
        <v>542</v>
      </c>
      <c r="D48" s="269">
        <v>11</v>
      </c>
      <c r="E48" s="269">
        <v>0</v>
      </c>
      <c r="F48" s="269">
        <v>3</v>
      </c>
      <c r="G48" s="269">
        <v>126</v>
      </c>
      <c r="H48" s="269">
        <v>18</v>
      </c>
      <c r="I48" s="269">
        <v>24</v>
      </c>
      <c r="J48" s="269">
        <v>16</v>
      </c>
      <c r="K48" s="269">
        <v>4</v>
      </c>
      <c r="L48" s="269">
        <v>43</v>
      </c>
      <c r="M48" s="269">
        <v>313</v>
      </c>
      <c r="N48" s="269">
        <v>255</v>
      </c>
      <c r="O48" s="269">
        <v>12</v>
      </c>
      <c r="P48" s="269">
        <v>161</v>
      </c>
      <c r="Q48" s="269">
        <v>88</v>
      </c>
      <c r="R48" s="269">
        <v>21</v>
      </c>
      <c r="S48" s="269">
        <v>183</v>
      </c>
      <c r="T48" s="269">
        <v>426</v>
      </c>
      <c r="U48" s="269">
        <v>324</v>
      </c>
      <c r="V48" s="269">
        <v>12</v>
      </c>
      <c r="W48" s="269">
        <v>6</v>
      </c>
      <c r="X48" s="269">
        <v>13</v>
      </c>
      <c r="Y48" s="269">
        <v>376</v>
      </c>
      <c r="Z48" s="269">
        <v>15</v>
      </c>
      <c r="AA48" s="269">
        <v>169</v>
      </c>
      <c r="AB48" s="269">
        <v>69</v>
      </c>
      <c r="AC48" s="269">
        <v>297</v>
      </c>
      <c r="AD48" s="269">
        <v>56</v>
      </c>
      <c r="AE48" s="269">
        <v>495</v>
      </c>
      <c r="AF48" s="269">
        <v>57</v>
      </c>
      <c r="AG48" s="269">
        <v>8</v>
      </c>
      <c r="AH48" s="269">
        <v>1909</v>
      </c>
      <c r="AI48" s="269">
        <v>1827</v>
      </c>
      <c r="AJ48" s="269">
        <v>516</v>
      </c>
      <c r="AK48" s="269">
        <v>36</v>
      </c>
      <c r="AL48" s="269">
        <v>133</v>
      </c>
      <c r="AM48" s="269">
        <v>306</v>
      </c>
      <c r="AN48" s="269">
        <v>0</v>
      </c>
      <c r="AO48" s="269">
        <v>3</v>
      </c>
      <c r="AP48" s="270">
        <v>8873</v>
      </c>
      <c r="AQ48" s="269"/>
      <c r="AR48" s="269"/>
      <c r="AS48" s="269"/>
      <c r="AT48" s="269"/>
      <c r="AU48" s="269"/>
      <c r="AV48" s="269"/>
      <c r="AW48" s="269"/>
      <c r="AX48" s="269"/>
      <c r="AY48" s="269"/>
      <c r="AZ48" s="269"/>
      <c r="BA48" s="269"/>
      <c r="BB48" s="269"/>
      <c r="BC48" s="269"/>
      <c r="BD48" s="269"/>
      <c r="BE48" s="271"/>
      <c r="BI48" s="274"/>
      <c r="BJ48" s="274"/>
    </row>
    <row r="49" spans="1:57" x14ac:dyDescent="0.2">
      <c r="A49" s="286">
        <v>45</v>
      </c>
      <c r="B49" s="282" t="s">
        <v>56</v>
      </c>
      <c r="C49" s="269">
        <v>135</v>
      </c>
      <c r="D49" s="269">
        <v>3</v>
      </c>
      <c r="E49" s="269">
        <v>0</v>
      </c>
      <c r="F49" s="269">
        <v>1</v>
      </c>
      <c r="G49" s="269">
        <v>80</v>
      </c>
      <c r="H49" s="269">
        <v>7</v>
      </c>
      <c r="I49" s="269">
        <v>10</v>
      </c>
      <c r="J49" s="269">
        <v>2</v>
      </c>
      <c r="K49" s="269">
        <v>6</v>
      </c>
      <c r="L49" s="269">
        <v>20</v>
      </c>
      <c r="M49" s="269">
        <v>83</v>
      </c>
      <c r="N49" s="269">
        <v>82</v>
      </c>
      <c r="O49" s="269">
        <v>3</v>
      </c>
      <c r="P49" s="269">
        <v>54</v>
      </c>
      <c r="Q49" s="269">
        <v>5</v>
      </c>
      <c r="R49" s="269">
        <v>2</v>
      </c>
      <c r="S49" s="269">
        <v>20</v>
      </c>
      <c r="T49" s="269">
        <v>18</v>
      </c>
      <c r="U49" s="269">
        <v>9</v>
      </c>
      <c r="V49" s="269">
        <v>0</v>
      </c>
      <c r="W49" s="269">
        <v>1</v>
      </c>
      <c r="X49" s="269">
        <v>3</v>
      </c>
      <c r="Y49" s="269">
        <v>378</v>
      </c>
      <c r="Z49" s="269">
        <v>3</v>
      </c>
      <c r="AA49" s="269">
        <v>36</v>
      </c>
      <c r="AB49" s="269">
        <v>16</v>
      </c>
      <c r="AC49" s="269">
        <v>137</v>
      </c>
      <c r="AD49" s="269">
        <v>15</v>
      </c>
      <c r="AE49" s="269">
        <v>58</v>
      </c>
      <c r="AF49" s="269">
        <v>51</v>
      </c>
      <c r="AG49" s="269">
        <v>3</v>
      </c>
      <c r="AH49" s="269">
        <v>9</v>
      </c>
      <c r="AI49" s="269">
        <v>115</v>
      </c>
      <c r="AJ49" s="269">
        <v>119</v>
      </c>
      <c r="AK49" s="269">
        <v>20</v>
      </c>
      <c r="AL49" s="269">
        <v>78</v>
      </c>
      <c r="AM49" s="269">
        <v>181</v>
      </c>
      <c r="AN49" s="269">
        <v>0</v>
      </c>
      <c r="AO49" s="269">
        <v>1</v>
      </c>
      <c r="AP49" s="270">
        <v>1764</v>
      </c>
      <c r="AQ49" s="269"/>
      <c r="AR49" s="269"/>
      <c r="AS49" s="269"/>
      <c r="AT49" s="269"/>
      <c r="AU49" s="269"/>
      <c r="AV49" s="269"/>
      <c r="AW49" s="269"/>
      <c r="AX49" s="269"/>
      <c r="AY49" s="269"/>
      <c r="AZ49" s="269"/>
      <c r="BA49" s="269"/>
      <c r="BB49" s="269"/>
      <c r="BC49" s="269"/>
      <c r="BD49" s="269"/>
      <c r="BE49" s="271"/>
    </row>
    <row r="50" spans="1:57" x14ac:dyDescent="0.2">
      <c r="A50" s="286">
        <v>46</v>
      </c>
      <c r="B50" s="282" t="s">
        <v>204</v>
      </c>
      <c r="C50" s="269">
        <v>-236</v>
      </c>
      <c r="D50" s="269">
        <v>-6</v>
      </c>
      <c r="E50" s="269">
        <v>0</v>
      </c>
      <c r="F50" s="269">
        <v>0</v>
      </c>
      <c r="G50" s="269">
        <v>-11</v>
      </c>
      <c r="H50" s="269">
        <v>0</v>
      </c>
      <c r="I50" s="269">
        <v>0</v>
      </c>
      <c r="J50" s="269">
        <v>0</v>
      </c>
      <c r="K50" s="269">
        <v>0</v>
      </c>
      <c r="L50" s="269">
        <v>0</v>
      </c>
      <c r="M50" s="269">
        <v>0</v>
      </c>
      <c r="N50" s="269">
        <v>0</v>
      </c>
      <c r="O50" s="269">
        <v>0</v>
      </c>
      <c r="P50" s="269">
        <v>0</v>
      </c>
      <c r="Q50" s="269">
        <v>0</v>
      </c>
      <c r="R50" s="269">
        <v>0</v>
      </c>
      <c r="S50" s="269">
        <v>0</v>
      </c>
      <c r="T50" s="269">
        <v>0</v>
      </c>
      <c r="U50" s="269">
        <v>0</v>
      </c>
      <c r="V50" s="269">
        <v>0</v>
      </c>
      <c r="W50" s="269">
        <v>0</v>
      </c>
      <c r="X50" s="269">
        <v>0</v>
      </c>
      <c r="Y50" s="269">
        <v>-44</v>
      </c>
      <c r="Z50" s="269">
        <v>0</v>
      </c>
      <c r="AA50" s="269">
        <v>-38</v>
      </c>
      <c r="AB50" s="269">
        <v>0</v>
      </c>
      <c r="AC50" s="269">
        <v>-1</v>
      </c>
      <c r="AD50" s="269">
        <v>-12</v>
      </c>
      <c r="AE50" s="269">
        <v>0</v>
      </c>
      <c r="AF50" s="269">
        <v>-1</v>
      </c>
      <c r="AG50" s="269">
        <v>0</v>
      </c>
      <c r="AH50" s="269">
        <v>0</v>
      </c>
      <c r="AI50" s="269">
        <v>-17</v>
      </c>
      <c r="AJ50" s="269">
        <v>-99</v>
      </c>
      <c r="AK50" s="269">
        <v>-10</v>
      </c>
      <c r="AL50" s="269">
        <v>0</v>
      </c>
      <c r="AM50" s="269">
        <v>0</v>
      </c>
      <c r="AN50" s="269">
        <v>0</v>
      </c>
      <c r="AO50" s="269">
        <v>-1</v>
      </c>
      <c r="AP50" s="270">
        <v>-476</v>
      </c>
      <c r="AQ50" s="269"/>
      <c r="AR50" s="269"/>
      <c r="AS50" s="269"/>
      <c r="AT50" s="269"/>
      <c r="AU50" s="269"/>
      <c r="AV50" s="269"/>
      <c r="AW50" s="269"/>
      <c r="AX50" s="269"/>
      <c r="AY50" s="269"/>
      <c r="AZ50" s="269"/>
      <c r="BA50" s="269"/>
      <c r="BB50" s="269"/>
      <c r="BC50" s="269"/>
      <c r="BD50" s="269"/>
      <c r="BE50" s="271"/>
    </row>
    <row r="51" spans="1:57" x14ac:dyDescent="0.2">
      <c r="A51" s="288">
        <v>47</v>
      </c>
      <c r="B51" s="289" t="s">
        <v>58</v>
      </c>
      <c r="C51" s="290">
        <v>1545</v>
      </c>
      <c r="D51" s="290">
        <v>117</v>
      </c>
      <c r="E51" s="290">
        <v>0</v>
      </c>
      <c r="F51" s="290">
        <v>14</v>
      </c>
      <c r="G51" s="290">
        <v>770</v>
      </c>
      <c r="H51" s="290">
        <v>64</v>
      </c>
      <c r="I51" s="290">
        <v>136</v>
      </c>
      <c r="J51" s="290">
        <v>39</v>
      </c>
      <c r="K51" s="290">
        <v>14</v>
      </c>
      <c r="L51" s="290">
        <v>180</v>
      </c>
      <c r="M51" s="290">
        <v>1285</v>
      </c>
      <c r="N51" s="290">
        <v>1160</v>
      </c>
      <c r="O51" s="290">
        <v>94</v>
      </c>
      <c r="P51" s="290">
        <v>854</v>
      </c>
      <c r="Q51" s="290">
        <v>359</v>
      </c>
      <c r="R51" s="290">
        <v>92</v>
      </c>
      <c r="S51" s="290">
        <v>521</v>
      </c>
      <c r="T51" s="290">
        <v>823</v>
      </c>
      <c r="U51" s="290">
        <v>729</v>
      </c>
      <c r="V51" s="290">
        <v>22</v>
      </c>
      <c r="W51" s="290">
        <v>20</v>
      </c>
      <c r="X51" s="290">
        <v>56</v>
      </c>
      <c r="Y51" s="290">
        <v>4747</v>
      </c>
      <c r="Z51" s="290">
        <v>28</v>
      </c>
      <c r="AA51" s="290">
        <v>391</v>
      </c>
      <c r="AB51" s="290">
        <v>575</v>
      </c>
      <c r="AC51" s="290">
        <v>2268</v>
      </c>
      <c r="AD51" s="290">
        <v>507</v>
      </c>
      <c r="AE51" s="290">
        <v>1219</v>
      </c>
      <c r="AF51" s="290">
        <v>534</v>
      </c>
      <c r="AG51" s="290">
        <v>58</v>
      </c>
      <c r="AH51" s="290">
        <v>3915</v>
      </c>
      <c r="AI51" s="290">
        <v>8053</v>
      </c>
      <c r="AJ51" s="290">
        <v>4691</v>
      </c>
      <c r="AK51" s="290">
        <v>350</v>
      </c>
      <c r="AL51" s="290">
        <v>932</v>
      </c>
      <c r="AM51" s="290">
        <v>1750</v>
      </c>
      <c r="AN51" s="290">
        <v>0</v>
      </c>
      <c r="AO51" s="290">
        <v>30</v>
      </c>
      <c r="AP51" s="291">
        <v>38942</v>
      </c>
      <c r="AQ51" s="269"/>
      <c r="AR51" s="269"/>
      <c r="AS51" s="269"/>
      <c r="AT51" s="269"/>
      <c r="AU51" s="269"/>
      <c r="AV51" s="269"/>
      <c r="AW51" s="269"/>
      <c r="AX51" s="269"/>
      <c r="AY51" s="269"/>
      <c r="AZ51" s="269"/>
      <c r="BA51" s="269"/>
      <c r="BB51" s="269"/>
      <c r="BC51" s="269"/>
      <c r="BD51" s="269"/>
      <c r="BE51" s="271"/>
    </row>
    <row r="52" spans="1:57" x14ac:dyDescent="0.2">
      <c r="A52" s="304">
        <v>48</v>
      </c>
      <c r="B52" s="305" t="s">
        <v>439</v>
      </c>
      <c r="C52" s="306">
        <v>3389</v>
      </c>
      <c r="D52" s="306">
        <v>172</v>
      </c>
      <c r="E52" s="306">
        <v>0</v>
      </c>
      <c r="F52" s="306">
        <v>16</v>
      </c>
      <c r="G52" s="306">
        <v>2538</v>
      </c>
      <c r="H52" s="306">
        <v>164</v>
      </c>
      <c r="I52" s="306">
        <v>338</v>
      </c>
      <c r="J52" s="306">
        <v>120</v>
      </c>
      <c r="K52" s="306">
        <v>45</v>
      </c>
      <c r="L52" s="306">
        <v>526</v>
      </c>
      <c r="M52" s="306">
        <v>2695</v>
      </c>
      <c r="N52" s="306">
        <v>4646</v>
      </c>
      <c r="O52" s="306">
        <v>408</v>
      </c>
      <c r="P52" s="306">
        <v>1942</v>
      </c>
      <c r="Q52" s="306">
        <v>839</v>
      </c>
      <c r="R52" s="306">
        <v>199</v>
      </c>
      <c r="S52" s="306">
        <v>1277</v>
      </c>
      <c r="T52" s="306">
        <v>2272</v>
      </c>
      <c r="U52" s="306">
        <v>2072</v>
      </c>
      <c r="V52" s="306">
        <v>60</v>
      </c>
      <c r="W52" s="306">
        <v>90</v>
      </c>
      <c r="X52" s="306">
        <v>118</v>
      </c>
      <c r="Y52" s="306">
        <v>10265</v>
      </c>
      <c r="Z52" s="306">
        <v>79</v>
      </c>
      <c r="AA52" s="306">
        <v>786</v>
      </c>
      <c r="AB52" s="306">
        <v>857</v>
      </c>
      <c r="AC52" s="306">
        <v>3131</v>
      </c>
      <c r="AD52" s="306">
        <v>740</v>
      </c>
      <c r="AE52" s="306">
        <v>1352</v>
      </c>
      <c r="AF52" s="306">
        <v>698</v>
      </c>
      <c r="AG52" s="306">
        <v>101</v>
      </c>
      <c r="AH52" s="306">
        <v>5468</v>
      </c>
      <c r="AI52" s="306">
        <v>10431</v>
      </c>
      <c r="AJ52" s="306">
        <v>8129</v>
      </c>
      <c r="AK52" s="306">
        <v>587</v>
      </c>
      <c r="AL52" s="306">
        <v>1421</v>
      </c>
      <c r="AM52" s="306">
        <v>3211</v>
      </c>
      <c r="AN52" s="306">
        <v>51</v>
      </c>
      <c r="AO52" s="306">
        <v>99</v>
      </c>
      <c r="AP52" s="307">
        <v>71332</v>
      </c>
      <c r="AQ52" s="269"/>
      <c r="AR52" s="269"/>
      <c r="AS52" s="269"/>
      <c r="AT52" s="269"/>
      <c r="AU52" s="269"/>
      <c r="AV52" s="269"/>
      <c r="AW52" s="269"/>
      <c r="AX52" s="269"/>
      <c r="AY52" s="269"/>
      <c r="AZ52" s="269"/>
      <c r="BA52" s="269"/>
      <c r="BB52" s="269"/>
      <c r="BC52" s="269"/>
      <c r="BD52" s="269"/>
      <c r="BE52" s="271"/>
    </row>
    <row r="53" spans="1:57" x14ac:dyDescent="0.2">
      <c r="A53" s="56" t="s">
        <v>485</v>
      </c>
    </row>
  </sheetData>
  <phoneticPr fontId="5"/>
  <pageMargins left="0.78740157480314965" right="0.78740157480314965" top="0.78740157480314965" bottom="0.78740157480314965" header="0.51181102362204722" footer="0.51181102362204722"/>
  <pageSetup paperSize="9" scale="92" fitToWidth="9" orientation="landscape" verticalDpi="2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
    <pageSetUpPr fitToPage="1"/>
  </sheetPr>
  <dimension ref="A1:BD98"/>
  <sheetViews>
    <sheetView workbookViewId="0">
      <pane xSplit="2" ySplit="4" topLeftCell="C45" activePane="bottomRight" state="frozen"/>
      <selection activeCell="F63" sqref="F63"/>
      <selection pane="topRight" activeCell="F63" sqref="F63"/>
      <selection pane="bottomLeft" activeCell="F63" sqref="F63"/>
      <selection pane="bottomRight" sqref="A1:XFD1048576"/>
    </sheetView>
  </sheetViews>
  <sheetFormatPr defaultColWidth="9" defaultRowHeight="13" x14ac:dyDescent="0.2"/>
  <cols>
    <col min="1" max="1" width="3" style="310" customWidth="1"/>
    <col min="2" max="2" width="21" style="310" customWidth="1"/>
    <col min="3" max="53" width="9" style="310"/>
    <col min="54" max="54" width="10.36328125" style="310" customWidth="1"/>
    <col min="55" max="256" width="9" style="310"/>
    <col min="257" max="257" width="3" style="310" customWidth="1"/>
    <col min="258" max="258" width="21" style="310" customWidth="1"/>
    <col min="259" max="309" width="9" style="310"/>
    <col min="310" max="310" width="10.36328125" style="310" customWidth="1"/>
    <col min="311" max="512" width="9" style="310"/>
    <col min="513" max="513" width="3" style="310" customWidth="1"/>
    <col min="514" max="514" width="21" style="310" customWidth="1"/>
    <col min="515" max="565" width="9" style="310"/>
    <col min="566" max="566" width="10.36328125" style="310" customWidth="1"/>
    <col min="567" max="768" width="9" style="310"/>
    <col min="769" max="769" width="3" style="310" customWidth="1"/>
    <col min="770" max="770" width="21" style="310" customWidth="1"/>
    <col min="771" max="821" width="9" style="310"/>
    <col min="822" max="822" width="10.36328125" style="310" customWidth="1"/>
    <col min="823" max="1024" width="9" style="310"/>
    <col min="1025" max="1025" width="3" style="310" customWidth="1"/>
    <col min="1026" max="1026" width="21" style="310" customWidth="1"/>
    <col min="1027" max="1077" width="9" style="310"/>
    <col min="1078" max="1078" width="10.36328125" style="310" customWidth="1"/>
    <col min="1079" max="1280" width="9" style="310"/>
    <col min="1281" max="1281" width="3" style="310" customWidth="1"/>
    <col min="1282" max="1282" width="21" style="310" customWidth="1"/>
    <col min="1283" max="1333" width="9" style="310"/>
    <col min="1334" max="1334" width="10.36328125" style="310" customWidth="1"/>
    <col min="1335" max="1536" width="9" style="310"/>
    <col min="1537" max="1537" width="3" style="310" customWidth="1"/>
    <col min="1538" max="1538" width="21" style="310" customWidth="1"/>
    <col min="1539" max="1589" width="9" style="310"/>
    <col min="1590" max="1590" width="10.36328125" style="310" customWidth="1"/>
    <col min="1591" max="1792" width="9" style="310"/>
    <col min="1793" max="1793" width="3" style="310" customWidth="1"/>
    <col min="1794" max="1794" width="21" style="310" customWidth="1"/>
    <col min="1795" max="1845" width="9" style="310"/>
    <col min="1846" max="1846" width="10.36328125" style="310" customWidth="1"/>
    <col min="1847" max="2048" width="9" style="310"/>
    <col min="2049" max="2049" width="3" style="310" customWidth="1"/>
    <col min="2050" max="2050" width="21" style="310" customWidth="1"/>
    <col min="2051" max="2101" width="9" style="310"/>
    <col min="2102" max="2102" width="10.36328125" style="310" customWidth="1"/>
    <col min="2103" max="2304" width="9" style="310"/>
    <col min="2305" max="2305" width="3" style="310" customWidth="1"/>
    <col min="2306" max="2306" width="21" style="310" customWidth="1"/>
    <col min="2307" max="2357" width="9" style="310"/>
    <col min="2358" max="2358" width="10.36328125" style="310" customWidth="1"/>
    <col min="2359" max="2560" width="9" style="310"/>
    <col min="2561" max="2561" width="3" style="310" customWidth="1"/>
    <col min="2562" max="2562" width="21" style="310" customWidth="1"/>
    <col min="2563" max="2613" width="9" style="310"/>
    <col min="2614" max="2614" width="10.36328125" style="310" customWidth="1"/>
    <col min="2615" max="2816" width="9" style="310"/>
    <col min="2817" max="2817" width="3" style="310" customWidth="1"/>
    <col min="2818" max="2818" width="21" style="310" customWidth="1"/>
    <col min="2819" max="2869" width="9" style="310"/>
    <col min="2870" max="2870" width="10.36328125" style="310" customWidth="1"/>
    <col min="2871" max="3072" width="9" style="310"/>
    <col min="3073" max="3073" width="3" style="310" customWidth="1"/>
    <col min="3074" max="3074" width="21" style="310" customWidth="1"/>
    <col min="3075" max="3125" width="9" style="310"/>
    <col min="3126" max="3126" width="10.36328125" style="310" customWidth="1"/>
    <col min="3127" max="3328" width="9" style="310"/>
    <col min="3329" max="3329" width="3" style="310" customWidth="1"/>
    <col min="3330" max="3330" width="21" style="310" customWidth="1"/>
    <col min="3331" max="3381" width="9" style="310"/>
    <col min="3382" max="3382" width="10.36328125" style="310" customWidth="1"/>
    <col min="3383" max="3584" width="9" style="310"/>
    <col min="3585" max="3585" width="3" style="310" customWidth="1"/>
    <col min="3586" max="3586" width="21" style="310" customWidth="1"/>
    <col min="3587" max="3637" width="9" style="310"/>
    <col min="3638" max="3638" width="10.36328125" style="310" customWidth="1"/>
    <col min="3639" max="3840" width="9" style="310"/>
    <col min="3841" max="3841" width="3" style="310" customWidth="1"/>
    <col min="3842" max="3842" width="21" style="310" customWidth="1"/>
    <col min="3843" max="3893" width="9" style="310"/>
    <col min="3894" max="3894" width="10.36328125" style="310" customWidth="1"/>
    <col min="3895" max="4096" width="9" style="310"/>
    <col min="4097" max="4097" width="3" style="310" customWidth="1"/>
    <col min="4098" max="4098" width="21" style="310" customWidth="1"/>
    <col min="4099" max="4149" width="9" style="310"/>
    <col min="4150" max="4150" width="10.36328125" style="310" customWidth="1"/>
    <col min="4151" max="4352" width="9" style="310"/>
    <col min="4353" max="4353" width="3" style="310" customWidth="1"/>
    <col min="4354" max="4354" width="21" style="310" customWidth="1"/>
    <col min="4355" max="4405" width="9" style="310"/>
    <col min="4406" max="4406" width="10.36328125" style="310" customWidth="1"/>
    <col min="4407" max="4608" width="9" style="310"/>
    <col min="4609" max="4609" width="3" style="310" customWidth="1"/>
    <col min="4610" max="4610" width="21" style="310" customWidth="1"/>
    <col min="4611" max="4661" width="9" style="310"/>
    <col min="4662" max="4662" width="10.36328125" style="310" customWidth="1"/>
    <col min="4663" max="4864" width="9" style="310"/>
    <col min="4865" max="4865" width="3" style="310" customWidth="1"/>
    <col min="4866" max="4866" width="21" style="310" customWidth="1"/>
    <col min="4867" max="4917" width="9" style="310"/>
    <col min="4918" max="4918" width="10.36328125" style="310" customWidth="1"/>
    <col min="4919" max="5120" width="9" style="310"/>
    <col min="5121" max="5121" width="3" style="310" customWidth="1"/>
    <col min="5122" max="5122" width="21" style="310" customWidth="1"/>
    <col min="5123" max="5173" width="9" style="310"/>
    <col min="5174" max="5174" width="10.36328125" style="310" customWidth="1"/>
    <col min="5175" max="5376" width="9" style="310"/>
    <col min="5377" max="5377" width="3" style="310" customWidth="1"/>
    <col min="5378" max="5378" width="21" style="310" customWidth="1"/>
    <col min="5379" max="5429" width="9" style="310"/>
    <col min="5430" max="5430" width="10.36328125" style="310" customWidth="1"/>
    <col min="5431" max="5632" width="9" style="310"/>
    <col min="5633" max="5633" width="3" style="310" customWidth="1"/>
    <col min="5634" max="5634" width="21" style="310" customWidth="1"/>
    <col min="5635" max="5685" width="9" style="310"/>
    <col min="5686" max="5686" width="10.36328125" style="310" customWidth="1"/>
    <col min="5687" max="5888" width="9" style="310"/>
    <col min="5889" max="5889" width="3" style="310" customWidth="1"/>
    <col min="5890" max="5890" width="21" style="310" customWidth="1"/>
    <col min="5891" max="5941" width="9" style="310"/>
    <col min="5942" max="5942" width="10.36328125" style="310" customWidth="1"/>
    <col min="5943" max="6144" width="9" style="310"/>
    <col min="6145" max="6145" width="3" style="310" customWidth="1"/>
    <col min="6146" max="6146" width="21" style="310" customWidth="1"/>
    <col min="6147" max="6197" width="9" style="310"/>
    <col min="6198" max="6198" width="10.36328125" style="310" customWidth="1"/>
    <col min="6199" max="6400" width="9" style="310"/>
    <col min="6401" max="6401" width="3" style="310" customWidth="1"/>
    <col min="6402" max="6402" width="21" style="310" customWidth="1"/>
    <col min="6403" max="6453" width="9" style="310"/>
    <col min="6454" max="6454" width="10.36328125" style="310" customWidth="1"/>
    <col min="6455" max="6656" width="9" style="310"/>
    <col min="6657" max="6657" width="3" style="310" customWidth="1"/>
    <col min="6658" max="6658" width="21" style="310" customWidth="1"/>
    <col min="6659" max="6709" width="9" style="310"/>
    <col min="6710" max="6710" width="10.36328125" style="310" customWidth="1"/>
    <col min="6711" max="6912" width="9" style="310"/>
    <col min="6913" max="6913" width="3" style="310" customWidth="1"/>
    <col min="6914" max="6914" width="21" style="310" customWidth="1"/>
    <col min="6915" max="6965" width="9" style="310"/>
    <col min="6966" max="6966" width="10.36328125" style="310" customWidth="1"/>
    <col min="6967" max="7168" width="9" style="310"/>
    <col min="7169" max="7169" width="3" style="310" customWidth="1"/>
    <col min="7170" max="7170" width="21" style="310" customWidth="1"/>
    <col min="7171" max="7221" width="9" style="310"/>
    <col min="7222" max="7222" width="10.36328125" style="310" customWidth="1"/>
    <col min="7223" max="7424" width="9" style="310"/>
    <col min="7425" max="7425" width="3" style="310" customWidth="1"/>
    <col min="7426" max="7426" width="21" style="310" customWidth="1"/>
    <col min="7427" max="7477" width="9" style="310"/>
    <col min="7478" max="7478" width="10.36328125" style="310" customWidth="1"/>
    <col min="7479" max="7680" width="9" style="310"/>
    <col min="7681" max="7681" width="3" style="310" customWidth="1"/>
    <col min="7682" max="7682" width="21" style="310" customWidth="1"/>
    <col min="7683" max="7733" width="9" style="310"/>
    <col min="7734" max="7734" width="10.36328125" style="310" customWidth="1"/>
    <col min="7735" max="7936" width="9" style="310"/>
    <col min="7937" max="7937" width="3" style="310" customWidth="1"/>
    <col min="7938" max="7938" width="21" style="310" customWidth="1"/>
    <col min="7939" max="7989" width="9" style="310"/>
    <col min="7990" max="7990" width="10.36328125" style="310" customWidth="1"/>
    <col min="7991" max="8192" width="9" style="310"/>
    <col min="8193" max="8193" width="3" style="310" customWidth="1"/>
    <col min="8194" max="8194" width="21" style="310" customWidth="1"/>
    <col min="8195" max="8245" width="9" style="310"/>
    <col min="8246" max="8246" width="10.36328125" style="310" customWidth="1"/>
    <col min="8247" max="8448" width="9" style="310"/>
    <col min="8449" max="8449" width="3" style="310" customWidth="1"/>
    <col min="8450" max="8450" width="21" style="310" customWidth="1"/>
    <col min="8451" max="8501" width="9" style="310"/>
    <col min="8502" max="8502" width="10.36328125" style="310" customWidth="1"/>
    <col min="8503" max="8704" width="9" style="310"/>
    <col min="8705" max="8705" width="3" style="310" customWidth="1"/>
    <col min="8706" max="8706" width="21" style="310" customWidth="1"/>
    <col min="8707" max="8757" width="9" style="310"/>
    <col min="8758" max="8758" width="10.36328125" style="310" customWidth="1"/>
    <col min="8759" max="8960" width="9" style="310"/>
    <col min="8961" max="8961" width="3" style="310" customWidth="1"/>
    <col min="8962" max="8962" width="21" style="310" customWidth="1"/>
    <col min="8963" max="9013" width="9" style="310"/>
    <col min="9014" max="9014" width="10.36328125" style="310" customWidth="1"/>
    <col min="9015" max="9216" width="9" style="310"/>
    <col min="9217" max="9217" width="3" style="310" customWidth="1"/>
    <col min="9218" max="9218" width="21" style="310" customWidth="1"/>
    <col min="9219" max="9269" width="9" style="310"/>
    <col min="9270" max="9270" width="10.36328125" style="310" customWidth="1"/>
    <col min="9271" max="9472" width="9" style="310"/>
    <col min="9473" max="9473" width="3" style="310" customWidth="1"/>
    <col min="9474" max="9474" width="21" style="310" customWidth="1"/>
    <col min="9475" max="9525" width="9" style="310"/>
    <col min="9526" max="9526" width="10.36328125" style="310" customWidth="1"/>
    <col min="9527" max="9728" width="9" style="310"/>
    <col min="9729" max="9729" width="3" style="310" customWidth="1"/>
    <col min="9730" max="9730" width="21" style="310" customWidth="1"/>
    <col min="9731" max="9781" width="9" style="310"/>
    <col min="9782" max="9782" width="10.36328125" style="310" customWidth="1"/>
    <col min="9783" max="9984" width="9" style="310"/>
    <col min="9985" max="9985" width="3" style="310" customWidth="1"/>
    <col min="9986" max="9986" width="21" style="310" customWidth="1"/>
    <col min="9987" max="10037" width="9" style="310"/>
    <col min="10038" max="10038" width="10.36328125" style="310" customWidth="1"/>
    <col min="10039" max="10240" width="9" style="310"/>
    <col min="10241" max="10241" width="3" style="310" customWidth="1"/>
    <col min="10242" max="10242" width="21" style="310" customWidth="1"/>
    <col min="10243" max="10293" width="9" style="310"/>
    <col min="10294" max="10294" width="10.36328125" style="310" customWidth="1"/>
    <col min="10295" max="10496" width="9" style="310"/>
    <col min="10497" max="10497" width="3" style="310" customWidth="1"/>
    <col min="10498" max="10498" width="21" style="310" customWidth="1"/>
    <col min="10499" max="10549" width="9" style="310"/>
    <col min="10550" max="10550" width="10.36328125" style="310" customWidth="1"/>
    <col min="10551" max="10752" width="9" style="310"/>
    <col min="10753" max="10753" width="3" style="310" customWidth="1"/>
    <col min="10754" max="10754" width="21" style="310" customWidth="1"/>
    <col min="10755" max="10805" width="9" style="310"/>
    <col min="10806" max="10806" width="10.36328125" style="310" customWidth="1"/>
    <col min="10807" max="11008" width="9" style="310"/>
    <col min="11009" max="11009" width="3" style="310" customWidth="1"/>
    <col min="11010" max="11010" width="21" style="310" customWidth="1"/>
    <col min="11011" max="11061" width="9" style="310"/>
    <col min="11062" max="11062" width="10.36328125" style="310" customWidth="1"/>
    <col min="11063" max="11264" width="9" style="310"/>
    <col min="11265" max="11265" width="3" style="310" customWidth="1"/>
    <col min="11266" max="11266" width="21" style="310" customWidth="1"/>
    <col min="11267" max="11317" width="9" style="310"/>
    <col min="11318" max="11318" width="10.36328125" style="310" customWidth="1"/>
    <col min="11319" max="11520" width="9" style="310"/>
    <col min="11521" max="11521" width="3" style="310" customWidth="1"/>
    <col min="11522" max="11522" width="21" style="310" customWidth="1"/>
    <col min="11523" max="11573" width="9" style="310"/>
    <col min="11574" max="11574" width="10.36328125" style="310" customWidth="1"/>
    <col min="11575" max="11776" width="9" style="310"/>
    <col min="11777" max="11777" width="3" style="310" customWidth="1"/>
    <col min="11778" max="11778" width="21" style="310" customWidth="1"/>
    <col min="11779" max="11829" width="9" style="310"/>
    <col min="11830" max="11830" width="10.36328125" style="310" customWidth="1"/>
    <col min="11831" max="12032" width="9" style="310"/>
    <col min="12033" max="12033" width="3" style="310" customWidth="1"/>
    <col min="12034" max="12034" width="21" style="310" customWidth="1"/>
    <col min="12035" max="12085" width="9" style="310"/>
    <col min="12086" max="12086" width="10.36328125" style="310" customWidth="1"/>
    <col min="12087" max="12288" width="9" style="310"/>
    <col min="12289" max="12289" width="3" style="310" customWidth="1"/>
    <col min="12290" max="12290" width="21" style="310" customWidth="1"/>
    <col min="12291" max="12341" width="9" style="310"/>
    <col min="12342" max="12342" width="10.36328125" style="310" customWidth="1"/>
    <col min="12343" max="12544" width="9" style="310"/>
    <col min="12545" max="12545" width="3" style="310" customWidth="1"/>
    <col min="12546" max="12546" width="21" style="310" customWidth="1"/>
    <col min="12547" max="12597" width="9" style="310"/>
    <col min="12598" max="12598" width="10.36328125" style="310" customWidth="1"/>
    <col min="12599" max="12800" width="9" style="310"/>
    <col min="12801" max="12801" width="3" style="310" customWidth="1"/>
    <col min="12802" max="12802" width="21" style="310" customWidth="1"/>
    <col min="12803" max="12853" width="9" style="310"/>
    <col min="12854" max="12854" width="10.36328125" style="310" customWidth="1"/>
    <col min="12855" max="13056" width="9" style="310"/>
    <col min="13057" max="13057" width="3" style="310" customWidth="1"/>
    <col min="13058" max="13058" width="21" style="310" customWidth="1"/>
    <col min="13059" max="13109" width="9" style="310"/>
    <col min="13110" max="13110" width="10.36328125" style="310" customWidth="1"/>
    <col min="13111" max="13312" width="9" style="310"/>
    <col min="13313" max="13313" width="3" style="310" customWidth="1"/>
    <col min="13314" max="13314" width="21" style="310" customWidth="1"/>
    <col min="13315" max="13365" width="9" style="310"/>
    <col min="13366" max="13366" width="10.36328125" style="310" customWidth="1"/>
    <col min="13367" max="13568" width="9" style="310"/>
    <col min="13569" max="13569" width="3" style="310" customWidth="1"/>
    <col min="13570" max="13570" width="21" style="310" customWidth="1"/>
    <col min="13571" max="13621" width="9" style="310"/>
    <col min="13622" max="13622" width="10.36328125" style="310" customWidth="1"/>
    <col min="13623" max="13824" width="9" style="310"/>
    <col min="13825" max="13825" width="3" style="310" customWidth="1"/>
    <col min="13826" max="13826" width="21" style="310" customWidth="1"/>
    <col min="13827" max="13877" width="9" style="310"/>
    <col min="13878" max="13878" width="10.36328125" style="310" customWidth="1"/>
    <col min="13879" max="14080" width="9" style="310"/>
    <col min="14081" max="14081" width="3" style="310" customWidth="1"/>
    <col min="14082" max="14082" width="21" style="310" customWidth="1"/>
    <col min="14083" max="14133" width="9" style="310"/>
    <col min="14134" max="14134" width="10.36328125" style="310" customWidth="1"/>
    <col min="14135" max="14336" width="9" style="310"/>
    <col min="14337" max="14337" width="3" style="310" customWidth="1"/>
    <col min="14338" max="14338" width="21" style="310" customWidth="1"/>
    <col min="14339" max="14389" width="9" style="310"/>
    <col min="14390" max="14390" width="10.36328125" style="310" customWidth="1"/>
    <col min="14391" max="14592" width="9" style="310"/>
    <col min="14593" max="14593" width="3" style="310" customWidth="1"/>
    <col min="14594" max="14594" width="21" style="310" customWidth="1"/>
    <col min="14595" max="14645" width="9" style="310"/>
    <col min="14646" max="14646" width="10.36328125" style="310" customWidth="1"/>
    <col min="14647" max="14848" width="9" style="310"/>
    <col min="14849" max="14849" width="3" style="310" customWidth="1"/>
    <col min="14850" max="14850" width="21" style="310" customWidth="1"/>
    <col min="14851" max="14901" width="9" style="310"/>
    <col min="14902" max="14902" width="10.36328125" style="310" customWidth="1"/>
    <col min="14903" max="15104" width="9" style="310"/>
    <col min="15105" max="15105" width="3" style="310" customWidth="1"/>
    <col min="15106" max="15106" width="21" style="310" customWidth="1"/>
    <col min="15107" max="15157" width="9" style="310"/>
    <col min="15158" max="15158" width="10.36328125" style="310" customWidth="1"/>
    <col min="15159" max="15360" width="9" style="310"/>
    <col min="15361" max="15361" width="3" style="310" customWidth="1"/>
    <col min="15362" max="15362" width="21" style="310" customWidth="1"/>
    <col min="15363" max="15413" width="9" style="310"/>
    <col min="15414" max="15414" width="10.36328125" style="310" customWidth="1"/>
    <col min="15415" max="15616" width="9" style="310"/>
    <col min="15617" max="15617" width="3" style="310" customWidth="1"/>
    <col min="15618" max="15618" width="21" style="310" customWidth="1"/>
    <col min="15619" max="15669" width="9" style="310"/>
    <col min="15670" max="15670" width="10.36328125" style="310" customWidth="1"/>
    <col min="15671" max="15872" width="9" style="310"/>
    <col min="15873" max="15873" width="3" style="310" customWidth="1"/>
    <col min="15874" max="15874" width="21" style="310" customWidth="1"/>
    <col min="15875" max="15925" width="9" style="310"/>
    <col min="15926" max="15926" width="10.36328125" style="310" customWidth="1"/>
    <col min="15927" max="16128" width="9" style="310"/>
    <col min="16129" max="16129" width="3" style="310" customWidth="1"/>
    <col min="16130" max="16130" width="21" style="310" customWidth="1"/>
    <col min="16131" max="16181" width="9" style="310"/>
    <col min="16182" max="16182" width="10.36328125" style="310" customWidth="1"/>
    <col min="16183" max="16384" width="9" style="310"/>
  </cols>
  <sheetData>
    <row r="1" spans="1:56" x14ac:dyDescent="0.2">
      <c r="A1" s="236" t="s">
        <v>397</v>
      </c>
      <c r="B1" s="308"/>
      <c r="C1" s="308"/>
      <c r="D1" s="308"/>
      <c r="E1" s="308" t="s">
        <v>611</v>
      </c>
      <c r="F1" s="308"/>
      <c r="G1" s="309" t="s">
        <v>177</v>
      </c>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c r="AH1" s="308"/>
      <c r="AI1" s="308"/>
      <c r="AJ1" s="308"/>
      <c r="AK1" s="308"/>
      <c r="AL1" s="308"/>
      <c r="AM1" s="308"/>
      <c r="AN1" s="308"/>
      <c r="AO1" s="308"/>
      <c r="AP1" s="308"/>
      <c r="AQ1" s="308"/>
      <c r="AR1" s="308"/>
      <c r="AS1" s="308"/>
      <c r="AT1" s="308"/>
      <c r="AU1" s="308"/>
      <c r="AV1" s="308"/>
      <c r="AW1" s="308"/>
      <c r="AX1" s="308"/>
      <c r="AY1" s="308"/>
      <c r="AZ1" s="308"/>
      <c r="BA1" s="308"/>
      <c r="BB1" s="308"/>
      <c r="BC1" s="308"/>
      <c r="BD1" s="308"/>
    </row>
    <row r="2" spans="1:56" x14ac:dyDescent="0.2">
      <c r="A2" s="311" t="s">
        <v>348</v>
      </c>
      <c r="B2" s="308"/>
      <c r="C2" s="308"/>
      <c r="D2" s="308"/>
      <c r="E2" s="308"/>
      <c r="F2" s="308"/>
      <c r="G2" s="308"/>
      <c r="H2" s="308"/>
      <c r="I2" s="308"/>
      <c r="J2" s="308"/>
      <c r="K2" s="308"/>
      <c r="L2" s="308"/>
      <c r="M2" s="308"/>
      <c r="N2" s="308"/>
      <c r="O2" s="308"/>
      <c r="P2" s="308"/>
      <c r="Q2" s="308"/>
      <c r="R2" s="308"/>
      <c r="S2" s="308"/>
      <c r="T2" s="308"/>
      <c r="U2" s="308"/>
      <c r="V2" s="308"/>
      <c r="W2" s="308"/>
      <c r="X2" s="308"/>
      <c r="Y2" s="308"/>
      <c r="Z2" s="308"/>
      <c r="AA2" s="308"/>
      <c r="AB2" s="308"/>
      <c r="AC2" s="308"/>
      <c r="AD2" s="308"/>
      <c r="AE2" s="308"/>
      <c r="AF2" s="308"/>
      <c r="AG2" s="308"/>
      <c r="AH2" s="308"/>
      <c r="AI2" s="308"/>
      <c r="AJ2" s="308"/>
      <c r="AK2" s="308"/>
      <c r="AL2" s="308"/>
      <c r="AM2" s="308"/>
      <c r="AN2" s="308"/>
      <c r="AO2" s="308"/>
      <c r="AP2" s="308"/>
      <c r="AQ2" s="308"/>
      <c r="AR2" s="308"/>
      <c r="AS2" s="308"/>
      <c r="AT2" s="308"/>
      <c r="AU2" s="308"/>
      <c r="AV2" s="308"/>
      <c r="AW2" s="308"/>
      <c r="AX2" s="308"/>
      <c r="AY2" s="308"/>
      <c r="AZ2" s="308"/>
      <c r="BA2" s="308"/>
      <c r="BB2" s="308"/>
      <c r="BC2" s="308"/>
      <c r="BD2" s="308"/>
    </row>
    <row r="3" spans="1:56" x14ac:dyDescent="0.2">
      <c r="A3" s="211" t="s">
        <v>1</v>
      </c>
      <c r="B3" s="233"/>
      <c r="C3" s="242" t="s">
        <v>403</v>
      </c>
      <c r="D3" s="242" t="s">
        <v>404</v>
      </c>
      <c r="E3" s="242" t="s">
        <v>405</v>
      </c>
      <c r="F3" s="242" t="s">
        <v>406</v>
      </c>
      <c r="G3" s="242" t="s">
        <v>407</v>
      </c>
      <c r="H3" s="243" t="s">
        <v>408</v>
      </c>
      <c r="I3" s="243" t="s">
        <v>409</v>
      </c>
      <c r="J3" s="243" t="s">
        <v>410</v>
      </c>
      <c r="K3" s="243" t="s">
        <v>411</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12">
        <v>40</v>
      </c>
      <c r="AQ3" s="245">
        <v>41</v>
      </c>
      <c r="AR3" s="245">
        <v>42</v>
      </c>
      <c r="AS3" s="245">
        <v>43</v>
      </c>
      <c r="AT3" s="245">
        <v>44</v>
      </c>
      <c r="AU3" s="245">
        <v>45</v>
      </c>
      <c r="AV3" s="245">
        <v>46</v>
      </c>
      <c r="AW3" s="244">
        <v>47</v>
      </c>
      <c r="AX3" s="245">
        <v>48</v>
      </c>
      <c r="AY3" s="246">
        <v>49</v>
      </c>
      <c r="AZ3" s="244">
        <v>50</v>
      </c>
      <c r="BA3" s="245">
        <v>51</v>
      </c>
      <c r="BB3" s="246">
        <v>52</v>
      </c>
      <c r="BC3" s="245">
        <v>53</v>
      </c>
      <c r="BD3" s="244">
        <v>54</v>
      </c>
    </row>
    <row r="4" spans="1:56" ht="50" x14ac:dyDescent="0.2">
      <c r="A4" s="234"/>
      <c r="B4" s="235" t="s">
        <v>416</v>
      </c>
      <c r="C4" s="255" t="s">
        <v>417</v>
      </c>
      <c r="D4" s="255" t="s">
        <v>418</v>
      </c>
      <c r="E4" s="255" t="s">
        <v>419</v>
      </c>
      <c r="F4" s="255" t="s">
        <v>27</v>
      </c>
      <c r="G4" s="255" t="s">
        <v>420</v>
      </c>
      <c r="H4" s="256" t="s">
        <v>28</v>
      </c>
      <c r="I4" s="256" t="s">
        <v>267</v>
      </c>
      <c r="J4" s="256" t="s">
        <v>29</v>
      </c>
      <c r="K4" s="256" t="s">
        <v>30</v>
      </c>
      <c r="L4" s="256" t="s">
        <v>421</v>
      </c>
      <c r="M4" s="256" t="s">
        <v>31</v>
      </c>
      <c r="N4" s="256" t="s">
        <v>32</v>
      </c>
      <c r="O4" s="256" t="s">
        <v>33</v>
      </c>
      <c r="P4" s="256" t="s">
        <v>34</v>
      </c>
      <c r="Q4" s="256" t="s">
        <v>268</v>
      </c>
      <c r="R4" s="256" t="s">
        <v>269</v>
      </c>
      <c r="S4" s="256" t="s">
        <v>270</v>
      </c>
      <c r="T4" s="256" t="s">
        <v>422</v>
      </c>
      <c r="U4" s="256" t="s">
        <v>35</v>
      </c>
      <c r="V4" s="256" t="s">
        <v>365</v>
      </c>
      <c r="W4" s="256" t="s">
        <v>423</v>
      </c>
      <c r="X4" s="256" t="s">
        <v>50</v>
      </c>
      <c r="Y4" s="256" t="s">
        <v>36</v>
      </c>
      <c r="Z4" s="256" t="s">
        <v>424</v>
      </c>
      <c r="AA4" s="256" t="s">
        <v>425</v>
      </c>
      <c r="AB4" s="256" t="s">
        <v>426</v>
      </c>
      <c r="AC4" s="256" t="s">
        <v>427</v>
      </c>
      <c r="AD4" s="256" t="s">
        <v>37</v>
      </c>
      <c r="AE4" s="256" t="s">
        <v>38</v>
      </c>
      <c r="AF4" s="256" t="s">
        <v>428</v>
      </c>
      <c r="AG4" s="256" t="s">
        <v>193</v>
      </c>
      <c r="AH4" s="256" t="s">
        <v>39</v>
      </c>
      <c r="AI4" s="256" t="s">
        <v>40</v>
      </c>
      <c r="AJ4" s="256" t="s">
        <v>429</v>
      </c>
      <c r="AK4" s="256" t="s">
        <v>430</v>
      </c>
      <c r="AL4" s="255" t="s">
        <v>41</v>
      </c>
      <c r="AM4" s="255" t="s">
        <v>42</v>
      </c>
      <c r="AN4" s="255" t="s">
        <v>431</v>
      </c>
      <c r="AO4" s="255" t="s">
        <v>432</v>
      </c>
      <c r="AP4" s="312" t="s">
        <v>43</v>
      </c>
      <c r="AQ4" s="258" t="s">
        <v>52</v>
      </c>
      <c r="AR4" s="258" t="s">
        <v>44</v>
      </c>
      <c r="AS4" s="258" t="s">
        <v>45</v>
      </c>
      <c r="AT4" s="258" t="s">
        <v>433</v>
      </c>
      <c r="AU4" s="258" t="s">
        <v>434</v>
      </c>
      <c r="AV4" s="258" t="s">
        <v>46</v>
      </c>
      <c r="AW4" s="257" t="s">
        <v>435</v>
      </c>
      <c r="AX4" s="258" t="s">
        <v>436</v>
      </c>
      <c r="AY4" s="259" t="s">
        <v>437</v>
      </c>
      <c r="AZ4" s="257" t="s">
        <v>47</v>
      </c>
      <c r="BA4" s="258" t="s">
        <v>48</v>
      </c>
      <c r="BB4" s="259" t="s">
        <v>438</v>
      </c>
      <c r="BC4" s="258" t="s">
        <v>49</v>
      </c>
      <c r="BD4" s="257" t="s">
        <v>439</v>
      </c>
    </row>
    <row r="5" spans="1:56" x14ac:dyDescent="0.2">
      <c r="A5" s="267" t="s">
        <v>442</v>
      </c>
      <c r="B5" s="272" t="s">
        <v>443</v>
      </c>
      <c r="C5" s="442">
        <v>0.14104455591619947</v>
      </c>
      <c r="D5" s="442">
        <v>0</v>
      </c>
      <c r="E5" s="442">
        <v>0</v>
      </c>
      <c r="F5" s="442">
        <v>0</v>
      </c>
      <c r="G5" s="442">
        <v>0.20567375886524822</v>
      </c>
      <c r="H5" s="442">
        <v>6.0975609756097563E-3</v>
      </c>
      <c r="I5" s="442">
        <v>0</v>
      </c>
      <c r="J5" s="442">
        <v>0</v>
      </c>
      <c r="K5" s="442">
        <v>0</v>
      </c>
      <c r="L5" s="442">
        <v>0</v>
      </c>
      <c r="M5" s="442">
        <v>0</v>
      </c>
      <c r="N5" s="442">
        <v>0</v>
      </c>
      <c r="O5" s="442">
        <v>0</v>
      </c>
      <c r="P5" s="442">
        <v>0</v>
      </c>
      <c r="Q5" s="442">
        <v>0</v>
      </c>
      <c r="R5" s="442">
        <v>0</v>
      </c>
      <c r="S5" s="442">
        <v>0</v>
      </c>
      <c r="T5" s="442">
        <v>0</v>
      </c>
      <c r="U5" s="442">
        <v>0</v>
      </c>
      <c r="V5" s="442">
        <v>0</v>
      </c>
      <c r="W5" s="442">
        <v>0</v>
      </c>
      <c r="X5" s="442">
        <v>0</v>
      </c>
      <c r="Y5" s="442">
        <v>1.0716025328787141E-3</v>
      </c>
      <c r="Z5" s="442">
        <v>0</v>
      </c>
      <c r="AA5" s="442">
        <v>0</v>
      </c>
      <c r="AB5" s="442">
        <v>0</v>
      </c>
      <c r="AC5" s="442">
        <v>0</v>
      </c>
      <c r="AD5" s="442">
        <v>0</v>
      </c>
      <c r="AE5" s="442">
        <v>0</v>
      </c>
      <c r="AF5" s="442">
        <v>0</v>
      </c>
      <c r="AG5" s="442">
        <v>0</v>
      </c>
      <c r="AH5" s="442">
        <v>0</v>
      </c>
      <c r="AI5" s="442">
        <v>2.3967021378583069E-3</v>
      </c>
      <c r="AJ5" s="442">
        <v>2.0912781399926189E-3</v>
      </c>
      <c r="AK5" s="442">
        <v>1.7035775127768314E-3</v>
      </c>
      <c r="AL5" s="442">
        <v>0</v>
      </c>
      <c r="AM5" s="442">
        <v>1.7440049828713795E-2</v>
      </c>
      <c r="AN5" s="442">
        <v>0</v>
      </c>
      <c r="AO5" s="442">
        <v>0</v>
      </c>
      <c r="AP5" s="443">
        <v>1.5575057477709865E-2</v>
      </c>
      <c r="AQ5" s="442">
        <v>3.0800821355236141E-3</v>
      </c>
      <c r="AR5" s="442">
        <v>1.4191429368202522E-2</v>
      </c>
      <c r="AS5" s="442">
        <v>0</v>
      </c>
      <c r="AT5" s="442">
        <v>0</v>
      </c>
      <c r="AU5" s="442">
        <v>2.0302278366794496E-3</v>
      </c>
      <c r="AV5" s="442">
        <v>0</v>
      </c>
      <c r="AW5" s="443">
        <v>7.2483883902408931E-3</v>
      </c>
      <c r="AX5" s="442">
        <v>1.6260078986341946E-2</v>
      </c>
      <c r="AY5" s="443">
        <v>6.6960482945076102E-2</v>
      </c>
      <c r="AZ5" s="443">
        <v>2.4803196759687729E-2</v>
      </c>
      <c r="BA5" s="442">
        <v>2.7279386314425315E-2</v>
      </c>
      <c r="BB5" s="443">
        <v>0</v>
      </c>
      <c r="BC5" s="442">
        <v>5.8497252323968976E-2</v>
      </c>
      <c r="BD5" s="443">
        <v>4.751023383614647E-2</v>
      </c>
    </row>
    <row r="6" spans="1:56" x14ac:dyDescent="0.2">
      <c r="A6" s="267" t="s">
        <v>444</v>
      </c>
      <c r="B6" s="272" t="s">
        <v>445</v>
      </c>
      <c r="C6" s="442">
        <v>2.9507229271171436E-4</v>
      </c>
      <c r="D6" s="442">
        <v>0.12790697674418605</v>
      </c>
      <c r="E6" s="442">
        <v>0</v>
      </c>
      <c r="F6" s="442">
        <v>0</v>
      </c>
      <c r="G6" s="442">
        <v>3.9401103230890468E-4</v>
      </c>
      <c r="H6" s="442">
        <v>0</v>
      </c>
      <c r="I6" s="442">
        <v>0.13017751479289941</v>
      </c>
      <c r="J6" s="442">
        <v>0</v>
      </c>
      <c r="K6" s="442">
        <v>0</v>
      </c>
      <c r="L6" s="442">
        <v>0</v>
      </c>
      <c r="M6" s="442">
        <v>0</v>
      </c>
      <c r="N6" s="442">
        <v>0</v>
      </c>
      <c r="O6" s="442">
        <v>0</v>
      </c>
      <c r="P6" s="442">
        <v>0</v>
      </c>
      <c r="Q6" s="442">
        <v>0</v>
      </c>
      <c r="R6" s="442">
        <v>0</v>
      </c>
      <c r="S6" s="442">
        <v>0</v>
      </c>
      <c r="T6" s="442">
        <v>0</v>
      </c>
      <c r="U6" s="442">
        <v>0</v>
      </c>
      <c r="V6" s="442">
        <v>0</v>
      </c>
      <c r="W6" s="442">
        <v>0</v>
      </c>
      <c r="X6" s="442">
        <v>0</v>
      </c>
      <c r="Y6" s="442">
        <v>0</v>
      </c>
      <c r="Z6" s="442">
        <v>0</v>
      </c>
      <c r="AA6" s="442">
        <v>0</v>
      </c>
      <c r="AB6" s="442">
        <v>0</v>
      </c>
      <c r="AC6" s="442">
        <v>0</v>
      </c>
      <c r="AD6" s="442">
        <v>0</v>
      </c>
      <c r="AE6" s="442">
        <v>0</v>
      </c>
      <c r="AF6" s="442">
        <v>0</v>
      </c>
      <c r="AG6" s="442">
        <v>0</v>
      </c>
      <c r="AH6" s="442">
        <v>0</v>
      </c>
      <c r="AI6" s="442">
        <v>9.586808551433228E-5</v>
      </c>
      <c r="AJ6" s="442">
        <v>0</v>
      </c>
      <c r="AK6" s="442">
        <v>0</v>
      </c>
      <c r="AL6" s="442">
        <v>0</v>
      </c>
      <c r="AM6" s="442">
        <v>9.3428838368109625E-4</v>
      </c>
      <c r="AN6" s="442">
        <v>0</v>
      </c>
      <c r="AO6" s="442">
        <v>0</v>
      </c>
      <c r="AP6" s="443">
        <v>1.0093646610217014E-3</v>
      </c>
      <c r="AQ6" s="442">
        <v>0</v>
      </c>
      <c r="AR6" s="442">
        <v>7.4365568741672605E-4</v>
      </c>
      <c r="AS6" s="442">
        <v>0</v>
      </c>
      <c r="AT6" s="442">
        <v>0</v>
      </c>
      <c r="AU6" s="442">
        <v>0</v>
      </c>
      <c r="AV6" s="442">
        <v>-0.68354430379746833</v>
      </c>
      <c r="AW6" s="443">
        <v>1.2029240307208291E-3</v>
      </c>
      <c r="AX6" s="442">
        <v>1.5427019911140366E-3</v>
      </c>
      <c r="AY6" s="443">
        <v>8.1478463760601457E-4</v>
      </c>
      <c r="AZ6" s="443">
        <v>1.0888146075367748E-3</v>
      </c>
      <c r="BA6" s="442">
        <v>1.384495262933359E-3</v>
      </c>
      <c r="BB6" s="443">
        <v>0</v>
      </c>
      <c r="BC6" s="442">
        <v>2.5679215243182168E-3</v>
      </c>
      <c r="BD6" s="443">
        <v>2.411260023551842E-3</v>
      </c>
    </row>
    <row r="7" spans="1:56" x14ac:dyDescent="0.2">
      <c r="A7" s="267" t="s">
        <v>446</v>
      </c>
      <c r="B7" s="272" t="s">
        <v>249</v>
      </c>
      <c r="C7" s="442">
        <v>0</v>
      </c>
      <c r="D7" s="442">
        <v>0</v>
      </c>
      <c r="E7" s="442">
        <v>0</v>
      </c>
      <c r="F7" s="442">
        <v>0</v>
      </c>
      <c r="G7" s="442">
        <v>3.9007092198581561E-2</v>
      </c>
      <c r="H7" s="442">
        <v>0</v>
      </c>
      <c r="I7" s="442">
        <v>0</v>
      </c>
      <c r="J7" s="442">
        <v>0</v>
      </c>
      <c r="K7" s="442">
        <v>0</v>
      </c>
      <c r="L7" s="442">
        <v>0</v>
      </c>
      <c r="M7" s="442">
        <v>0</v>
      </c>
      <c r="N7" s="442">
        <v>0</v>
      </c>
      <c r="O7" s="442">
        <v>0</v>
      </c>
      <c r="P7" s="442">
        <v>0</v>
      </c>
      <c r="Q7" s="442">
        <v>0</v>
      </c>
      <c r="R7" s="442">
        <v>0</v>
      </c>
      <c r="S7" s="442">
        <v>0</v>
      </c>
      <c r="T7" s="442">
        <v>0</v>
      </c>
      <c r="U7" s="442">
        <v>0</v>
      </c>
      <c r="V7" s="442">
        <v>0</v>
      </c>
      <c r="W7" s="442">
        <v>0</v>
      </c>
      <c r="X7" s="442">
        <v>8.4745762711864406E-3</v>
      </c>
      <c r="Y7" s="442">
        <v>0</v>
      </c>
      <c r="Z7" s="442">
        <v>0</v>
      </c>
      <c r="AA7" s="442">
        <v>0</v>
      </c>
      <c r="AB7" s="442">
        <v>0</v>
      </c>
      <c r="AC7" s="442">
        <v>0</v>
      </c>
      <c r="AD7" s="442">
        <v>0</v>
      </c>
      <c r="AE7" s="442">
        <v>0</v>
      </c>
      <c r="AF7" s="442">
        <v>0</v>
      </c>
      <c r="AG7" s="442">
        <v>0</v>
      </c>
      <c r="AH7" s="442">
        <v>0</v>
      </c>
      <c r="AI7" s="442">
        <v>9.586808551433228E-5</v>
      </c>
      <c r="AJ7" s="442">
        <v>4.9206544470414566E-4</v>
      </c>
      <c r="AK7" s="442">
        <v>0</v>
      </c>
      <c r="AL7" s="442">
        <v>0</v>
      </c>
      <c r="AM7" s="442">
        <v>3.737153534724385E-3</v>
      </c>
      <c r="AN7" s="442">
        <v>0</v>
      </c>
      <c r="AO7" s="442">
        <v>0</v>
      </c>
      <c r="AP7" s="443">
        <v>1.6402175741602647E-3</v>
      </c>
      <c r="AQ7" s="442">
        <v>1.026694045174538E-3</v>
      </c>
      <c r="AR7" s="442">
        <v>1.4563257211910885E-3</v>
      </c>
      <c r="AS7" s="442">
        <v>0</v>
      </c>
      <c r="AT7" s="442">
        <v>0</v>
      </c>
      <c r="AU7" s="442">
        <v>0</v>
      </c>
      <c r="AV7" s="442">
        <v>0</v>
      </c>
      <c r="AW7" s="443">
        <v>7.4026094198204864E-4</v>
      </c>
      <c r="AX7" s="442">
        <v>1.6969721902254402E-3</v>
      </c>
      <c r="AY7" s="443">
        <v>0</v>
      </c>
      <c r="AZ7" s="443">
        <v>5.226310116176519E-4</v>
      </c>
      <c r="BA7" s="442">
        <v>1.3281495254883968E-3</v>
      </c>
      <c r="BB7" s="443">
        <v>3.1190336666603656E-3</v>
      </c>
      <c r="BC7" s="442">
        <v>-3.0044681834523138E-3</v>
      </c>
      <c r="BD7" s="443">
        <v>0</v>
      </c>
    </row>
    <row r="8" spans="1:56" x14ac:dyDescent="0.2">
      <c r="A8" s="267" t="s">
        <v>447</v>
      </c>
      <c r="B8" s="272" t="s">
        <v>27</v>
      </c>
      <c r="C8" s="442">
        <v>0</v>
      </c>
      <c r="D8" s="442">
        <v>0</v>
      </c>
      <c r="E8" s="442">
        <v>0</v>
      </c>
      <c r="F8" s="442">
        <v>0</v>
      </c>
      <c r="G8" s="442">
        <v>3.9401103230890468E-4</v>
      </c>
      <c r="H8" s="442">
        <v>0</v>
      </c>
      <c r="I8" s="442">
        <v>0</v>
      </c>
      <c r="J8" s="442">
        <v>8.3333333333333332E-3</v>
      </c>
      <c r="K8" s="442">
        <v>0.55555555555555558</v>
      </c>
      <c r="L8" s="442">
        <v>0</v>
      </c>
      <c r="M8" s="442">
        <v>6.8645640074211506E-2</v>
      </c>
      <c r="N8" s="442">
        <v>5.144210073181231E-2</v>
      </c>
      <c r="O8" s="442">
        <v>0.14950980392156862</v>
      </c>
      <c r="P8" s="442">
        <v>5.1493305870236867E-4</v>
      </c>
      <c r="Q8" s="442">
        <v>0</v>
      </c>
      <c r="R8" s="442">
        <v>0</v>
      </c>
      <c r="S8" s="442">
        <v>0</v>
      </c>
      <c r="T8" s="442">
        <v>0</v>
      </c>
      <c r="U8" s="442">
        <v>0</v>
      </c>
      <c r="V8" s="442">
        <v>0</v>
      </c>
      <c r="W8" s="442">
        <v>0</v>
      </c>
      <c r="X8" s="442">
        <v>0</v>
      </c>
      <c r="Y8" s="442">
        <v>6.6244520214320509E-3</v>
      </c>
      <c r="Z8" s="442">
        <v>0.29113924050632911</v>
      </c>
      <c r="AA8" s="442">
        <v>0</v>
      </c>
      <c r="AB8" s="442">
        <v>0</v>
      </c>
      <c r="AC8" s="442">
        <v>0</v>
      </c>
      <c r="AD8" s="442">
        <v>0</v>
      </c>
      <c r="AE8" s="442">
        <v>0</v>
      </c>
      <c r="AF8" s="442">
        <v>0</v>
      </c>
      <c r="AG8" s="442">
        <v>0</v>
      </c>
      <c r="AH8" s="442">
        <v>0</v>
      </c>
      <c r="AI8" s="442">
        <v>0</v>
      </c>
      <c r="AJ8" s="442">
        <v>0</v>
      </c>
      <c r="AK8" s="442">
        <v>0</v>
      </c>
      <c r="AL8" s="442">
        <v>0</v>
      </c>
      <c r="AM8" s="442">
        <v>0</v>
      </c>
      <c r="AN8" s="442">
        <v>0</v>
      </c>
      <c r="AO8" s="442">
        <v>0</v>
      </c>
      <c r="AP8" s="443">
        <v>8.4674479896820493E-3</v>
      </c>
      <c r="AQ8" s="442">
        <v>0</v>
      </c>
      <c r="AR8" s="442">
        <v>-3.0985653642363585E-5</v>
      </c>
      <c r="AS8" s="442">
        <v>0</v>
      </c>
      <c r="AT8" s="442">
        <v>0</v>
      </c>
      <c r="AU8" s="442">
        <v>0</v>
      </c>
      <c r="AV8" s="442">
        <v>1.2658227848101266E-2</v>
      </c>
      <c r="AW8" s="443">
        <v>-3.0844205915918693E-5</v>
      </c>
      <c r="AX8" s="442">
        <v>6.1913773243376666E-3</v>
      </c>
      <c r="AY8" s="443">
        <v>2.5924965742009555E-4</v>
      </c>
      <c r="AZ8" s="443">
        <v>5.4440730376838735E-5</v>
      </c>
      <c r="BA8" s="442">
        <v>4.9020791577117188E-3</v>
      </c>
      <c r="BB8" s="443">
        <v>1.120961796563392E-2</v>
      </c>
      <c r="BC8" s="442">
        <v>-1.5099378562991116E-2</v>
      </c>
      <c r="BD8" s="443">
        <v>2.2430325800482253E-4</v>
      </c>
    </row>
    <row r="9" spans="1:56" x14ac:dyDescent="0.2">
      <c r="A9" s="267" t="s">
        <v>448</v>
      </c>
      <c r="B9" s="272" t="s">
        <v>190</v>
      </c>
      <c r="C9" s="442">
        <v>0.13189731484213632</v>
      </c>
      <c r="D9" s="442">
        <v>2.9069767441860465E-2</v>
      </c>
      <c r="E9" s="442">
        <v>0</v>
      </c>
      <c r="F9" s="442">
        <v>0</v>
      </c>
      <c r="G9" s="442">
        <v>0.21079590228526399</v>
      </c>
      <c r="H9" s="442">
        <v>6.0975609756097563E-3</v>
      </c>
      <c r="I9" s="442">
        <v>0</v>
      </c>
      <c r="J9" s="442">
        <v>8.3333333333333332E-3</v>
      </c>
      <c r="K9" s="442">
        <v>0</v>
      </c>
      <c r="L9" s="442">
        <v>0</v>
      </c>
      <c r="M9" s="442">
        <v>3.7105751391465676E-4</v>
      </c>
      <c r="N9" s="442">
        <v>0</v>
      </c>
      <c r="O9" s="442">
        <v>0</v>
      </c>
      <c r="P9" s="442">
        <v>0</v>
      </c>
      <c r="Q9" s="442">
        <v>0</v>
      </c>
      <c r="R9" s="442">
        <v>0</v>
      </c>
      <c r="S9" s="442">
        <v>0</v>
      </c>
      <c r="T9" s="442">
        <v>0</v>
      </c>
      <c r="U9" s="442">
        <v>0</v>
      </c>
      <c r="V9" s="442">
        <v>0</v>
      </c>
      <c r="W9" s="442">
        <v>0</v>
      </c>
      <c r="X9" s="442">
        <v>8.4745762711864406E-3</v>
      </c>
      <c r="Y9" s="442">
        <v>0</v>
      </c>
      <c r="Z9" s="442">
        <v>0</v>
      </c>
      <c r="AA9" s="442">
        <v>0</v>
      </c>
      <c r="AB9" s="442">
        <v>0</v>
      </c>
      <c r="AC9" s="442">
        <v>0</v>
      </c>
      <c r="AD9" s="442">
        <v>0</v>
      </c>
      <c r="AE9" s="442">
        <v>0</v>
      </c>
      <c r="AF9" s="442">
        <v>0</v>
      </c>
      <c r="AG9" s="442">
        <v>0</v>
      </c>
      <c r="AH9" s="442">
        <v>3.65764447695684E-4</v>
      </c>
      <c r="AI9" s="442">
        <v>6.806634071517592E-3</v>
      </c>
      <c r="AJ9" s="442">
        <v>7.503998031738221E-3</v>
      </c>
      <c r="AK9" s="442">
        <v>1.7035775127768314E-3</v>
      </c>
      <c r="AL9" s="442">
        <v>0</v>
      </c>
      <c r="AM9" s="442">
        <v>0.13547181563375896</v>
      </c>
      <c r="AN9" s="442">
        <v>0</v>
      </c>
      <c r="AO9" s="442">
        <v>0</v>
      </c>
      <c r="AP9" s="443">
        <v>2.1883586609095496E-2</v>
      </c>
      <c r="AQ9" s="442">
        <v>5.9548254620123205E-2</v>
      </c>
      <c r="AR9" s="442">
        <v>0.10532023673039383</v>
      </c>
      <c r="AS9" s="442">
        <v>0</v>
      </c>
      <c r="AT9" s="442">
        <v>0</v>
      </c>
      <c r="AU9" s="442">
        <v>0</v>
      </c>
      <c r="AV9" s="442">
        <v>-6.3291139240506333E-2</v>
      </c>
      <c r="AW9" s="443">
        <v>5.3391320440455262E-2</v>
      </c>
      <c r="AX9" s="442">
        <v>5.16599473424387E-2</v>
      </c>
      <c r="AY9" s="443">
        <v>7.9848894485389427E-2</v>
      </c>
      <c r="AZ9" s="443">
        <v>6.1169604651416E-2</v>
      </c>
      <c r="BA9" s="442">
        <v>5.778657844534061E-2</v>
      </c>
      <c r="BB9" s="443">
        <v>8.7729910587701562E-2</v>
      </c>
      <c r="BC9" s="442">
        <v>2.508859329258898E-2</v>
      </c>
      <c r="BD9" s="443">
        <v>3.5580104301014971E-2</v>
      </c>
    </row>
    <row r="10" spans="1:56" x14ac:dyDescent="0.2">
      <c r="A10" s="281" t="s">
        <v>449</v>
      </c>
      <c r="B10" s="283" t="s">
        <v>28</v>
      </c>
      <c r="C10" s="442">
        <v>4.4260843906757151E-3</v>
      </c>
      <c r="D10" s="442">
        <v>0</v>
      </c>
      <c r="E10" s="442">
        <v>0</v>
      </c>
      <c r="F10" s="442">
        <v>0</v>
      </c>
      <c r="G10" s="442">
        <v>1.1820330969267139E-3</v>
      </c>
      <c r="H10" s="442">
        <v>0.24390243902439024</v>
      </c>
      <c r="I10" s="442">
        <v>5.9171597633136093E-3</v>
      </c>
      <c r="J10" s="442">
        <v>0</v>
      </c>
      <c r="K10" s="442">
        <v>0</v>
      </c>
      <c r="L10" s="442">
        <v>1.9011406844106464E-3</v>
      </c>
      <c r="M10" s="442">
        <v>3.3395176252319111E-3</v>
      </c>
      <c r="N10" s="442">
        <v>4.3047783039173483E-4</v>
      </c>
      <c r="O10" s="442">
        <v>0</v>
      </c>
      <c r="P10" s="442">
        <v>1.544799176107106E-3</v>
      </c>
      <c r="Q10" s="442">
        <v>1.1918951132300357E-3</v>
      </c>
      <c r="R10" s="442">
        <v>0</v>
      </c>
      <c r="S10" s="442">
        <v>1.5661707126076742E-3</v>
      </c>
      <c r="T10" s="442">
        <v>3.5211267605633804E-3</v>
      </c>
      <c r="U10" s="442">
        <v>2.4131274131274131E-3</v>
      </c>
      <c r="V10" s="442">
        <v>0</v>
      </c>
      <c r="W10" s="442">
        <v>0</v>
      </c>
      <c r="X10" s="442">
        <v>0</v>
      </c>
      <c r="Y10" s="442">
        <v>3.4096444227959084E-3</v>
      </c>
      <c r="Z10" s="442">
        <v>0</v>
      </c>
      <c r="AA10" s="442">
        <v>1.2722646310432571E-3</v>
      </c>
      <c r="AB10" s="442">
        <v>2.3337222870478411E-3</v>
      </c>
      <c r="AC10" s="442">
        <v>4.4714148834238262E-3</v>
      </c>
      <c r="AD10" s="442">
        <v>1.3513513513513514E-3</v>
      </c>
      <c r="AE10" s="442">
        <v>0</v>
      </c>
      <c r="AF10" s="442">
        <v>1.4326647564469914E-3</v>
      </c>
      <c r="AG10" s="442">
        <v>0</v>
      </c>
      <c r="AH10" s="442">
        <v>3.2918800292611556E-3</v>
      </c>
      <c r="AI10" s="442">
        <v>3.8347234205732912E-4</v>
      </c>
      <c r="AJ10" s="442">
        <v>2.9523926682248737E-3</v>
      </c>
      <c r="AK10" s="442">
        <v>2.7257240204429302E-2</v>
      </c>
      <c r="AL10" s="442">
        <v>1.4074595355383533E-3</v>
      </c>
      <c r="AM10" s="442">
        <v>3.1142946122703209E-3</v>
      </c>
      <c r="AN10" s="442">
        <v>5.8823529411764705E-2</v>
      </c>
      <c r="AO10" s="442">
        <v>1.0101010101010102E-2</v>
      </c>
      <c r="AP10" s="443">
        <v>3.1262266584422137E-3</v>
      </c>
      <c r="AQ10" s="442">
        <v>7.1868583162217657E-3</v>
      </c>
      <c r="AR10" s="442">
        <v>1.555479812846652E-2</v>
      </c>
      <c r="AS10" s="442">
        <v>0</v>
      </c>
      <c r="AT10" s="442">
        <v>0</v>
      </c>
      <c r="AU10" s="442">
        <v>2.2558087074216106E-3</v>
      </c>
      <c r="AV10" s="442">
        <v>-0.25316455696202533</v>
      </c>
      <c r="AW10" s="443">
        <v>8.3125134943400885E-3</v>
      </c>
      <c r="AX10" s="442">
        <v>7.8369261148593054E-3</v>
      </c>
      <c r="AY10" s="443">
        <v>6.0738491166993811E-3</v>
      </c>
      <c r="AZ10" s="443">
        <v>7.6543666909835266E-3</v>
      </c>
      <c r="BA10" s="442">
        <v>7.4537361248621543E-3</v>
      </c>
      <c r="BB10" s="443">
        <v>1.440426456966787E-2</v>
      </c>
      <c r="BC10" s="442">
        <v>-1.5150736993477479E-3</v>
      </c>
      <c r="BD10" s="443">
        <v>2.2991083945494307E-3</v>
      </c>
    </row>
    <row r="11" spans="1:56" x14ac:dyDescent="0.2">
      <c r="A11" s="281" t="s">
        <v>450</v>
      </c>
      <c r="B11" s="283" t="s">
        <v>284</v>
      </c>
      <c r="C11" s="442">
        <v>2.6851578636766009E-2</v>
      </c>
      <c r="D11" s="442">
        <v>1.1627906976744186E-2</v>
      </c>
      <c r="E11" s="442">
        <v>0</v>
      </c>
      <c r="F11" s="442">
        <v>0</v>
      </c>
      <c r="G11" s="442">
        <v>1.5760441292356184E-2</v>
      </c>
      <c r="H11" s="442">
        <v>6.0975609756097563E-3</v>
      </c>
      <c r="I11" s="442">
        <v>0.20710059171597633</v>
      </c>
      <c r="J11" s="442">
        <v>1.6666666666666666E-2</v>
      </c>
      <c r="K11" s="442">
        <v>0</v>
      </c>
      <c r="L11" s="442">
        <v>5.7034220532319393E-3</v>
      </c>
      <c r="M11" s="442">
        <v>2.0779220779220779E-2</v>
      </c>
      <c r="N11" s="442">
        <v>4.3047783039173483E-4</v>
      </c>
      <c r="O11" s="442">
        <v>2.4509803921568627E-3</v>
      </c>
      <c r="P11" s="442">
        <v>4.1194644696189494E-3</v>
      </c>
      <c r="Q11" s="442">
        <v>1.1918951132300357E-3</v>
      </c>
      <c r="R11" s="442">
        <v>0</v>
      </c>
      <c r="S11" s="442">
        <v>5.4815974941268596E-3</v>
      </c>
      <c r="T11" s="442">
        <v>6.6021126760563379E-3</v>
      </c>
      <c r="U11" s="442">
        <v>7.2393822393822397E-3</v>
      </c>
      <c r="V11" s="442">
        <v>0</v>
      </c>
      <c r="W11" s="442">
        <v>0</v>
      </c>
      <c r="X11" s="442">
        <v>7.6271186440677971E-2</v>
      </c>
      <c r="Y11" s="442">
        <v>5.007306380905991E-2</v>
      </c>
      <c r="Z11" s="442">
        <v>0</v>
      </c>
      <c r="AA11" s="442">
        <v>2.5445292620865142E-3</v>
      </c>
      <c r="AB11" s="442">
        <v>4.6674445740956822E-3</v>
      </c>
      <c r="AC11" s="442">
        <v>7.9846694346854038E-3</v>
      </c>
      <c r="AD11" s="442">
        <v>2.7027027027027029E-3</v>
      </c>
      <c r="AE11" s="442">
        <v>0</v>
      </c>
      <c r="AF11" s="442">
        <v>0</v>
      </c>
      <c r="AG11" s="442">
        <v>9.9009900990099011E-3</v>
      </c>
      <c r="AH11" s="442">
        <v>1.2801755669348939E-3</v>
      </c>
      <c r="AI11" s="442">
        <v>5.9438213018886011E-3</v>
      </c>
      <c r="AJ11" s="442">
        <v>4.7976380858654197E-3</v>
      </c>
      <c r="AK11" s="442">
        <v>2.0442930153321975E-2</v>
      </c>
      <c r="AL11" s="442">
        <v>3.518648838845883E-3</v>
      </c>
      <c r="AM11" s="442">
        <v>4.9828713796325136E-3</v>
      </c>
      <c r="AN11" s="442">
        <v>3.9215686274509803E-2</v>
      </c>
      <c r="AO11" s="442">
        <v>0.10101010101010101</v>
      </c>
      <c r="AP11" s="443">
        <v>1.4355408512308642E-2</v>
      </c>
      <c r="AQ11" s="442">
        <v>4.1067761806981521E-3</v>
      </c>
      <c r="AR11" s="442">
        <v>1.3013974529792706E-3</v>
      </c>
      <c r="AS11" s="442">
        <v>0</v>
      </c>
      <c r="AT11" s="442">
        <v>4.4610992148465381E-4</v>
      </c>
      <c r="AU11" s="442">
        <v>3.609293931874577E-3</v>
      </c>
      <c r="AV11" s="442">
        <v>0.12658227848101267</v>
      </c>
      <c r="AW11" s="443">
        <v>8.7905986860368276E-4</v>
      </c>
      <c r="AX11" s="442">
        <v>1.1117739015961824E-2</v>
      </c>
      <c r="AY11" s="443">
        <v>7.6663827265656828E-3</v>
      </c>
      <c r="AZ11" s="443">
        <v>2.8744705638970853E-3</v>
      </c>
      <c r="BA11" s="442">
        <v>1.0367615689873062E-2</v>
      </c>
      <c r="BB11" s="443">
        <v>1.7958072626226347E-2</v>
      </c>
      <c r="BC11" s="442">
        <v>-1.7615941656822967E-2</v>
      </c>
      <c r="BD11" s="443">
        <v>4.7384063253518753E-3</v>
      </c>
    </row>
    <row r="12" spans="1:56" x14ac:dyDescent="0.2">
      <c r="A12" s="281" t="s">
        <v>451</v>
      </c>
      <c r="B12" s="283" t="s">
        <v>29</v>
      </c>
      <c r="C12" s="442">
        <v>6.7866627323694306E-2</v>
      </c>
      <c r="D12" s="442">
        <v>0</v>
      </c>
      <c r="E12" s="442">
        <v>0</v>
      </c>
      <c r="F12" s="442">
        <v>0</v>
      </c>
      <c r="G12" s="442">
        <v>1.0638297872340425E-2</v>
      </c>
      <c r="H12" s="442">
        <v>0.10975609756097561</v>
      </c>
      <c r="I12" s="442">
        <v>3.8461538461538464E-2</v>
      </c>
      <c r="J12" s="442">
        <v>0.36666666666666664</v>
      </c>
      <c r="K12" s="442">
        <v>0</v>
      </c>
      <c r="L12" s="442">
        <v>0.21292775665399238</v>
      </c>
      <c r="M12" s="442">
        <v>3.4879406307977735E-2</v>
      </c>
      <c r="N12" s="442">
        <v>3.8743004735256135E-3</v>
      </c>
      <c r="O12" s="442">
        <v>7.3529411764705881E-3</v>
      </c>
      <c r="P12" s="442">
        <v>8.7538619979402685E-3</v>
      </c>
      <c r="Q12" s="442">
        <v>4.7675804529201428E-3</v>
      </c>
      <c r="R12" s="442">
        <v>5.0251256281407036E-3</v>
      </c>
      <c r="S12" s="442">
        <v>1.7227877838684416E-2</v>
      </c>
      <c r="T12" s="442">
        <v>1.8045774647887324E-2</v>
      </c>
      <c r="U12" s="442">
        <v>1.3513513513513514E-2</v>
      </c>
      <c r="V12" s="442">
        <v>0</v>
      </c>
      <c r="W12" s="442">
        <v>1.1111111111111112E-2</v>
      </c>
      <c r="X12" s="442">
        <v>4.2372881355932202E-2</v>
      </c>
      <c r="Y12" s="442">
        <v>5.7476863127131029E-3</v>
      </c>
      <c r="Z12" s="442">
        <v>0</v>
      </c>
      <c r="AA12" s="442">
        <v>8.9058524173027988E-3</v>
      </c>
      <c r="AB12" s="442">
        <v>1.5169194865810968E-2</v>
      </c>
      <c r="AC12" s="442">
        <v>0</v>
      </c>
      <c r="AD12" s="442">
        <v>0</v>
      </c>
      <c r="AE12" s="442">
        <v>0</v>
      </c>
      <c r="AF12" s="442">
        <v>0</v>
      </c>
      <c r="AG12" s="442">
        <v>0</v>
      </c>
      <c r="AH12" s="442">
        <v>9.1441111923920993E-4</v>
      </c>
      <c r="AI12" s="442">
        <v>4.9851404467452787E-3</v>
      </c>
      <c r="AJ12" s="442">
        <v>0.162135564030016</v>
      </c>
      <c r="AK12" s="442">
        <v>3.4071550255536627E-3</v>
      </c>
      <c r="AL12" s="442">
        <v>4.22237860661506E-3</v>
      </c>
      <c r="AM12" s="442">
        <v>6.5400186857676734E-3</v>
      </c>
      <c r="AN12" s="442">
        <v>0</v>
      </c>
      <c r="AO12" s="442">
        <v>1.0101010101010102E-2</v>
      </c>
      <c r="AP12" s="443">
        <v>3.0308977737901643E-2</v>
      </c>
      <c r="AQ12" s="442">
        <v>1.1293634496919919E-2</v>
      </c>
      <c r="AR12" s="442">
        <v>9.7914665509868937E-3</v>
      </c>
      <c r="AS12" s="442">
        <v>0</v>
      </c>
      <c r="AT12" s="442">
        <v>0</v>
      </c>
      <c r="AU12" s="442">
        <v>0</v>
      </c>
      <c r="AV12" s="442">
        <v>-7.5949367088607597E-2</v>
      </c>
      <c r="AW12" s="443">
        <v>5.1355602850004624E-3</v>
      </c>
      <c r="AX12" s="442">
        <v>2.5660276452196807E-2</v>
      </c>
      <c r="AY12" s="443">
        <v>4.4442798414873527E-3</v>
      </c>
      <c r="AZ12" s="443">
        <v>4.9323301721415896E-3</v>
      </c>
      <c r="BA12" s="442">
        <v>2.1049157631225199E-2</v>
      </c>
      <c r="BB12" s="443">
        <v>4.7163569686773404E-2</v>
      </c>
      <c r="BC12" s="442">
        <v>-5.2436957526577989E-2</v>
      </c>
      <c r="BD12" s="443">
        <v>1.6822744350361689E-3</v>
      </c>
    </row>
    <row r="13" spans="1:56" x14ac:dyDescent="0.2">
      <c r="A13" s="281" t="s">
        <v>452</v>
      </c>
      <c r="B13" s="283" t="s">
        <v>30</v>
      </c>
      <c r="C13" s="442">
        <v>7.0817350250811451E-3</v>
      </c>
      <c r="D13" s="442">
        <v>1.1627906976744186E-2</v>
      </c>
      <c r="E13" s="442">
        <v>0</v>
      </c>
      <c r="F13" s="442">
        <v>0</v>
      </c>
      <c r="G13" s="442">
        <v>4.3341213553979513E-3</v>
      </c>
      <c r="H13" s="442">
        <v>6.0975609756097563E-3</v>
      </c>
      <c r="I13" s="442">
        <v>2.9585798816568047E-3</v>
      </c>
      <c r="J13" s="442">
        <v>8.3333333333333329E-2</v>
      </c>
      <c r="K13" s="442">
        <v>6.6666666666666666E-2</v>
      </c>
      <c r="L13" s="442">
        <v>1.9011406844106464E-3</v>
      </c>
      <c r="M13" s="442">
        <v>2.2634508348794064E-2</v>
      </c>
      <c r="N13" s="442">
        <v>2.3030563925957814E-2</v>
      </c>
      <c r="O13" s="442">
        <v>2.4509803921568627E-3</v>
      </c>
      <c r="P13" s="442">
        <v>3.089598352214212E-3</v>
      </c>
      <c r="Q13" s="442">
        <v>1.1918951132300357E-3</v>
      </c>
      <c r="R13" s="442">
        <v>0</v>
      </c>
      <c r="S13" s="442">
        <v>7.8308535630383712E-4</v>
      </c>
      <c r="T13" s="442">
        <v>1.3204225352112676E-3</v>
      </c>
      <c r="U13" s="442">
        <v>9.6525096525096527E-4</v>
      </c>
      <c r="V13" s="442">
        <v>0</v>
      </c>
      <c r="W13" s="442">
        <v>0</v>
      </c>
      <c r="X13" s="442">
        <v>0</v>
      </c>
      <c r="Y13" s="442">
        <v>1.2859230394544568E-2</v>
      </c>
      <c r="Z13" s="442">
        <v>5.0632911392405063E-2</v>
      </c>
      <c r="AA13" s="442">
        <v>1.2722646310432569E-2</v>
      </c>
      <c r="AB13" s="442">
        <v>1.1668611435239206E-2</v>
      </c>
      <c r="AC13" s="442">
        <v>1.9163206643244969E-3</v>
      </c>
      <c r="AD13" s="442">
        <v>0</v>
      </c>
      <c r="AE13" s="442">
        <v>0</v>
      </c>
      <c r="AF13" s="442">
        <v>4.8710601719197708E-2</v>
      </c>
      <c r="AG13" s="442">
        <v>0</v>
      </c>
      <c r="AH13" s="442">
        <v>1.0972933430870519E-2</v>
      </c>
      <c r="AI13" s="442">
        <v>2.7801744799156362E-3</v>
      </c>
      <c r="AJ13" s="442">
        <v>2.4603272235207284E-3</v>
      </c>
      <c r="AK13" s="442">
        <v>3.4071550255536627E-3</v>
      </c>
      <c r="AL13" s="442">
        <v>2.8149190710767065E-3</v>
      </c>
      <c r="AM13" s="442">
        <v>5.2943008408595452E-3</v>
      </c>
      <c r="AN13" s="442">
        <v>0</v>
      </c>
      <c r="AO13" s="442">
        <v>1.0101010101010102E-2</v>
      </c>
      <c r="AP13" s="443">
        <v>7.9066898446699934E-3</v>
      </c>
      <c r="AQ13" s="442">
        <v>1.026694045174538E-3</v>
      </c>
      <c r="AR13" s="442">
        <v>1.8622377839060514E-2</v>
      </c>
      <c r="AS13" s="442">
        <v>0</v>
      </c>
      <c r="AT13" s="442">
        <v>0</v>
      </c>
      <c r="AU13" s="442">
        <v>0</v>
      </c>
      <c r="AV13" s="442">
        <v>0</v>
      </c>
      <c r="AW13" s="443">
        <v>9.2841059806915271E-3</v>
      </c>
      <c r="AX13" s="442">
        <v>1.1991936810926444E-2</v>
      </c>
      <c r="AY13" s="443">
        <v>8.5182030295174256E-4</v>
      </c>
      <c r="AZ13" s="443">
        <v>6.8050912971048417E-3</v>
      </c>
      <c r="BA13" s="442">
        <v>9.570725974580023E-3</v>
      </c>
      <c r="BB13" s="443">
        <v>2.1625300088845202E-2</v>
      </c>
      <c r="BC13" s="442">
        <v>-1.3327512711211546E-2</v>
      </c>
      <c r="BD13" s="443">
        <v>6.3085291313856335E-4</v>
      </c>
    </row>
    <row r="14" spans="1:56" x14ac:dyDescent="0.2">
      <c r="A14" s="281" t="s">
        <v>453</v>
      </c>
      <c r="B14" s="283" t="s">
        <v>454</v>
      </c>
      <c r="C14" s="442">
        <v>7.9669519032162881E-3</v>
      </c>
      <c r="D14" s="442">
        <v>1.7441860465116279E-2</v>
      </c>
      <c r="E14" s="442">
        <v>0</v>
      </c>
      <c r="F14" s="442">
        <v>0</v>
      </c>
      <c r="G14" s="442">
        <v>1.7730496453900711E-2</v>
      </c>
      <c r="H14" s="442">
        <v>1.2195121951219513E-2</v>
      </c>
      <c r="I14" s="442">
        <v>8.8757396449704144E-3</v>
      </c>
      <c r="J14" s="442">
        <v>1.6666666666666666E-2</v>
      </c>
      <c r="K14" s="442">
        <v>0</v>
      </c>
      <c r="L14" s="442">
        <v>0.26235741444866922</v>
      </c>
      <c r="M14" s="442">
        <v>7.7922077922077922E-3</v>
      </c>
      <c r="N14" s="442">
        <v>6.4571674558760225E-4</v>
      </c>
      <c r="O14" s="442">
        <v>4.9019607843137254E-3</v>
      </c>
      <c r="P14" s="442">
        <v>5.6642636457260552E-3</v>
      </c>
      <c r="Q14" s="442">
        <v>1.4302741358760428E-2</v>
      </c>
      <c r="R14" s="442">
        <v>2.5125628140703519E-2</v>
      </c>
      <c r="S14" s="442">
        <v>3.9937353171495694E-2</v>
      </c>
      <c r="T14" s="442">
        <v>2.0246478873239437E-2</v>
      </c>
      <c r="U14" s="442">
        <v>4.0057915057915061E-2</v>
      </c>
      <c r="V14" s="442">
        <v>3.3333333333333333E-2</v>
      </c>
      <c r="W14" s="442">
        <v>3.3333333333333333E-2</v>
      </c>
      <c r="X14" s="442">
        <v>6.7796610169491525E-2</v>
      </c>
      <c r="Y14" s="442">
        <v>1.4320506575742815E-2</v>
      </c>
      <c r="Z14" s="442">
        <v>0</v>
      </c>
      <c r="AA14" s="442">
        <v>3.9440203562340966E-2</v>
      </c>
      <c r="AB14" s="442">
        <v>1.5169194865810968E-2</v>
      </c>
      <c r="AC14" s="442">
        <v>5.4295752155860749E-3</v>
      </c>
      <c r="AD14" s="442">
        <v>4.0540540540540543E-3</v>
      </c>
      <c r="AE14" s="442">
        <v>7.3964497041420117E-4</v>
      </c>
      <c r="AF14" s="442">
        <v>1.4326647564469914E-3</v>
      </c>
      <c r="AG14" s="442">
        <v>9.9009900990099011E-3</v>
      </c>
      <c r="AH14" s="442">
        <v>1.8288222384784199E-3</v>
      </c>
      <c r="AI14" s="442">
        <v>2.3967021378583069E-3</v>
      </c>
      <c r="AJ14" s="442">
        <v>2.2142945011686555E-3</v>
      </c>
      <c r="AK14" s="442">
        <v>8.5178875638841564E-3</v>
      </c>
      <c r="AL14" s="442">
        <v>1.2667135819845179E-2</v>
      </c>
      <c r="AM14" s="442">
        <v>2.4914356898162568E-3</v>
      </c>
      <c r="AN14" s="442">
        <v>3.9215686274509803E-2</v>
      </c>
      <c r="AO14" s="442">
        <v>1.0101010101010102E-2</v>
      </c>
      <c r="AP14" s="443">
        <v>1.0766556384231482E-2</v>
      </c>
      <c r="AQ14" s="442">
        <v>2.0533880903490761E-3</v>
      </c>
      <c r="AR14" s="442">
        <v>3.0056084033092678E-3</v>
      </c>
      <c r="AS14" s="442">
        <v>0</v>
      </c>
      <c r="AT14" s="442">
        <v>0</v>
      </c>
      <c r="AU14" s="442">
        <v>0</v>
      </c>
      <c r="AV14" s="442">
        <v>-2.5316455696202531E-2</v>
      </c>
      <c r="AW14" s="443">
        <v>1.557632398753894E-3</v>
      </c>
      <c r="AX14" s="442">
        <v>8.9373868685206515E-3</v>
      </c>
      <c r="AY14" s="443">
        <v>1.614755009073738E-2</v>
      </c>
      <c r="AZ14" s="443">
        <v>5.8469344424724803E-3</v>
      </c>
      <c r="BA14" s="442">
        <v>1.0504455337953683E-2</v>
      </c>
      <c r="BB14" s="443">
        <v>1.4725619553505605E-2</v>
      </c>
      <c r="BC14" s="442">
        <v>-6.2143700888500847E-3</v>
      </c>
      <c r="BD14" s="443">
        <v>7.3739696069085401E-3</v>
      </c>
    </row>
    <row r="15" spans="1:56" x14ac:dyDescent="0.2">
      <c r="A15" s="281" t="s">
        <v>455</v>
      </c>
      <c r="B15" s="283" t="s">
        <v>31</v>
      </c>
      <c r="C15" s="442">
        <v>2.6556506344054295E-3</v>
      </c>
      <c r="D15" s="442">
        <v>0</v>
      </c>
      <c r="E15" s="442">
        <v>0</v>
      </c>
      <c r="F15" s="442">
        <v>0</v>
      </c>
      <c r="G15" s="442">
        <v>1.5760441292356187E-3</v>
      </c>
      <c r="H15" s="442">
        <v>0</v>
      </c>
      <c r="I15" s="442">
        <v>2.9585798816568047E-3</v>
      </c>
      <c r="J15" s="442">
        <v>8.3333333333333332E-3</v>
      </c>
      <c r="K15" s="442">
        <v>0</v>
      </c>
      <c r="L15" s="442">
        <v>3.8022813688212928E-3</v>
      </c>
      <c r="M15" s="442">
        <v>8.7198515769944335E-2</v>
      </c>
      <c r="N15" s="442">
        <v>4.9504950495049506E-3</v>
      </c>
      <c r="O15" s="442">
        <v>9.8039215686274508E-3</v>
      </c>
      <c r="P15" s="442">
        <v>3.6045314109165809E-3</v>
      </c>
      <c r="Q15" s="442">
        <v>7.1513706793802142E-3</v>
      </c>
      <c r="R15" s="442">
        <v>5.0251256281407036E-3</v>
      </c>
      <c r="S15" s="442">
        <v>1.8794048551292093E-2</v>
      </c>
      <c r="T15" s="442">
        <v>3.6091549295774648E-2</v>
      </c>
      <c r="U15" s="442">
        <v>9.6525096525096523E-3</v>
      </c>
      <c r="V15" s="442">
        <v>0</v>
      </c>
      <c r="W15" s="442">
        <v>1.1111111111111112E-2</v>
      </c>
      <c r="X15" s="442">
        <v>8.4745762711864406E-3</v>
      </c>
      <c r="Y15" s="442">
        <v>5.7087189478811494E-2</v>
      </c>
      <c r="Z15" s="442">
        <v>0</v>
      </c>
      <c r="AA15" s="442">
        <v>5.0890585241730284E-3</v>
      </c>
      <c r="AB15" s="442">
        <v>0</v>
      </c>
      <c r="AC15" s="442">
        <v>3.1938677738741617E-4</v>
      </c>
      <c r="AD15" s="442">
        <v>0</v>
      </c>
      <c r="AE15" s="442">
        <v>0</v>
      </c>
      <c r="AF15" s="442">
        <v>0</v>
      </c>
      <c r="AG15" s="442">
        <v>0</v>
      </c>
      <c r="AH15" s="442">
        <v>1.82882223847842E-4</v>
      </c>
      <c r="AI15" s="442">
        <v>1.8214936247723133E-3</v>
      </c>
      <c r="AJ15" s="442">
        <v>9.8413088940829132E-4</v>
      </c>
      <c r="AK15" s="442">
        <v>0</v>
      </c>
      <c r="AL15" s="442">
        <v>1.4074595355383533E-3</v>
      </c>
      <c r="AM15" s="442">
        <v>1.2457178449081284E-3</v>
      </c>
      <c r="AN15" s="442">
        <v>5.8823529411764705E-2</v>
      </c>
      <c r="AO15" s="442">
        <v>1.0101010101010102E-2</v>
      </c>
      <c r="AP15" s="443">
        <v>1.4719901306566478E-2</v>
      </c>
      <c r="AQ15" s="442">
        <v>1.026694045174538E-3</v>
      </c>
      <c r="AR15" s="442">
        <v>4.9577045827781737E-4</v>
      </c>
      <c r="AS15" s="442">
        <v>0</v>
      </c>
      <c r="AT15" s="442">
        <v>0</v>
      </c>
      <c r="AU15" s="442">
        <v>0</v>
      </c>
      <c r="AV15" s="442">
        <v>0.759493670886076</v>
      </c>
      <c r="AW15" s="443">
        <v>-6.6315042719225189E-4</v>
      </c>
      <c r="AX15" s="442">
        <v>1.0356672700345565E-2</v>
      </c>
      <c r="AY15" s="443">
        <v>8.3293211362542127E-2</v>
      </c>
      <c r="AZ15" s="443">
        <v>2.4019250242261252E-2</v>
      </c>
      <c r="BA15" s="442">
        <v>2.6208817302971029E-2</v>
      </c>
      <c r="BB15" s="443">
        <v>1.0604714466645243E-2</v>
      </c>
      <c r="BC15" s="442">
        <v>4.2242309075034665E-2</v>
      </c>
      <c r="BD15" s="443">
        <v>3.7781080020187291E-2</v>
      </c>
    </row>
    <row r="16" spans="1:56" x14ac:dyDescent="0.2">
      <c r="A16" s="281" t="s">
        <v>456</v>
      </c>
      <c r="B16" s="283" t="s">
        <v>32</v>
      </c>
      <c r="C16" s="442">
        <v>0</v>
      </c>
      <c r="D16" s="442">
        <v>0</v>
      </c>
      <c r="E16" s="442">
        <v>0</v>
      </c>
      <c r="F16" s="442">
        <v>0</v>
      </c>
      <c r="G16" s="442">
        <v>0</v>
      </c>
      <c r="H16" s="442">
        <v>0</v>
      </c>
      <c r="I16" s="442">
        <v>8.8757396449704144E-3</v>
      </c>
      <c r="J16" s="442">
        <v>0</v>
      </c>
      <c r="K16" s="442">
        <v>0</v>
      </c>
      <c r="L16" s="442">
        <v>1.9011406844106464E-3</v>
      </c>
      <c r="M16" s="442">
        <v>8.5343228200371064E-3</v>
      </c>
      <c r="N16" s="442">
        <v>0.53680585449849327</v>
      </c>
      <c r="O16" s="442">
        <v>0</v>
      </c>
      <c r="P16" s="442">
        <v>0.2353244078269825</v>
      </c>
      <c r="Q16" s="442">
        <v>0.11918951132300358</v>
      </c>
      <c r="R16" s="442">
        <v>9.5477386934673364E-2</v>
      </c>
      <c r="S16" s="442">
        <v>2.3492560689115115E-2</v>
      </c>
      <c r="T16" s="442">
        <v>6.1619718309859151E-3</v>
      </c>
      <c r="U16" s="442">
        <v>4.5849420849420848E-2</v>
      </c>
      <c r="V16" s="442">
        <v>0</v>
      </c>
      <c r="W16" s="442">
        <v>5.5555555555555552E-2</v>
      </c>
      <c r="X16" s="442">
        <v>0</v>
      </c>
      <c r="Y16" s="442">
        <v>2.484169508037019E-2</v>
      </c>
      <c r="Z16" s="442">
        <v>0</v>
      </c>
      <c r="AA16" s="442">
        <v>0</v>
      </c>
      <c r="AB16" s="442">
        <v>0</v>
      </c>
      <c r="AC16" s="442">
        <v>0</v>
      </c>
      <c r="AD16" s="442">
        <v>0</v>
      </c>
      <c r="AE16" s="442">
        <v>0</v>
      </c>
      <c r="AF16" s="442">
        <v>0</v>
      </c>
      <c r="AG16" s="442">
        <v>0</v>
      </c>
      <c r="AH16" s="442">
        <v>0</v>
      </c>
      <c r="AI16" s="442">
        <v>0</v>
      </c>
      <c r="AJ16" s="442">
        <v>0</v>
      </c>
      <c r="AK16" s="442">
        <v>0</v>
      </c>
      <c r="AL16" s="442">
        <v>0</v>
      </c>
      <c r="AM16" s="442">
        <v>0</v>
      </c>
      <c r="AN16" s="442">
        <v>0</v>
      </c>
      <c r="AO16" s="442">
        <v>1.0101010101010102E-2</v>
      </c>
      <c r="AP16" s="443">
        <v>4.9024280827679019E-2</v>
      </c>
      <c r="AQ16" s="442">
        <v>0</v>
      </c>
      <c r="AR16" s="442">
        <v>-1.2394261456945434E-4</v>
      </c>
      <c r="AS16" s="442">
        <v>0</v>
      </c>
      <c r="AT16" s="442">
        <v>-9.8144182726623837E-4</v>
      </c>
      <c r="AU16" s="442">
        <v>-1.3534852244529664E-3</v>
      </c>
      <c r="AV16" s="442">
        <v>0.4050632911392405</v>
      </c>
      <c r="AW16" s="443">
        <v>-8.173714567718454E-4</v>
      </c>
      <c r="AX16" s="442">
        <v>3.5420437715978276E-2</v>
      </c>
      <c r="AY16" s="443">
        <v>0.1331061812525462</v>
      </c>
      <c r="AZ16" s="443">
        <v>3.8554925252877195E-2</v>
      </c>
      <c r="BA16" s="442">
        <v>5.6651614305377795E-2</v>
      </c>
      <c r="BB16" s="443">
        <v>4.5216536549403601E-2</v>
      </c>
      <c r="BC16" s="442">
        <v>2.9505418314416311E-2</v>
      </c>
      <c r="BD16" s="443">
        <v>6.5132058543150337E-2</v>
      </c>
    </row>
    <row r="17" spans="1:56" x14ac:dyDescent="0.2">
      <c r="A17" s="281" t="s">
        <v>457</v>
      </c>
      <c r="B17" s="283" t="s">
        <v>33</v>
      </c>
      <c r="C17" s="442">
        <v>0</v>
      </c>
      <c r="D17" s="442">
        <v>0</v>
      </c>
      <c r="E17" s="442">
        <v>0</v>
      </c>
      <c r="F17" s="442">
        <v>0</v>
      </c>
      <c r="G17" s="442">
        <v>1.5760441292356187E-3</v>
      </c>
      <c r="H17" s="442">
        <v>0</v>
      </c>
      <c r="I17" s="442">
        <v>2.9585798816568047E-3</v>
      </c>
      <c r="J17" s="442">
        <v>8.3333333333333332E-3</v>
      </c>
      <c r="K17" s="442">
        <v>0</v>
      </c>
      <c r="L17" s="442">
        <v>1.9011406844106464E-3</v>
      </c>
      <c r="M17" s="442">
        <v>1.038961038961039E-2</v>
      </c>
      <c r="N17" s="442">
        <v>8.6095566078346966E-3</v>
      </c>
      <c r="O17" s="442">
        <v>0.42401960784313725</v>
      </c>
      <c r="P17" s="442">
        <v>6.7971163748712662E-2</v>
      </c>
      <c r="Q17" s="442">
        <v>3.9332538736591177E-2</v>
      </c>
      <c r="R17" s="442">
        <v>2.0100502512562814E-2</v>
      </c>
      <c r="S17" s="442">
        <v>3.8371182458888022E-2</v>
      </c>
      <c r="T17" s="442">
        <v>4.7975352112676055E-2</v>
      </c>
      <c r="U17" s="442">
        <v>6.708494208494209E-2</v>
      </c>
      <c r="V17" s="442">
        <v>0.05</v>
      </c>
      <c r="W17" s="442">
        <v>2.2222222222222223E-2</v>
      </c>
      <c r="X17" s="442">
        <v>8.4745762711864406E-3</v>
      </c>
      <c r="Y17" s="442">
        <v>9.6444227959084274E-3</v>
      </c>
      <c r="Z17" s="442">
        <v>0</v>
      </c>
      <c r="AA17" s="442">
        <v>0</v>
      </c>
      <c r="AB17" s="442">
        <v>0</v>
      </c>
      <c r="AC17" s="442">
        <v>0</v>
      </c>
      <c r="AD17" s="442">
        <v>0</v>
      </c>
      <c r="AE17" s="442">
        <v>0</v>
      </c>
      <c r="AF17" s="442">
        <v>0</v>
      </c>
      <c r="AG17" s="442">
        <v>0</v>
      </c>
      <c r="AH17" s="442">
        <v>1.82882223847842E-4</v>
      </c>
      <c r="AI17" s="442">
        <v>9.586808551433228E-5</v>
      </c>
      <c r="AJ17" s="442">
        <v>1.4761963341124369E-3</v>
      </c>
      <c r="AK17" s="442">
        <v>0</v>
      </c>
      <c r="AL17" s="442">
        <v>0</v>
      </c>
      <c r="AM17" s="442">
        <v>3.114294612270321E-4</v>
      </c>
      <c r="AN17" s="442">
        <v>0</v>
      </c>
      <c r="AO17" s="442">
        <v>0</v>
      </c>
      <c r="AP17" s="443">
        <v>1.1691807323501374E-2</v>
      </c>
      <c r="AQ17" s="442">
        <v>0</v>
      </c>
      <c r="AR17" s="442">
        <v>6.1971307284727176E-4</v>
      </c>
      <c r="AS17" s="442">
        <v>0</v>
      </c>
      <c r="AT17" s="442">
        <v>0</v>
      </c>
      <c r="AU17" s="442">
        <v>-1.5790660951951275E-3</v>
      </c>
      <c r="AV17" s="442">
        <v>0.15189873417721519</v>
      </c>
      <c r="AW17" s="443">
        <v>1.5422102957959347E-5</v>
      </c>
      <c r="AX17" s="442">
        <v>8.5877077505348027E-3</v>
      </c>
      <c r="AY17" s="443">
        <v>1.2147698233398762E-2</v>
      </c>
      <c r="AZ17" s="443">
        <v>3.5822000587959887E-3</v>
      </c>
      <c r="BA17" s="442">
        <v>9.3614418069273061E-3</v>
      </c>
      <c r="BB17" s="443">
        <v>1.4271941929264098E-2</v>
      </c>
      <c r="BC17" s="442">
        <v>-1.0939345693595604E-2</v>
      </c>
      <c r="BD17" s="443">
        <v>5.7197330791229741E-3</v>
      </c>
    </row>
    <row r="18" spans="1:56" x14ac:dyDescent="0.2">
      <c r="A18" s="281" t="s">
        <v>458</v>
      </c>
      <c r="B18" s="283" t="s">
        <v>34</v>
      </c>
      <c r="C18" s="442">
        <v>1.4753614635585719E-3</v>
      </c>
      <c r="D18" s="442">
        <v>0</v>
      </c>
      <c r="E18" s="442">
        <v>0</v>
      </c>
      <c r="F18" s="442">
        <v>0</v>
      </c>
      <c r="G18" s="442">
        <v>5.9101654846335696E-3</v>
      </c>
      <c r="H18" s="442">
        <v>6.0975609756097563E-3</v>
      </c>
      <c r="I18" s="442">
        <v>1.7751479289940829E-2</v>
      </c>
      <c r="J18" s="442">
        <v>8.3333333333333332E-3</v>
      </c>
      <c r="K18" s="442">
        <v>0</v>
      </c>
      <c r="L18" s="442">
        <v>1.9011406844106464E-3</v>
      </c>
      <c r="M18" s="442">
        <v>1.1131725417439703E-2</v>
      </c>
      <c r="N18" s="442">
        <v>8.6095566078346966E-4</v>
      </c>
      <c r="O18" s="442">
        <v>2.4509803921568627E-3</v>
      </c>
      <c r="P18" s="442">
        <v>7.312049433573635E-2</v>
      </c>
      <c r="Q18" s="442">
        <v>3.6948748510131108E-2</v>
      </c>
      <c r="R18" s="442">
        <v>3.5175879396984924E-2</v>
      </c>
      <c r="S18" s="442">
        <v>4.0720438527799531E-2</v>
      </c>
      <c r="T18" s="442">
        <v>2.1126760563380281E-2</v>
      </c>
      <c r="U18" s="442">
        <v>2.8474903474903474E-2</v>
      </c>
      <c r="V18" s="442">
        <v>3.3333333333333333E-2</v>
      </c>
      <c r="W18" s="442">
        <v>1.1111111111111112E-2</v>
      </c>
      <c r="X18" s="442">
        <v>8.4745762711864406E-3</v>
      </c>
      <c r="Y18" s="442">
        <v>0.10189965903555773</v>
      </c>
      <c r="Z18" s="442">
        <v>0</v>
      </c>
      <c r="AA18" s="442">
        <v>1.2722646310432571E-3</v>
      </c>
      <c r="AB18" s="442">
        <v>0</v>
      </c>
      <c r="AC18" s="442">
        <v>3.1938677738741618E-3</v>
      </c>
      <c r="AD18" s="442">
        <v>0</v>
      </c>
      <c r="AE18" s="442">
        <v>7.3964497041420117E-4</v>
      </c>
      <c r="AF18" s="442">
        <v>1.4326647564469914E-3</v>
      </c>
      <c r="AG18" s="442">
        <v>0</v>
      </c>
      <c r="AH18" s="442">
        <v>4.5720555961960493E-3</v>
      </c>
      <c r="AI18" s="442">
        <v>1.9173617102866456E-4</v>
      </c>
      <c r="AJ18" s="442">
        <v>3.6904908352810922E-4</v>
      </c>
      <c r="AK18" s="442">
        <v>3.4071550255536627E-3</v>
      </c>
      <c r="AL18" s="442">
        <v>1.4074595355383533E-3</v>
      </c>
      <c r="AM18" s="442">
        <v>1.8685767673621925E-3</v>
      </c>
      <c r="AN18" s="442">
        <v>0</v>
      </c>
      <c r="AO18" s="442">
        <v>1.0101010101010102E-2</v>
      </c>
      <c r="AP18" s="443">
        <v>2.1126563113329222E-2</v>
      </c>
      <c r="AQ18" s="442">
        <v>2.0533880903490761E-3</v>
      </c>
      <c r="AR18" s="442">
        <v>1.0225265701979984E-3</v>
      </c>
      <c r="AS18" s="442">
        <v>0</v>
      </c>
      <c r="AT18" s="442">
        <v>5.3533190578158461E-4</v>
      </c>
      <c r="AU18" s="442">
        <v>3.8348748026167381E-3</v>
      </c>
      <c r="AV18" s="442">
        <v>0.15189873417721519</v>
      </c>
      <c r="AW18" s="443">
        <v>7.0941673606612996E-4</v>
      </c>
      <c r="AX18" s="442">
        <v>1.597210794800066E-2</v>
      </c>
      <c r="AY18" s="443">
        <v>6.196066812340284E-2</v>
      </c>
      <c r="AZ18" s="443">
        <v>1.8716723103557157E-2</v>
      </c>
      <c r="BA18" s="442">
        <v>2.5967335571064048E-2</v>
      </c>
      <c r="BB18" s="443">
        <v>2.4271752896920663E-2</v>
      </c>
      <c r="BC18" s="442">
        <v>1.1170458630784244E-2</v>
      </c>
      <c r="BD18" s="443">
        <v>2.7224807940335334E-2</v>
      </c>
    </row>
    <row r="19" spans="1:56" x14ac:dyDescent="0.2">
      <c r="A19" s="281" t="s">
        <v>459</v>
      </c>
      <c r="B19" s="285" t="s">
        <v>268</v>
      </c>
      <c r="C19" s="442">
        <v>0</v>
      </c>
      <c r="D19" s="442">
        <v>0</v>
      </c>
      <c r="E19" s="442">
        <v>0</v>
      </c>
      <c r="F19" s="442">
        <v>0</v>
      </c>
      <c r="G19" s="442">
        <v>0</v>
      </c>
      <c r="H19" s="442">
        <v>0</v>
      </c>
      <c r="I19" s="442">
        <v>0</v>
      </c>
      <c r="J19" s="442">
        <v>0</v>
      </c>
      <c r="K19" s="442">
        <v>0</v>
      </c>
      <c r="L19" s="442">
        <v>0</v>
      </c>
      <c r="M19" s="442">
        <v>2.2263450834879408E-3</v>
      </c>
      <c r="N19" s="442">
        <v>2.1523891519586742E-4</v>
      </c>
      <c r="O19" s="442">
        <v>0</v>
      </c>
      <c r="P19" s="442">
        <v>1.0298661174047373E-3</v>
      </c>
      <c r="Q19" s="442">
        <v>0.16328963051251491</v>
      </c>
      <c r="R19" s="442">
        <v>4.0201005025125629E-2</v>
      </c>
      <c r="S19" s="442">
        <v>1.5661707126076743E-2</v>
      </c>
      <c r="T19" s="442">
        <v>2.2007042253521128E-3</v>
      </c>
      <c r="U19" s="442">
        <v>1.3513513513513514E-2</v>
      </c>
      <c r="V19" s="442">
        <v>0</v>
      </c>
      <c r="W19" s="442">
        <v>1.1111111111111112E-2</v>
      </c>
      <c r="X19" s="442">
        <v>0</v>
      </c>
      <c r="Y19" s="442">
        <v>6.8192888455918168E-3</v>
      </c>
      <c r="Z19" s="442">
        <v>0</v>
      </c>
      <c r="AA19" s="442">
        <v>1.1450381679389313E-2</v>
      </c>
      <c r="AB19" s="442">
        <v>0</v>
      </c>
      <c r="AC19" s="442">
        <v>0</v>
      </c>
      <c r="AD19" s="442">
        <v>0</v>
      </c>
      <c r="AE19" s="442">
        <v>0</v>
      </c>
      <c r="AF19" s="442">
        <v>0</v>
      </c>
      <c r="AG19" s="442">
        <v>0</v>
      </c>
      <c r="AH19" s="442">
        <v>3.65764447695684E-4</v>
      </c>
      <c r="AI19" s="442">
        <v>0</v>
      </c>
      <c r="AJ19" s="442">
        <v>0</v>
      </c>
      <c r="AK19" s="442">
        <v>0</v>
      </c>
      <c r="AL19" s="442">
        <v>9.852216748768473E-3</v>
      </c>
      <c r="AM19" s="442">
        <v>0</v>
      </c>
      <c r="AN19" s="442">
        <v>0</v>
      </c>
      <c r="AO19" s="442">
        <v>0</v>
      </c>
      <c r="AP19" s="443">
        <v>4.2477429484663268E-3</v>
      </c>
      <c r="AQ19" s="442">
        <v>0</v>
      </c>
      <c r="AR19" s="442">
        <v>6.1971307284727171E-5</v>
      </c>
      <c r="AS19" s="442">
        <v>0</v>
      </c>
      <c r="AT19" s="442">
        <v>5.1748750892219846E-3</v>
      </c>
      <c r="AU19" s="442">
        <v>4.3537108053237086E-2</v>
      </c>
      <c r="AV19" s="442">
        <v>-0.20253164556962025</v>
      </c>
      <c r="AW19" s="443">
        <v>4.1485456956910647E-3</v>
      </c>
      <c r="AX19" s="442">
        <v>5.8828369261148591E-3</v>
      </c>
      <c r="AY19" s="443">
        <v>2.9850746268656716E-2</v>
      </c>
      <c r="AZ19" s="443">
        <v>1.1704757031020328E-2</v>
      </c>
      <c r="BA19" s="442">
        <v>1.1092060885594005E-2</v>
      </c>
      <c r="BB19" s="443">
        <v>1.0188843311090528E-2</v>
      </c>
      <c r="BC19" s="442">
        <v>1.3764059370345642E-2</v>
      </c>
      <c r="BD19" s="443">
        <v>1.176190209162788E-2</v>
      </c>
    </row>
    <row r="20" spans="1:56" x14ac:dyDescent="0.2">
      <c r="A20" s="281" t="s">
        <v>460</v>
      </c>
      <c r="B20" s="285" t="s">
        <v>269</v>
      </c>
      <c r="C20" s="442">
        <v>0</v>
      </c>
      <c r="D20" s="442">
        <v>0</v>
      </c>
      <c r="E20" s="442">
        <v>0</v>
      </c>
      <c r="F20" s="442">
        <v>0</v>
      </c>
      <c r="G20" s="442">
        <v>0</v>
      </c>
      <c r="H20" s="442">
        <v>0</v>
      </c>
      <c r="I20" s="442">
        <v>0</v>
      </c>
      <c r="J20" s="442">
        <v>0</v>
      </c>
      <c r="K20" s="442">
        <v>0</v>
      </c>
      <c r="L20" s="442">
        <v>3.8022813688212928E-3</v>
      </c>
      <c r="M20" s="442">
        <v>1.484230055658627E-3</v>
      </c>
      <c r="N20" s="442">
        <v>2.1523891519586742E-4</v>
      </c>
      <c r="O20" s="442">
        <v>0</v>
      </c>
      <c r="P20" s="442">
        <v>5.1493305870236867E-4</v>
      </c>
      <c r="Q20" s="442">
        <v>4.7675804529201428E-3</v>
      </c>
      <c r="R20" s="442">
        <v>0.15075376884422109</v>
      </c>
      <c r="S20" s="442">
        <v>2.3492560689115116E-3</v>
      </c>
      <c r="T20" s="442">
        <v>3.0809859154929575E-3</v>
      </c>
      <c r="U20" s="442">
        <v>2.4131274131274131E-3</v>
      </c>
      <c r="V20" s="442">
        <v>0</v>
      </c>
      <c r="W20" s="442">
        <v>0</v>
      </c>
      <c r="X20" s="442">
        <v>0</v>
      </c>
      <c r="Y20" s="442">
        <v>9.7418412079883096E-5</v>
      </c>
      <c r="Z20" s="442">
        <v>0</v>
      </c>
      <c r="AA20" s="442">
        <v>0</v>
      </c>
      <c r="AB20" s="442">
        <v>0</v>
      </c>
      <c r="AC20" s="442">
        <v>0</v>
      </c>
      <c r="AD20" s="442">
        <v>0</v>
      </c>
      <c r="AE20" s="442">
        <v>0</v>
      </c>
      <c r="AF20" s="442">
        <v>0</v>
      </c>
      <c r="AG20" s="442">
        <v>0</v>
      </c>
      <c r="AH20" s="442">
        <v>0</v>
      </c>
      <c r="AI20" s="442">
        <v>0</v>
      </c>
      <c r="AJ20" s="442">
        <v>0</v>
      </c>
      <c r="AK20" s="442">
        <v>0</v>
      </c>
      <c r="AL20" s="442">
        <v>1.4074595355383532E-2</v>
      </c>
      <c r="AM20" s="442">
        <v>0</v>
      </c>
      <c r="AN20" s="442">
        <v>0</v>
      </c>
      <c r="AO20" s="442">
        <v>0</v>
      </c>
      <c r="AP20" s="443">
        <v>1.0934783827735099E-3</v>
      </c>
      <c r="AQ20" s="442">
        <v>0</v>
      </c>
      <c r="AR20" s="442">
        <v>3.0985653642363585E-5</v>
      </c>
      <c r="AS20" s="442">
        <v>0</v>
      </c>
      <c r="AT20" s="442">
        <v>3.0335474660956462E-3</v>
      </c>
      <c r="AU20" s="442">
        <v>7.3990525603428836E-2</v>
      </c>
      <c r="AV20" s="442">
        <v>0</v>
      </c>
      <c r="AW20" s="443">
        <v>5.5982233737392429E-3</v>
      </c>
      <c r="AX20" s="442">
        <v>4.5355438538752678E-3</v>
      </c>
      <c r="AY20" s="443">
        <v>7.3700974037998589E-3</v>
      </c>
      <c r="AZ20" s="443">
        <v>6.119138094356674E-3</v>
      </c>
      <c r="BA20" s="442">
        <v>5.1516102806822665E-3</v>
      </c>
      <c r="BB20" s="443">
        <v>8.3363263454377043E-3</v>
      </c>
      <c r="BC20" s="442">
        <v>3.1071850444250424E-3</v>
      </c>
      <c r="BD20" s="443">
        <v>2.78977177143498E-3</v>
      </c>
    </row>
    <row r="21" spans="1:56" x14ac:dyDescent="0.2">
      <c r="A21" s="281" t="s">
        <v>461</v>
      </c>
      <c r="B21" s="285" t="s">
        <v>270</v>
      </c>
      <c r="C21" s="442">
        <v>2.9507229271171436E-4</v>
      </c>
      <c r="D21" s="442">
        <v>0</v>
      </c>
      <c r="E21" s="442">
        <v>0</v>
      </c>
      <c r="F21" s="442">
        <v>0</v>
      </c>
      <c r="G21" s="442">
        <v>0</v>
      </c>
      <c r="H21" s="442">
        <v>0</v>
      </c>
      <c r="I21" s="442">
        <v>0</v>
      </c>
      <c r="J21" s="442">
        <v>0</v>
      </c>
      <c r="K21" s="442">
        <v>0</v>
      </c>
      <c r="L21" s="442">
        <v>0</v>
      </c>
      <c r="M21" s="442">
        <v>0</v>
      </c>
      <c r="N21" s="442">
        <v>0</v>
      </c>
      <c r="O21" s="442">
        <v>0</v>
      </c>
      <c r="P21" s="442">
        <v>0</v>
      </c>
      <c r="Q21" s="442">
        <v>2.3837902264600714E-3</v>
      </c>
      <c r="R21" s="442">
        <v>5.0251256281407036E-3</v>
      </c>
      <c r="S21" s="442">
        <v>8.848864526233359E-2</v>
      </c>
      <c r="T21" s="442">
        <v>0</v>
      </c>
      <c r="U21" s="442">
        <v>9.6525096525096527E-4</v>
      </c>
      <c r="V21" s="442">
        <v>0</v>
      </c>
      <c r="W21" s="442">
        <v>0</v>
      </c>
      <c r="X21" s="442">
        <v>0</v>
      </c>
      <c r="Y21" s="442">
        <v>1.9483682415976619E-4</v>
      </c>
      <c r="Z21" s="442">
        <v>0</v>
      </c>
      <c r="AA21" s="442">
        <v>0</v>
      </c>
      <c r="AB21" s="442">
        <v>0</v>
      </c>
      <c r="AC21" s="442">
        <v>9.5816033216224845E-4</v>
      </c>
      <c r="AD21" s="442">
        <v>0</v>
      </c>
      <c r="AE21" s="442">
        <v>0</v>
      </c>
      <c r="AF21" s="442">
        <v>0</v>
      </c>
      <c r="AG21" s="442">
        <v>0</v>
      </c>
      <c r="AH21" s="442">
        <v>3.1089978054133138E-3</v>
      </c>
      <c r="AI21" s="442">
        <v>0</v>
      </c>
      <c r="AJ21" s="442">
        <v>1.2670685201131751E-2</v>
      </c>
      <c r="AK21" s="442">
        <v>0</v>
      </c>
      <c r="AL21" s="442">
        <v>4.22237860661506E-3</v>
      </c>
      <c r="AM21" s="442">
        <v>9.3428838368109625E-4</v>
      </c>
      <c r="AN21" s="442">
        <v>0.15686274509803921</v>
      </c>
      <c r="AO21" s="442">
        <v>1.0101010101010102E-2</v>
      </c>
      <c r="AP21" s="443">
        <v>3.6729658498289687E-3</v>
      </c>
      <c r="AQ21" s="442">
        <v>1.026694045174538E-3</v>
      </c>
      <c r="AR21" s="442">
        <v>4.3379915099309022E-4</v>
      </c>
      <c r="AS21" s="442">
        <v>0</v>
      </c>
      <c r="AT21" s="442">
        <v>1.50785153461813E-2</v>
      </c>
      <c r="AU21" s="442">
        <v>4.7371982855853825E-2</v>
      </c>
      <c r="AV21" s="442">
        <v>-0.68354430379746833</v>
      </c>
      <c r="AW21" s="443">
        <v>6.9091021251657878E-3</v>
      </c>
      <c r="AX21" s="442">
        <v>7.3021227579397729E-3</v>
      </c>
      <c r="AY21" s="443">
        <v>2.0999222251027738E-2</v>
      </c>
      <c r="AZ21" s="443">
        <v>1.1051468266498263E-2</v>
      </c>
      <c r="BA21" s="442">
        <v>1.0279072388173835E-2</v>
      </c>
      <c r="BB21" s="443">
        <v>0</v>
      </c>
      <c r="BC21" s="442">
        <v>2.6064403471829901E-2</v>
      </c>
      <c r="BD21" s="443">
        <v>1.7902203779509896E-2</v>
      </c>
    </row>
    <row r="22" spans="1:56" x14ac:dyDescent="0.2">
      <c r="A22" s="281" t="s">
        <v>462</v>
      </c>
      <c r="B22" s="285" t="s">
        <v>280</v>
      </c>
      <c r="C22" s="442">
        <v>0</v>
      </c>
      <c r="D22" s="442">
        <v>0</v>
      </c>
      <c r="E22" s="442">
        <v>0</v>
      </c>
      <c r="F22" s="442">
        <v>0</v>
      </c>
      <c r="G22" s="442">
        <v>0</v>
      </c>
      <c r="H22" s="442">
        <v>0</v>
      </c>
      <c r="I22" s="442">
        <v>0</v>
      </c>
      <c r="J22" s="442">
        <v>0</v>
      </c>
      <c r="K22" s="442">
        <v>0</v>
      </c>
      <c r="L22" s="442">
        <v>0</v>
      </c>
      <c r="M22" s="442">
        <v>0</v>
      </c>
      <c r="N22" s="442">
        <v>0</v>
      </c>
      <c r="O22" s="442">
        <v>0</v>
      </c>
      <c r="P22" s="442">
        <v>3.089598352214212E-3</v>
      </c>
      <c r="Q22" s="442">
        <v>8.3432657926102508E-3</v>
      </c>
      <c r="R22" s="442">
        <v>1.0050251256281407E-2</v>
      </c>
      <c r="S22" s="442">
        <v>0.14017227877838684</v>
      </c>
      <c r="T22" s="442">
        <v>0.289612676056338</v>
      </c>
      <c r="U22" s="442">
        <v>0.1500965250965251</v>
      </c>
      <c r="V22" s="442">
        <v>0.33333333333333331</v>
      </c>
      <c r="W22" s="442">
        <v>1.1111111111111112E-2</v>
      </c>
      <c r="X22" s="442">
        <v>8.4745762711864406E-3</v>
      </c>
      <c r="Y22" s="442">
        <v>2.9225523623964932E-4</v>
      </c>
      <c r="Z22" s="442">
        <v>0</v>
      </c>
      <c r="AA22" s="442">
        <v>0</v>
      </c>
      <c r="AB22" s="442">
        <v>0</v>
      </c>
      <c r="AC22" s="442">
        <v>0</v>
      </c>
      <c r="AD22" s="442">
        <v>0</v>
      </c>
      <c r="AE22" s="442">
        <v>0</v>
      </c>
      <c r="AF22" s="442">
        <v>0</v>
      </c>
      <c r="AG22" s="442">
        <v>0</v>
      </c>
      <c r="AH22" s="442">
        <v>2.1945866861741038E-3</v>
      </c>
      <c r="AI22" s="442">
        <v>8.6281276962899055E-4</v>
      </c>
      <c r="AJ22" s="442">
        <v>0</v>
      </c>
      <c r="AK22" s="442">
        <v>0</v>
      </c>
      <c r="AL22" s="442">
        <v>1.4074595355383532E-2</v>
      </c>
      <c r="AM22" s="442">
        <v>0</v>
      </c>
      <c r="AN22" s="442">
        <v>0.31372549019607843</v>
      </c>
      <c r="AO22" s="442">
        <v>1.0101010101010102E-2</v>
      </c>
      <c r="AP22" s="443">
        <v>1.7467616217125555E-2</v>
      </c>
      <c r="AQ22" s="442">
        <v>0</v>
      </c>
      <c r="AR22" s="442">
        <v>5.8872741920490813E-4</v>
      </c>
      <c r="AS22" s="442">
        <v>0</v>
      </c>
      <c r="AT22" s="442">
        <v>0</v>
      </c>
      <c r="AU22" s="442">
        <v>0</v>
      </c>
      <c r="AV22" s="442">
        <v>1.6835443037974684</v>
      </c>
      <c r="AW22" s="443">
        <v>-1.7581197372073655E-3</v>
      </c>
      <c r="AX22" s="442">
        <v>1.1642257692940595E-2</v>
      </c>
      <c r="AY22" s="443">
        <v>7.7589718899300025E-2</v>
      </c>
      <c r="AZ22" s="443">
        <v>2.1569417375303507E-2</v>
      </c>
      <c r="BA22" s="442">
        <v>2.5975384962127614E-2</v>
      </c>
      <c r="BB22" s="443">
        <v>1.8052588797943327E-2</v>
      </c>
      <c r="BC22" s="442">
        <v>2.6346874839504906E-2</v>
      </c>
      <c r="BD22" s="443">
        <v>3.1851062636684795E-2</v>
      </c>
    </row>
    <row r="23" spans="1:56" x14ac:dyDescent="0.2">
      <c r="A23" s="281" t="s">
        <v>463</v>
      </c>
      <c r="B23" s="283" t="s">
        <v>35</v>
      </c>
      <c r="C23" s="442">
        <v>0</v>
      </c>
      <c r="D23" s="442">
        <v>0</v>
      </c>
      <c r="E23" s="442">
        <v>0</v>
      </c>
      <c r="F23" s="442">
        <v>0</v>
      </c>
      <c r="G23" s="442">
        <v>0</v>
      </c>
      <c r="H23" s="442">
        <v>0</v>
      </c>
      <c r="I23" s="442">
        <v>0</v>
      </c>
      <c r="J23" s="442">
        <v>0</v>
      </c>
      <c r="K23" s="442">
        <v>0</v>
      </c>
      <c r="L23" s="442">
        <v>0</v>
      </c>
      <c r="M23" s="442">
        <v>0</v>
      </c>
      <c r="N23" s="442">
        <v>0</v>
      </c>
      <c r="O23" s="442">
        <v>0</v>
      </c>
      <c r="P23" s="442">
        <v>1.0298661174047373E-3</v>
      </c>
      <c r="Q23" s="442">
        <v>2.5029797377830752E-2</v>
      </c>
      <c r="R23" s="442">
        <v>2.5125628140703519E-2</v>
      </c>
      <c r="S23" s="442">
        <v>2.0360219263899765E-2</v>
      </c>
      <c r="T23" s="442">
        <v>2.1126760563380281E-2</v>
      </c>
      <c r="U23" s="442">
        <v>0.11920849420849421</v>
      </c>
      <c r="V23" s="442">
        <v>3.3333333333333333E-2</v>
      </c>
      <c r="W23" s="442">
        <v>3.3333333333333333E-2</v>
      </c>
      <c r="X23" s="442">
        <v>0</v>
      </c>
      <c r="Y23" s="442">
        <v>8.3779834388699459E-3</v>
      </c>
      <c r="Z23" s="442">
        <v>0</v>
      </c>
      <c r="AA23" s="442">
        <v>0</v>
      </c>
      <c r="AB23" s="442">
        <v>0</v>
      </c>
      <c r="AC23" s="442">
        <v>3.1938677738741617E-4</v>
      </c>
      <c r="AD23" s="442">
        <v>0</v>
      </c>
      <c r="AE23" s="442">
        <v>0</v>
      </c>
      <c r="AF23" s="442">
        <v>0</v>
      </c>
      <c r="AG23" s="442">
        <v>0</v>
      </c>
      <c r="AH23" s="442">
        <v>1.8288222384784199E-3</v>
      </c>
      <c r="AI23" s="442">
        <v>4.7934042757166137E-4</v>
      </c>
      <c r="AJ23" s="442">
        <v>1.2301636117603641E-4</v>
      </c>
      <c r="AK23" s="442">
        <v>0</v>
      </c>
      <c r="AL23" s="442">
        <v>7.7410274454609426E-3</v>
      </c>
      <c r="AM23" s="442">
        <v>0</v>
      </c>
      <c r="AN23" s="442">
        <v>0</v>
      </c>
      <c r="AO23" s="442">
        <v>0</v>
      </c>
      <c r="AP23" s="443">
        <v>6.5608702966410588E-3</v>
      </c>
      <c r="AQ23" s="442">
        <v>5.1334702258726897E-3</v>
      </c>
      <c r="AR23" s="442">
        <v>1.2859046261580888E-2</v>
      </c>
      <c r="AS23" s="442">
        <v>0</v>
      </c>
      <c r="AT23" s="442">
        <v>9.9036402569593149E-3</v>
      </c>
      <c r="AU23" s="442">
        <v>4.8499887209564628E-2</v>
      </c>
      <c r="AV23" s="442">
        <v>-0.24050632911392406</v>
      </c>
      <c r="AW23" s="443">
        <v>1.1797908762838901E-2</v>
      </c>
      <c r="AX23" s="442">
        <v>1.2681010366957381E-2</v>
      </c>
      <c r="AY23" s="443">
        <v>6.3182845079811853E-2</v>
      </c>
      <c r="AZ23" s="443">
        <v>2.6904608952233702E-2</v>
      </c>
      <c r="BA23" s="442">
        <v>2.3657160335820594E-2</v>
      </c>
      <c r="BB23" s="443">
        <v>1.6389104175724468E-2</v>
      </c>
      <c r="BC23" s="442">
        <v>4.1189461250064195E-2</v>
      </c>
      <c r="BD23" s="443">
        <v>2.9047271911624515E-2</v>
      </c>
    </row>
    <row r="24" spans="1:56" x14ac:dyDescent="0.2">
      <c r="A24" s="281" t="s">
        <v>464</v>
      </c>
      <c r="B24" s="283" t="s">
        <v>465</v>
      </c>
      <c r="C24" s="442">
        <v>0</v>
      </c>
      <c r="D24" s="442">
        <v>0</v>
      </c>
      <c r="E24" s="442">
        <v>0</v>
      </c>
      <c r="F24" s="442">
        <v>0</v>
      </c>
      <c r="G24" s="442">
        <v>0</v>
      </c>
      <c r="H24" s="442">
        <v>0</v>
      </c>
      <c r="I24" s="442">
        <v>0</v>
      </c>
      <c r="J24" s="442">
        <v>0</v>
      </c>
      <c r="K24" s="442">
        <v>0</v>
      </c>
      <c r="L24" s="442">
        <v>0</v>
      </c>
      <c r="M24" s="442">
        <v>0</v>
      </c>
      <c r="N24" s="442">
        <v>0</v>
      </c>
      <c r="O24" s="442">
        <v>0</v>
      </c>
      <c r="P24" s="442">
        <v>0</v>
      </c>
      <c r="Q24" s="442">
        <v>1.1918951132300357E-3</v>
      </c>
      <c r="R24" s="442">
        <v>0</v>
      </c>
      <c r="S24" s="442">
        <v>0</v>
      </c>
      <c r="T24" s="442">
        <v>0</v>
      </c>
      <c r="U24" s="442">
        <v>0</v>
      </c>
      <c r="V24" s="442">
        <v>3.3333333333333333E-2</v>
      </c>
      <c r="W24" s="442">
        <v>1.1111111111111112E-2</v>
      </c>
      <c r="X24" s="442">
        <v>0</v>
      </c>
      <c r="Y24" s="442">
        <v>1.7535314174378957E-3</v>
      </c>
      <c r="Z24" s="442">
        <v>0</v>
      </c>
      <c r="AA24" s="442">
        <v>0</v>
      </c>
      <c r="AB24" s="442">
        <v>0</v>
      </c>
      <c r="AC24" s="442">
        <v>3.1938677738741617E-4</v>
      </c>
      <c r="AD24" s="442">
        <v>0</v>
      </c>
      <c r="AE24" s="442">
        <v>0</v>
      </c>
      <c r="AF24" s="442">
        <v>0</v>
      </c>
      <c r="AG24" s="442">
        <v>0</v>
      </c>
      <c r="AH24" s="442">
        <v>1.6459400146305778E-3</v>
      </c>
      <c r="AI24" s="442">
        <v>9.586808551433228E-5</v>
      </c>
      <c r="AJ24" s="442">
        <v>0</v>
      </c>
      <c r="AK24" s="442">
        <v>0</v>
      </c>
      <c r="AL24" s="442">
        <v>2.11118930330753E-3</v>
      </c>
      <c r="AM24" s="442">
        <v>0</v>
      </c>
      <c r="AN24" s="442">
        <v>0</v>
      </c>
      <c r="AO24" s="442">
        <v>0</v>
      </c>
      <c r="AP24" s="443">
        <v>5.0468233051085068E-4</v>
      </c>
      <c r="AQ24" s="442">
        <v>1.026694045174538E-3</v>
      </c>
      <c r="AR24" s="442">
        <v>1.2053419266879434E-2</v>
      </c>
      <c r="AS24" s="442">
        <v>0</v>
      </c>
      <c r="AT24" s="442">
        <v>2.9175588865096361E-2</v>
      </c>
      <c r="AU24" s="442">
        <v>2.1655763591247462E-2</v>
      </c>
      <c r="AV24" s="442">
        <v>0</v>
      </c>
      <c r="AW24" s="443">
        <v>1.253816970482095E-2</v>
      </c>
      <c r="AX24" s="442">
        <v>8.7316932697054459E-3</v>
      </c>
      <c r="AY24" s="443">
        <v>1.3703196177919335E-3</v>
      </c>
      <c r="AZ24" s="443">
        <v>9.2549241640625859E-3</v>
      </c>
      <c r="BA24" s="442">
        <v>7.1317604823195125E-3</v>
      </c>
      <c r="BB24" s="443">
        <v>1.5614071567645224E-2</v>
      </c>
      <c r="BC24" s="442">
        <v>6.1630116583637207E-4</v>
      </c>
      <c r="BD24" s="443">
        <v>8.4113721751808443E-4</v>
      </c>
    </row>
    <row r="25" spans="1:56" x14ac:dyDescent="0.2">
      <c r="A25" s="281" t="s">
        <v>466</v>
      </c>
      <c r="B25" s="283" t="s">
        <v>191</v>
      </c>
      <c r="C25" s="442">
        <v>0</v>
      </c>
      <c r="D25" s="442">
        <v>0</v>
      </c>
      <c r="E25" s="442">
        <v>0</v>
      </c>
      <c r="F25" s="442">
        <v>0</v>
      </c>
      <c r="G25" s="442">
        <v>0</v>
      </c>
      <c r="H25" s="442">
        <v>0</v>
      </c>
      <c r="I25" s="442">
        <v>0</v>
      </c>
      <c r="J25" s="442">
        <v>0</v>
      </c>
      <c r="K25" s="442">
        <v>0</v>
      </c>
      <c r="L25" s="442">
        <v>0</v>
      </c>
      <c r="M25" s="442">
        <v>0</v>
      </c>
      <c r="N25" s="442">
        <v>0</v>
      </c>
      <c r="O25" s="442">
        <v>0</v>
      </c>
      <c r="P25" s="442">
        <v>0</v>
      </c>
      <c r="Q25" s="442">
        <v>0</v>
      </c>
      <c r="R25" s="442">
        <v>0</v>
      </c>
      <c r="S25" s="442">
        <v>0</v>
      </c>
      <c r="T25" s="442">
        <v>0</v>
      </c>
      <c r="U25" s="442">
        <v>0</v>
      </c>
      <c r="V25" s="442">
        <v>0</v>
      </c>
      <c r="W25" s="442">
        <v>0.48888888888888887</v>
      </c>
      <c r="X25" s="442">
        <v>0</v>
      </c>
      <c r="Y25" s="442">
        <v>0</v>
      </c>
      <c r="Z25" s="442">
        <v>0</v>
      </c>
      <c r="AA25" s="442">
        <v>0</v>
      </c>
      <c r="AB25" s="442">
        <v>0</v>
      </c>
      <c r="AC25" s="442">
        <v>0</v>
      </c>
      <c r="AD25" s="442">
        <v>0</v>
      </c>
      <c r="AE25" s="442">
        <v>0</v>
      </c>
      <c r="AF25" s="442">
        <v>0</v>
      </c>
      <c r="AG25" s="442">
        <v>0</v>
      </c>
      <c r="AH25" s="442">
        <v>5.4864667154352594E-3</v>
      </c>
      <c r="AI25" s="442">
        <v>9.586808551433228E-5</v>
      </c>
      <c r="AJ25" s="442">
        <v>0</v>
      </c>
      <c r="AK25" s="442">
        <v>0</v>
      </c>
      <c r="AL25" s="442">
        <v>3.5186488388458829E-2</v>
      </c>
      <c r="AM25" s="442">
        <v>0</v>
      </c>
      <c r="AN25" s="442">
        <v>0</v>
      </c>
      <c r="AO25" s="442">
        <v>0</v>
      </c>
      <c r="AP25" s="443">
        <v>1.7523692031626759E-3</v>
      </c>
      <c r="AQ25" s="442">
        <v>0</v>
      </c>
      <c r="AR25" s="442">
        <v>2.299135500263378E-2</v>
      </c>
      <c r="AS25" s="442">
        <v>0</v>
      </c>
      <c r="AT25" s="442">
        <v>2.7480371163454677E-2</v>
      </c>
      <c r="AU25" s="442">
        <v>3.8799909767651707E-2</v>
      </c>
      <c r="AV25" s="442">
        <v>-1.2658227848101266E-2</v>
      </c>
      <c r="AW25" s="443">
        <v>1.8861231917584282E-2</v>
      </c>
      <c r="AX25" s="442">
        <v>1.3863748560144808E-2</v>
      </c>
      <c r="AY25" s="443">
        <v>3.0369245583496906E-3</v>
      </c>
      <c r="AZ25" s="443">
        <v>1.4209030628354911E-2</v>
      </c>
      <c r="BA25" s="442">
        <v>1.1510629220899439E-2</v>
      </c>
      <c r="BB25" s="443">
        <v>2.5330334020150849E-2</v>
      </c>
      <c r="BC25" s="442">
        <v>-8.9877253351137586E-4</v>
      </c>
      <c r="BD25" s="443">
        <v>1.2617058262771267E-3</v>
      </c>
    </row>
    <row r="26" spans="1:56" x14ac:dyDescent="0.2">
      <c r="A26" s="281" t="s">
        <v>467</v>
      </c>
      <c r="B26" s="283" t="s">
        <v>50</v>
      </c>
      <c r="C26" s="442">
        <v>1.1802891708468574E-3</v>
      </c>
      <c r="D26" s="442">
        <v>1.1627906976744186E-2</v>
      </c>
      <c r="E26" s="442">
        <v>0</v>
      </c>
      <c r="F26" s="442">
        <v>0</v>
      </c>
      <c r="G26" s="442">
        <v>1.024428684003152E-2</v>
      </c>
      <c r="H26" s="442">
        <v>1.8292682926829267E-2</v>
      </c>
      <c r="I26" s="442">
        <v>8.8757396449704144E-3</v>
      </c>
      <c r="J26" s="442">
        <v>0</v>
      </c>
      <c r="K26" s="442">
        <v>0</v>
      </c>
      <c r="L26" s="442">
        <v>1.9011406844106464E-3</v>
      </c>
      <c r="M26" s="442">
        <v>1.038961038961039E-2</v>
      </c>
      <c r="N26" s="442">
        <v>8.1790787774429618E-3</v>
      </c>
      <c r="O26" s="442">
        <v>3.1862745098039214E-2</v>
      </c>
      <c r="P26" s="442">
        <v>3.089598352214212E-3</v>
      </c>
      <c r="Q26" s="442">
        <v>1.1918951132300357E-3</v>
      </c>
      <c r="R26" s="442">
        <v>0</v>
      </c>
      <c r="S26" s="442">
        <v>7.0477682067345343E-3</v>
      </c>
      <c r="T26" s="442">
        <v>5.7218309859154931E-3</v>
      </c>
      <c r="U26" s="442">
        <v>4.3436293436293436E-3</v>
      </c>
      <c r="V26" s="442">
        <v>0</v>
      </c>
      <c r="W26" s="442">
        <v>0</v>
      </c>
      <c r="X26" s="442">
        <v>6.7796610169491525E-2</v>
      </c>
      <c r="Y26" s="442">
        <v>3.3122260107160254E-3</v>
      </c>
      <c r="Z26" s="442">
        <v>1.2658227848101266E-2</v>
      </c>
      <c r="AA26" s="442">
        <v>2.5445292620865142E-3</v>
      </c>
      <c r="AB26" s="442">
        <v>3.5005834305717621E-3</v>
      </c>
      <c r="AC26" s="442">
        <v>6.3877355477483235E-3</v>
      </c>
      <c r="AD26" s="442">
        <v>1.6216216216216217E-2</v>
      </c>
      <c r="AE26" s="442">
        <v>0</v>
      </c>
      <c r="AF26" s="442">
        <v>2.8653295128939827E-3</v>
      </c>
      <c r="AG26" s="442">
        <v>1.9801980198019802E-2</v>
      </c>
      <c r="AH26" s="442">
        <v>8.9612289685442569E-3</v>
      </c>
      <c r="AI26" s="442">
        <v>1.3996740485092512E-2</v>
      </c>
      <c r="AJ26" s="442">
        <v>3.6904908352810924E-3</v>
      </c>
      <c r="AK26" s="442">
        <v>4.9403747870528106E-2</v>
      </c>
      <c r="AL26" s="442">
        <v>5.629838142153413E-3</v>
      </c>
      <c r="AM26" s="442">
        <v>6.2285892245406418E-3</v>
      </c>
      <c r="AN26" s="442">
        <v>1.9607843137254902E-2</v>
      </c>
      <c r="AO26" s="442">
        <v>3.0303030303030304E-2</v>
      </c>
      <c r="AP26" s="443">
        <v>7.3739696069085401E-3</v>
      </c>
      <c r="AQ26" s="442">
        <v>1.9507186858316223E-2</v>
      </c>
      <c r="AR26" s="442">
        <v>1.0659064852973073E-2</v>
      </c>
      <c r="AS26" s="442">
        <v>0</v>
      </c>
      <c r="AT26" s="442">
        <v>3.3904354032833692E-3</v>
      </c>
      <c r="AU26" s="442">
        <v>8.3464922174599603E-3</v>
      </c>
      <c r="AV26" s="442">
        <v>0</v>
      </c>
      <c r="AW26" s="443">
        <v>6.7548810955861942E-3</v>
      </c>
      <c r="AX26" s="442">
        <v>9.9144314628928747E-3</v>
      </c>
      <c r="AY26" s="443">
        <v>3.3332098811155141E-3</v>
      </c>
      <c r="AZ26" s="443">
        <v>5.7489411277941707E-3</v>
      </c>
      <c r="BA26" s="442">
        <v>8.4840581809986076E-3</v>
      </c>
      <c r="BB26" s="443">
        <v>1.7693427345418802E-2</v>
      </c>
      <c r="BC26" s="442">
        <v>-1.0477119819218325E-2</v>
      </c>
      <c r="BD26" s="443">
        <v>1.654236527785566E-3</v>
      </c>
    </row>
    <row r="27" spans="1:56" x14ac:dyDescent="0.2">
      <c r="A27" s="281" t="s">
        <v>468</v>
      </c>
      <c r="B27" s="283" t="s">
        <v>36</v>
      </c>
      <c r="C27" s="442">
        <v>2.6556506344054295E-3</v>
      </c>
      <c r="D27" s="442">
        <v>0</v>
      </c>
      <c r="E27" s="442">
        <v>0</v>
      </c>
      <c r="F27" s="442">
        <v>0</v>
      </c>
      <c r="G27" s="442">
        <v>3.9401103230890468E-4</v>
      </c>
      <c r="H27" s="442">
        <v>6.0975609756097563E-3</v>
      </c>
      <c r="I27" s="442">
        <v>0</v>
      </c>
      <c r="J27" s="442">
        <v>0</v>
      </c>
      <c r="K27" s="442">
        <v>0</v>
      </c>
      <c r="L27" s="442">
        <v>3.8022813688212928E-3</v>
      </c>
      <c r="M27" s="442">
        <v>5.5658627087198514E-3</v>
      </c>
      <c r="N27" s="442">
        <v>4.0895393887214809E-3</v>
      </c>
      <c r="O27" s="442">
        <v>2.4509803921568627E-3</v>
      </c>
      <c r="P27" s="442">
        <v>4.1194644696189494E-3</v>
      </c>
      <c r="Q27" s="442">
        <v>1.1918951132300357E-3</v>
      </c>
      <c r="R27" s="442">
        <v>0</v>
      </c>
      <c r="S27" s="442">
        <v>1.5661707126076742E-3</v>
      </c>
      <c r="T27" s="442">
        <v>3.0809859154929575E-3</v>
      </c>
      <c r="U27" s="442">
        <v>1.4478764478764478E-3</v>
      </c>
      <c r="V27" s="442">
        <v>0</v>
      </c>
      <c r="W27" s="442">
        <v>0</v>
      </c>
      <c r="X27" s="442">
        <v>0</v>
      </c>
      <c r="Y27" s="442">
        <v>6.819288845591817E-4</v>
      </c>
      <c r="Z27" s="442">
        <v>1.2658227848101266E-2</v>
      </c>
      <c r="AA27" s="442">
        <v>3.0534351145038167E-2</v>
      </c>
      <c r="AB27" s="442">
        <v>3.5005834305717621E-3</v>
      </c>
      <c r="AC27" s="442">
        <v>3.1938677738741618E-3</v>
      </c>
      <c r="AD27" s="442">
        <v>1.3513513513513514E-3</v>
      </c>
      <c r="AE27" s="442">
        <v>9.6153846153846159E-3</v>
      </c>
      <c r="AF27" s="442">
        <v>0</v>
      </c>
      <c r="AG27" s="442">
        <v>0</v>
      </c>
      <c r="AH27" s="442">
        <v>8.2297000731528895E-3</v>
      </c>
      <c r="AI27" s="442">
        <v>6.2314255584315983E-3</v>
      </c>
      <c r="AJ27" s="442">
        <v>2.4603272235207284E-3</v>
      </c>
      <c r="AK27" s="442">
        <v>1.7035775127768314E-3</v>
      </c>
      <c r="AL27" s="442">
        <v>7.0372976776917663E-4</v>
      </c>
      <c r="AM27" s="442">
        <v>2.1800062285892243E-3</v>
      </c>
      <c r="AN27" s="442">
        <v>0</v>
      </c>
      <c r="AO27" s="442">
        <v>0</v>
      </c>
      <c r="AP27" s="443">
        <v>3.7430606179554757E-3</v>
      </c>
      <c r="AQ27" s="442">
        <v>0</v>
      </c>
      <c r="AR27" s="442">
        <v>0</v>
      </c>
      <c r="AS27" s="442">
        <v>0</v>
      </c>
      <c r="AT27" s="442">
        <v>0.76008208422555312</v>
      </c>
      <c r="AU27" s="442">
        <v>0.33363410782765623</v>
      </c>
      <c r="AV27" s="442">
        <v>0</v>
      </c>
      <c r="AW27" s="443">
        <v>0.15419018537367757</v>
      </c>
      <c r="AX27" s="442">
        <v>0.1055722395919039</v>
      </c>
      <c r="AY27" s="443">
        <v>0</v>
      </c>
      <c r="AZ27" s="443">
        <v>0.10885968446152673</v>
      </c>
      <c r="BA27" s="442">
        <v>8.2626999267505413E-2</v>
      </c>
      <c r="BB27" s="443">
        <v>0</v>
      </c>
      <c r="BC27" s="442">
        <v>0.25674079400133532</v>
      </c>
      <c r="BD27" s="443">
        <v>0.14390455896371895</v>
      </c>
    </row>
    <row r="28" spans="1:56" x14ac:dyDescent="0.2">
      <c r="A28" s="281" t="s">
        <v>469</v>
      </c>
      <c r="B28" s="283" t="s">
        <v>192</v>
      </c>
      <c r="C28" s="442">
        <v>9.7373856594865742E-3</v>
      </c>
      <c r="D28" s="442">
        <v>1.1627906976744186E-2</v>
      </c>
      <c r="E28" s="442">
        <v>0</v>
      </c>
      <c r="F28" s="442">
        <v>6.25E-2</v>
      </c>
      <c r="G28" s="442">
        <v>1.4578408195429472E-2</v>
      </c>
      <c r="H28" s="442">
        <v>3.048780487804878E-2</v>
      </c>
      <c r="I28" s="442">
        <v>2.0710059171597635E-2</v>
      </c>
      <c r="J28" s="442">
        <v>2.5000000000000001E-2</v>
      </c>
      <c r="K28" s="442">
        <v>2.2222222222222223E-2</v>
      </c>
      <c r="L28" s="442">
        <v>3.4220532319391636E-2</v>
      </c>
      <c r="M28" s="442">
        <v>5.7513914656771803E-2</v>
      </c>
      <c r="N28" s="442">
        <v>4.4123977615152819E-2</v>
      </c>
      <c r="O28" s="442">
        <v>3.6764705882352942E-2</v>
      </c>
      <c r="P28" s="442">
        <v>2.4201853759011328E-2</v>
      </c>
      <c r="Q28" s="442">
        <v>1.4302741358760428E-2</v>
      </c>
      <c r="R28" s="442">
        <v>1.0050251256281407E-2</v>
      </c>
      <c r="S28" s="442">
        <v>1.0180109631949883E-2</v>
      </c>
      <c r="T28" s="442">
        <v>2.9049295774647887E-2</v>
      </c>
      <c r="U28" s="442">
        <v>9.1698841698841706E-3</v>
      </c>
      <c r="V28" s="442">
        <v>0</v>
      </c>
      <c r="W28" s="442">
        <v>1.1111111111111112E-2</v>
      </c>
      <c r="X28" s="442">
        <v>1.6949152542372881E-2</v>
      </c>
      <c r="Y28" s="442">
        <v>3.1173891865562591E-3</v>
      </c>
      <c r="Z28" s="442">
        <v>0.10126582278481013</v>
      </c>
      <c r="AA28" s="442">
        <v>4.3256997455470736E-2</v>
      </c>
      <c r="AB28" s="442">
        <v>7.7012835472578769E-2</v>
      </c>
      <c r="AC28" s="442">
        <v>2.3634621526668797E-2</v>
      </c>
      <c r="AD28" s="442">
        <v>4.0540540540540543E-3</v>
      </c>
      <c r="AE28" s="442">
        <v>0</v>
      </c>
      <c r="AF28" s="442">
        <v>5.7306590257879654E-3</v>
      </c>
      <c r="AG28" s="442">
        <v>0</v>
      </c>
      <c r="AH28" s="442">
        <v>1.2070226773957572E-2</v>
      </c>
      <c r="AI28" s="442">
        <v>2.320007669446841E-2</v>
      </c>
      <c r="AJ28" s="442">
        <v>1.2055603395251569E-2</v>
      </c>
      <c r="AK28" s="442">
        <v>5.1107325383304937E-3</v>
      </c>
      <c r="AL28" s="442">
        <v>7.0372976776917661E-3</v>
      </c>
      <c r="AM28" s="442">
        <v>3.7371535347243849E-2</v>
      </c>
      <c r="AN28" s="442">
        <v>0</v>
      </c>
      <c r="AO28" s="442">
        <v>0</v>
      </c>
      <c r="AP28" s="443">
        <v>1.9682610889923177E-2</v>
      </c>
      <c r="AQ28" s="442">
        <v>0</v>
      </c>
      <c r="AR28" s="442">
        <v>2.636879124965141E-2</v>
      </c>
      <c r="AS28" s="442">
        <v>0</v>
      </c>
      <c r="AT28" s="442">
        <v>0</v>
      </c>
      <c r="AU28" s="442">
        <v>0</v>
      </c>
      <c r="AV28" s="442">
        <v>0</v>
      </c>
      <c r="AW28" s="443">
        <v>1.3124209617223404E-2</v>
      </c>
      <c r="AX28" s="442">
        <v>2.319195326641435E-2</v>
      </c>
      <c r="AY28" s="443">
        <v>0</v>
      </c>
      <c r="AZ28" s="443">
        <v>9.2658123101379535E-3</v>
      </c>
      <c r="BA28" s="442">
        <v>1.8151376848341422E-2</v>
      </c>
      <c r="BB28" s="443">
        <v>4.1133437931230032E-2</v>
      </c>
      <c r="BC28" s="442">
        <v>-3.4024960197216375E-2</v>
      </c>
      <c r="BD28" s="443">
        <v>1.1074973363988112E-3</v>
      </c>
    </row>
    <row r="29" spans="1:56" x14ac:dyDescent="0.2">
      <c r="A29" s="281" t="s">
        <v>470</v>
      </c>
      <c r="B29" s="283" t="s">
        <v>285</v>
      </c>
      <c r="C29" s="442">
        <v>5.9014458542342872E-4</v>
      </c>
      <c r="D29" s="442">
        <v>0</v>
      </c>
      <c r="E29" s="442">
        <v>0</v>
      </c>
      <c r="F29" s="442">
        <v>0</v>
      </c>
      <c r="G29" s="442">
        <v>1.9700551615445231E-3</v>
      </c>
      <c r="H29" s="442">
        <v>0</v>
      </c>
      <c r="I29" s="442">
        <v>0</v>
      </c>
      <c r="J29" s="442">
        <v>0</v>
      </c>
      <c r="K29" s="442">
        <v>0</v>
      </c>
      <c r="L29" s="442">
        <v>1.9011406844106464E-3</v>
      </c>
      <c r="M29" s="442">
        <v>1.484230055658627E-3</v>
      </c>
      <c r="N29" s="442">
        <v>1.0761945759793371E-3</v>
      </c>
      <c r="O29" s="442">
        <v>0</v>
      </c>
      <c r="P29" s="442">
        <v>5.1493305870236867E-4</v>
      </c>
      <c r="Q29" s="442">
        <v>1.1918951132300357E-3</v>
      </c>
      <c r="R29" s="442">
        <v>0</v>
      </c>
      <c r="S29" s="442">
        <v>7.8308535630383712E-4</v>
      </c>
      <c r="T29" s="442">
        <v>1.7605633802816902E-3</v>
      </c>
      <c r="U29" s="442">
        <v>4.8262548262548264E-4</v>
      </c>
      <c r="V29" s="442">
        <v>0</v>
      </c>
      <c r="W29" s="442">
        <v>0</v>
      </c>
      <c r="X29" s="442">
        <v>0</v>
      </c>
      <c r="Y29" s="442">
        <v>7.7934729663906477E-4</v>
      </c>
      <c r="Z29" s="442">
        <v>0</v>
      </c>
      <c r="AA29" s="442">
        <v>9.2875318066157758E-2</v>
      </c>
      <c r="AB29" s="442">
        <v>9.3348891481913644E-3</v>
      </c>
      <c r="AC29" s="442">
        <v>2.5550942190993293E-3</v>
      </c>
      <c r="AD29" s="442">
        <v>1.3513513513513514E-3</v>
      </c>
      <c r="AE29" s="442">
        <v>0</v>
      </c>
      <c r="AF29" s="442">
        <v>0</v>
      </c>
      <c r="AG29" s="442">
        <v>0</v>
      </c>
      <c r="AH29" s="442">
        <v>4.0234089246525238E-3</v>
      </c>
      <c r="AI29" s="442">
        <v>9.4909404659188953E-3</v>
      </c>
      <c r="AJ29" s="442">
        <v>4.7976380858654197E-3</v>
      </c>
      <c r="AK29" s="442">
        <v>3.4071550255536627E-3</v>
      </c>
      <c r="AL29" s="442">
        <v>7.0372976776917663E-4</v>
      </c>
      <c r="AM29" s="442">
        <v>8.7200249143568973E-3</v>
      </c>
      <c r="AN29" s="442">
        <v>0</v>
      </c>
      <c r="AO29" s="442">
        <v>0</v>
      </c>
      <c r="AP29" s="443">
        <v>4.4019514383446421E-3</v>
      </c>
      <c r="AQ29" s="442">
        <v>0</v>
      </c>
      <c r="AR29" s="442">
        <v>7.5295138350943511E-3</v>
      </c>
      <c r="AS29" s="442">
        <v>-3.1185679535957091E-4</v>
      </c>
      <c r="AT29" s="442">
        <v>0</v>
      </c>
      <c r="AU29" s="442">
        <v>0</v>
      </c>
      <c r="AV29" s="442">
        <v>0</v>
      </c>
      <c r="AW29" s="443">
        <v>3.6704605039943245E-3</v>
      </c>
      <c r="AX29" s="442">
        <v>5.6771433272996543E-3</v>
      </c>
      <c r="AY29" s="443">
        <v>8.6663456909003376E-3</v>
      </c>
      <c r="AZ29" s="443">
        <v>5.1392049475735765E-3</v>
      </c>
      <c r="BA29" s="442">
        <v>6.3268213759629082E-3</v>
      </c>
      <c r="BB29" s="443">
        <v>0</v>
      </c>
      <c r="BC29" s="442">
        <v>1.2120589594781983E-2</v>
      </c>
      <c r="BD29" s="443">
        <v>1.1018897549486907E-2</v>
      </c>
    </row>
    <row r="30" spans="1:56" x14ac:dyDescent="0.2">
      <c r="A30" s="281" t="s">
        <v>471</v>
      </c>
      <c r="B30" s="283" t="s">
        <v>281</v>
      </c>
      <c r="C30" s="442">
        <v>5.9014458542342872E-4</v>
      </c>
      <c r="D30" s="442">
        <v>0</v>
      </c>
      <c r="E30" s="442">
        <v>0</v>
      </c>
      <c r="F30" s="442">
        <v>0</v>
      </c>
      <c r="G30" s="442">
        <v>1.1820330969267139E-3</v>
      </c>
      <c r="H30" s="442">
        <v>0</v>
      </c>
      <c r="I30" s="442">
        <v>0</v>
      </c>
      <c r="J30" s="442">
        <v>0</v>
      </c>
      <c r="K30" s="442">
        <v>0</v>
      </c>
      <c r="L30" s="442">
        <v>0</v>
      </c>
      <c r="M30" s="442">
        <v>2.2263450834879408E-3</v>
      </c>
      <c r="N30" s="442">
        <v>2.1523891519586742E-4</v>
      </c>
      <c r="O30" s="442">
        <v>0</v>
      </c>
      <c r="P30" s="442">
        <v>0</v>
      </c>
      <c r="Q30" s="442">
        <v>0</v>
      </c>
      <c r="R30" s="442">
        <v>0</v>
      </c>
      <c r="S30" s="442">
        <v>7.8308535630383712E-4</v>
      </c>
      <c r="T30" s="442">
        <v>8.8028169014084509E-4</v>
      </c>
      <c r="U30" s="442">
        <v>0</v>
      </c>
      <c r="V30" s="442">
        <v>0</v>
      </c>
      <c r="W30" s="442">
        <v>0</v>
      </c>
      <c r="X30" s="442">
        <v>0</v>
      </c>
      <c r="Y30" s="442">
        <v>1.948368241597662E-3</v>
      </c>
      <c r="Z30" s="442">
        <v>1.2658227848101266E-2</v>
      </c>
      <c r="AA30" s="442">
        <v>2.5445292620865142E-3</v>
      </c>
      <c r="AB30" s="442">
        <v>0</v>
      </c>
      <c r="AC30" s="442">
        <v>1.5969338869370809E-3</v>
      </c>
      <c r="AD30" s="442">
        <v>4.0540540540540543E-3</v>
      </c>
      <c r="AE30" s="442">
        <v>0</v>
      </c>
      <c r="AF30" s="442">
        <v>1.4326647564469914E-3</v>
      </c>
      <c r="AG30" s="442">
        <v>0</v>
      </c>
      <c r="AH30" s="442">
        <v>2.74323335771763E-2</v>
      </c>
      <c r="AI30" s="442">
        <v>5.6562170453456047E-3</v>
      </c>
      <c r="AJ30" s="442">
        <v>3.8135071964571286E-3</v>
      </c>
      <c r="AK30" s="442">
        <v>0</v>
      </c>
      <c r="AL30" s="442">
        <v>0</v>
      </c>
      <c r="AM30" s="442">
        <v>1.7440049828713795E-2</v>
      </c>
      <c r="AN30" s="442">
        <v>0</v>
      </c>
      <c r="AO30" s="442">
        <v>1.0101010101010102E-2</v>
      </c>
      <c r="AP30" s="443">
        <v>4.8225200471036841E-3</v>
      </c>
      <c r="AQ30" s="442">
        <v>0</v>
      </c>
      <c r="AR30" s="442">
        <v>1.0844978774827254E-3</v>
      </c>
      <c r="AS30" s="442">
        <v>7.6716771658454442E-3</v>
      </c>
      <c r="AT30" s="442">
        <v>0</v>
      </c>
      <c r="AU30" s="442">
        <v>0</v>
      </c>
      <c r="AV30" s="442">
        <v>0</v>
      </c>
      <c r="AW30" s="443">
        <v>2.4366922673575769E-3</v>
      </c>
      <c r="AX30" s="442">
        <v>5.1629093302616421E-3</v>
      </c>
      <c r="AY30" s="443">
        <v>1.3147661197733418E-2</v>
      </c>
      <c r="AZ30" s="443">
        <v>5.5856189366636543E-3</v>
      </c>
      <c r="BA30" s="442">
        <v>6.8983281414760969E-3</v>
      </c>
      <c r="BB30" s="443">
        <v>0</v>
      </c>
      <c r="BC30" s="442">
        <v>1.3173437419752453E-2</v>
      </c>
      <c r="BD30" s="443">
        <v>1.2014243256883305E-2</v>
      </c>
    </row>
    <row r="31" spans="1:56" x14ac:dyDescent="0.2">
      <c r="A31" s="281" t="s">
        <v>472</v>
      </c>
      <c r="B31" s="283" t="s">
        <v>384</v>
      </c>
      <c r="C31" s="442">
        <v>7.258778400708174E-2</v>
      </c>
      <c r="D31" s="442">
        <v>2.9069767441860465E-2</v>
      </c>
      <c r="E31" s="442">
        <v>0</v>
      </c>
      <c r="F31" s="442">
        <v>0</v>
      </c>
      <c r="G31" s="442">
        <v>8.2348305752561066E-2</v>
      </c>
      <c r="H31" s="442">
        <v>7.926829268292683E-2</v>
      </c>
      <c r="I31" s="442">
        <v>7.1005917159763315E-2</v>
      </c>
      <c r="J31" s="442">
        <v>4.1666666666666664E-2</v>
      </c>
      <c r="K31" s="442">
        <v>2.2222222222222223E-2</v>
      </c>
      <c r="L31" s="442">
        <v>6.0836501901140684E-2</v>
      </c>
      <c r="M31" s="442">
        <v>3.8589981447124305E-2</v>
      </c>
      <c r="N31" s="442">
        <v>2.3245802841153681E-2</v>
      </c>
      <c r="O31" s="442">
        <v>4.1666666666666664E-2</v>
      </c>
      <c r="P31" s="442">
        <v>4.6343975283213185E-2</v>
      </c>
      <c r="Q31" s="442">
        <v>4.5292014302741358E-2</v>
      </c>
      <c r="R31" s="442">
        <v>4.0201005025125629E-2</v>
      </c>
      <c r="S31" s="442">
        <v>4.9334377447141739E-2</v>
      </c>
      <c r="T31" s="442">
        <v>4.3133802816901406E-2</v>
      </c>
      <c r="U31" s="442">
        <v>5.2123552123552123E-2</v>
      </c>
      <c r="V31" s="442">
        <v>0.05</v>
      </c>
      <c r="W31" s="442">
        <v>4.4444444444444446E-2</v>
      </c>
      <c r="X31" s="442">
        <v>9.3220338983050849E-2</v>
      </c>
      <c r="Y31" s="442">
        <v>5.9035557720409158E-2</v>
      </c>
      <c r="Z31" s="442">
        <v>2.5316455696202531E-2</v>
      </c>
      <c r="AA31" s="442">
        <v>1.7811704834605598E-2</v>
      </c>
      <c r="AB31" s="442">
        <v>1.5169194865810968E-2</v>
      </c>
      <c r="AC31" s="442">
        <v>1.1497923985946982E-2</v>
      </c>
      <c r="AD31" s="442">
        <v>5.4054054054054057E-3</v>
      </c>
      <c r="AE31" s="442">
        <v>7.3964497041420117E-4</v>
      </c>
      <c r="AF31" s="442">
        <v>1.0028653295128941E-2</v>
      </c>
      <c r="AG31" s="442">
        <v>9.9009900990099011E-3</v>
      </c>
      <c r="AH31" s="442">
        <v>9.8756400877834678E-3</v>
      </c>
      <c r="AI31" s="442">
        <v>1.5818234109864826E-2</v>
      </c>
      <c r="AJ31" s="442">
        <v>5.855578791979333E-2</v>
      </c>
      <c r="AK31" s="442">
        <v>4.0885860306643949E-2</v>
      </c>
      <c r="AL31" s="442">
        <v>2.2519352568613652E-2</v>
      </c>
      <c r="AM31" s="442">
        <v>8.0348800996574279E-2</v>
      </c>
      <c r="AN31" s="442">
        <v>0.25490196078431371</v>
      </c>
      <c r="AO31" s="442">
        <v>6.0606060606060608E-2</v>
      </c>
      <c r="AP31" s="443">
        <v>4.0640946559748779E-2</v>
      </c>
      <c r="AQ31" s="442">
        <v>9.7535934291581111E-2</v>
      </c>
      <c r="AR31" s="442">
        <v>0.18489139528398352</v>
      </c>
      <c r="AS31" s="442">
        <v>6.2371359071914173E-5</v>
      </c>
      <c r="AT31" s="442">
        <v>1.8379728765167736E-2</v>
      </c>
      <c r="AU31" s="442">
        <v>8.6397473494247687E-2</v>
      </c>
      <c r="AV31" s="442">
        <v>-3.7974683544303799E-2</v>
      </c>
      <c r="AW31" s="443">
        <v>0.10263409518521946</v>
      </c>
      <c r="AX31" s="442">
        <v>9.8259832154023369E-2</v>
      </c>
      <c r="AY31" s="443">
        <v>4.5368690048516722E-2</v>
      </c>
      <c r="AZ31" s="443">
        <v>8.5798591073897854E-2</v>
      </c>
      <c r="BA31" s="442">
        <v>8.6764386274178359E-2</v>
      </c>
      <c r="BB31" s="443">
        <v>0.14457193625829379</v>
      </c>
      <c r="BC31" s="442">
        <v>5.9575779364182627E-3</v>
      </c>
      <c r="BD31" s="443">
        <v>4.3893343800818704E-2</v>
      </c>
    </row>
    <row r="32" spans="1:56" x14ac:dyDescent="0.2">
      <c r="A32" s="281" t="s">
        <v>473</v>
      </c>
      <c r="B32" s="283" t="s">
        <v>37</v>
      </c>
      <c r="C32" s="442">
        <v>5.311301268810859E-3</v>
      </c>
      <c r="D32" s="442">
        <v>1.1627906976744186E-2</v>
      </c>
      <c r="E32" s="442">
        <v>0</v>
      </c>
      <c r="F32" s="442">
        <v>6.25E-2</v>
      </c>
      <c r="G32" s="442">
        <v>4.7281323877068557E-3</v>
      </c>
      <c r="H32" s="442">
        <v>1.8292682926829267E-2</v>
      </c>
      <c r="I32" s="442">
        <v>8.8757396449704144E-3</v>
      </c>
      <c r="J32" s="442">
        <v>8.3333333333333332E-3</v>
      </c>
      <c r="K32" s="442">
        <v>0</v>
      </c>
      <c r="L32" s="442">
        <v>1.9011406844106464E-3</v>
      </c>
      <c r="M32" s="442">
        <v>1.0760667903525046E-2</v>
      </c>
      <c r="N32" s="442">
        <v>3.8743004735256135E-3</v>
      </c>
      <c r="O32" s="442">
        <v>7.3529411764705881E-3</v>
      </c>
      <c r="P32" s="442">
        <v>1.132852729145211E-2</v>
      </c>
      <c r="Q32" s="442">
        <v>5.9594755661501785E-3</v>
      </c>
      <c r="R32" s="442">
        <v>1.0050251256281407E-2</v>
      </c>
      <c r="S32" s="442">
        <v>1.0963194988253719E-2</v>
      </c>
      <c r="T32" s="442">
        <v>5.7218309859154931E-3</v>
      </c>
      <c r="U32" s="442">
        <v>5.7915057915057912E-3</v>
      </c>
      <c r="V32" s="442">
        <v>0</v>
      </c>
      <c r="W32" s="442">
        <v>0</v>
      </c>
      <c r="X32" s="442">
        <v>8.4745762711864406E-3</v>
      </c>
      <c r="Y32" s="442">
        <v>1.2566975158304919E-2</v>
      </c>
      <c r="Z32" s="442">
        <v>2.5316455696202531E-2</v>
      </c>
      <c r="AA32" s="442">
        <v>2.2900763358778626E-2</v>
      </c>
      <c r="AB32" s="442">
        <v>2.6837806301050177E-2</v>
      </c>
      <c r="AC32" s="442">
        <v>1.7566272756307889E-2</v>
      </c>
      <c r="AD32" s="442">
        <v>4.72972972972973E-2</v>
      </c>
      <c r="AE32" s="442">
        <v>7.5443786982248517E-2</v>
      </c>
      <c r="AF32" s="442">
        <v>8.5959885386819486E-3</v>
      </c>
      <c r="AG32" s="442">
        <v>0</v>
      </c>
      <c r="AH32" s="442">
        <v>2.121433796634967E-2</v>
      </c>
      <c r="AI32" s="442">
        <v>9.203336209375898E-3</v>
      </c>
      <c r="AJ32" s="442">
        <v>8.3651125599704754E-3</v>
      </c>
      <c r="AK32" s="442">
        <v>2.7257240204429302E-2</v>
      </c>
      <c r="AL32" s="442">
        <v>4.9261083743842365E-3</v>
      </c>
      <c r="AM32" s="442">
        <v>6.8514481469947059E-3</v>
      </c>
      <c r="AN32" s="442">
        <v>0</v>
      </c>
      <c r="AO32" s="442">
        <v>0</v>
      </c>
      <c r="AP32" s="443">
        <v>1.1986205349632703E-2</v>
      </c>
      <c r="AQ32" s="442">
        <v>0</v>
      </c>
      <c r="AR32" s="442">
        <v>6.990363461717225E-2</v>
      </c>
      <c r="AS32" s="442">
        <v>0</v>
      </c>
      <c r="AT32" s="442">
        <v>0</v>
      </c>
      <c r="AU32" s="442">
        <v>0</v>
      </c>
      <c r="AV32" s="442">
        <v>0</v>
      </c>
      <c r="AW32" s="443">
        <v>3.4792264273156286E-2</v>
      </c>
      <c r="AX32" s="442">
        <v>3.1995639295705119E-2</v>
      </c>
      <c r="AY32" s="443">
        <v>1.740676271249213E-3</v>
      </c>
      <c r="AZ32" s="443">
        <v>2.507540041157192E-2</v>
      </c>
      <c r="BA32" s="442">
        <v>2.5419976978741557E-2</v>
      </c>
      <c r="BB32" s="443">
        <v>4.5708020642331905E-2</v>
      </c>
      <c r="BC32" s="442">
        <v>-2.9531097529659493E-3</v>
      </c>
      <c r="BD32" s="443">
        <v>1.0374025682723042E-2</v>
      </c>
    </row>
    <row r="33" spans="1:56" x14ac:dyDescent="0.2">
      <c r="A33" s="281" t="s">
        <v>474</v>
      </c>
      <c r="B33" s="283" t="s">
        <v>38</v>
      </c>
      <c r="C33" s="442">
        <v>2.0655060489820007E-3</v>
      </c>
      <c r="D33" s="442">
        <v>0</v>
      </c>
      <c r="E33" s="442">
        <v>0</v>
      </c>
      <c r="F33" s="442">
        <v>0</v>
      </c>
      <c r="G33" s="442">
        <v>1.5760441292356187E-3</v>
      </c>
      <c r="H33" s="442">
        <v>6.0975609756097563E-3</v>
      </c>
      <c r="I33" s="442">
        <v>0</v>
      </c>
      <c r="J33" s="442">
        <v>0</v>
      </c>
      <c r="K33" s="442">
        <v>0</v>
      </c>
      <c r="L33" s="442">
        <v>0</v>
      </c>
      <c r="M33" s="442">
        <v>2.2263450834879408E-3</v>
      </c>
      <c r="N33" s="442">
        <v>1.0761945759793371E-3</v>
      </c>
      <c r="O33" s="442">
        <v>0</v>
      </c>
      <c r="P33" s="442">
        <v>3.089598352214212E-3</v>
      </c>
      <c r="Q33" s="442">
        <v>2.3837902264600714E-3</v>
      </c>
      <c r="R33" s="442">
        <v>0</v>
      </c>
      <c r="S33" s="442">
        <v>2.3492560689115116E-3</v>
      </c>
      <c r="T33" s="442">
        <v>4.4014084507042255E-4</v>
      </c>
      <c r="U33" s="442">
        <v>1.9305019305019305E-3</v>
      </c>
      <c r="V33" s="442">
        <v>0</v>
      </c>
      <c r="W33" s="442">
        <v>0</v>
      </c>
      <c r="X33" s="442">
        <v>0</v>
      </c>
      <c r="Y33" s="442">
        <v>3.5070628348757914E-3</v>
      </c>
      <c r="Z33" s="442">
        <v>0</v>
      </c>
      <c r="AA33" s="442">
        <v>0</v>
      </c>
      <c r="AB33" s="442">
        <v>1.1668611435239206E-3</v>
      </c>
      <c r="AC33" s="442">
        <v>2.7467262855317792E-2</v>
      </c>
      <c r="AD33" s="442">
        <v>1.3513513513513514E-2</v>
      </c>
      <c r="AE33" s="442">
        <v>8.8757396449704144E-3</v>
      </c>
      <c r="AF33" s="442">
        <v>1.4326647564469915E-2</v>
      </c>
      <c r="AG33" s="442">
        <v>3.9603960396039604E-2</v>
      </c>
      <c r="AH33" s="442">
        <v>1.6459400146305778E-3</v>
      </c>
      <c r="AI33" s="442">
        <v>3.6429872495446266E-3</v>
      </c>
      <c r="AJ33" s="442">
        <v>1.7960388731701315E-2</v>
      </c>
      <c r="AK33" s="442">
        <v>1.5332197614991482E-2</v>
      </c>
      <c r="AL33" s="442">
        <v>4.9261083743842365E-3</v>
      </c>
      <c r="AM33" s="442">
        <v>1.0277172220492058E-2</v>
      </c>
      <c r="AN33" s="442">
        <v>0</v>
      </c>
      <c r="AO33" s="442">
        <v>3.0303030303030304E-2</v>
      </c>
      <c r="AP33" s="443">
        <v>6.2103964560085234E-3</v>
      </c>
      <c r="AQ33" s="442">
        <v>0</v>
      </c>
      <c r="AR33" s="442">
        <v>7.7743004988690231E-2</v>
      </c>
      <c r="AS33" s="442">
        <v>1.8711407721574253E-4</v>
      </c>
      <c r="AT33" s="442">
        <v>0</v>
      </c>
      <c r="AU33" s="442">
        <v>3.2032483645386869E-2</v>
      </c>
      <c r="AV33" s="442">
        <v>0</v>
      </c>
      <c r="AW33" s="443">
        <v>4.0930261250424108E-2</v>
      </c>
      <c r="AX33" s="442">
        <v>3.1851653776534476E-2</v>
      </c>
      <c r="AY33" s="443">
        <v>3.7035665345727935E-5</v>
      </c>
      <c r="AZ33" s="443">
        <v>2.8908027830101369E-2</v>
      </c>
      <c r="BA33" s="442">
        <v>2.4937013514927595E-2</v>
      </c>
      <c r="BB33" s="443">
        <v>3.3005047163569688E-2</v>
      </c>
      <c r="BC33" s="442">
        <v>2.334240665605259E-2</v>
      </c>
      <c r="BD33" s="443">
        <v>1.8953625301407501E-2</v>
      </c>
    </row>
    <row r="34" spans="1:56" x14ac:dyDescent="0.2">
      <c r="A34" s="281" t="s">
        <v>475</v>
      </c>
      <c r="B34" s="283" t="s">
        <v>476</v>
      </c>
      <c r="C34" s="442">
        <v>2.9802301563883152E-2</v>
      </c>
      <c r="D34" s="442">
        <v>2.9069767441860465E-2</v>
      </c>
      <c r="E34" s="442">
        <v>0</v>
      </c>
      <c r="F34" s="442">
        <v>0</v>
      </c>
      <c r="G34" s="442">
        <v>2.7974783293932229E-2</v>
      </c>
      <c r="H34" s="442">
        <v>6.0975609756097563E-3</v>
      </c>
      <c r="I34" s="442">
        <v>2.9585798816568046E-2</v>
      </c>
      <c r="J34" s="442">
        <v>1.6666666666666666E-2</v>
      </c>
      <c r="K34" s="442">
        <v>2.2222222222222223E-2</v>
      </c>
      <c r="L34" s="442">
        <v>1.5209125475285171E-2</v>
      </c>
      <c r="M34" s="442">
        <v>4.6011131725417438E-2</v>
      </c>
      <c r="N34" s="442">
        <v>1.7003874300473527E-2</v>
      </c>
      <c r="O34" s="442">
        <v>2.6960784313725492E-2</v>
      </c>
      <c r="P34" s="442">
        <v>2.1112255406797117E-2</v>
      </c>
      <c r="Q34" s="442">
        <v>1.5494636471990465E-2</v>
      </c>
      <c r="R34" s="442">
        <v>1.0050251256281407E-2</v>
      </c>
      <c r="S34" s="442">
        <v>1.5661707126076743E-2</v>
      </c>
      <c r="T34" s="442">
        <v>1.7605633802816902E-2</v>
      </c>
      <c r="U34" s="442">
        <v>1.7374517374517374E-2</v>
      </c>
      <c r="V34" s="442">
        <v>0</v>
      </c>
      <c r="W34" s="442">
        <v>1.1111111111111112E-2</v>
      </c>
      <c r="X34" s="442">
        <v>7.6271186440677971E-2</v>
      </c>
      <c r="Y34" s="442">
        <v>2.6400389673648321E-2</v>
      </c>
      <c r="Z34" s="442">
        <v>3.7974683544303799E-2</v>
      </c>
      <c r="AA34" s="442">
        <v>1.2722646310432569E-2</v>
      </c>
      <c r="AB34" s="442">
        <v>4.4340723453908985E-2</v>
      </c>
      <c r="AC34" s="442">
        <v>2.1398914084956883E-2</v>
      </c>
      <c r="AD34" s="442">
        <v>2.7027027027027029E-2</v>
      </c>
      <c r="AE34" s="442">
        <v>0</v>
      </c>
      <c r="AF34" s="442">
        <v>6.73352435530086E-2</v>
      </c>
      <c r="AG34" s="442">
        <v>0</v>
      </c>
      <c r="AH34" s="442">
        <v>2.3591806876371618E-2</v>
      </c>
      <c r="AI34" s="442">
        <v>1.6009970280893491E-2</v>
      </c>
      <c r="AJ34" s="442">
        <v>1.168655431172346E-2</v>
      </c>
      <c r="AK34" s="442">
        <v>2.7257240204429302E-2</v>
      </c>
      <c r="AL34" s="442">
        <v>7.0372976776917661E-3</v>
      </c>
      <c r="AM34" s="442">
        <v>2.3357209592027407E-2</v>
      </c>
      <c r="AN34" s="442">
        <v>5.8823529411764705E-2</v>
      </c>
      <c r="AO34" s="442">
        <v>7.0707070707070704E-2</v>
      </c>
      <c r="AP34" s="443">
        <v>2.1491055907587056E-2</v>
      </c>
      <c r="AQ34" s="442">
        <v>2.6694045174537988E-2</v>
      </c>
      <c r="AR34" s="442">
        <v>5.4441793449632819E-2</v>
      </c>
      <c r="AS34" s="442">
        <v>8.1082766793488434E-4</v>
      </c>
      <c r="AT34" s="442">
        <v>1.7844396859386152E-3</v>
      </c>
      <c r="AU34" s="442">
        <v>5.4139408978118655E-3</v>
      </c>
      <c r="AV34" s="442">
        <v>-1.2658227848101266E-2</v>
      </c>
      <c r="AW34" s="443">
        <v>2.8392091545603158E-2</v>
      </c>
      <c r="AX34" s="442">
        <v>3.470051012012506E-2</v>
      </c>
      <c r="AY34" s="443">
        <v>1.0184807970075182E-2</v>
      </c>
      <c r="AZ34" s="443">
        <v>2.3039317095478153E-2</v>
      </c>
      <c r="BA34" s="442">
        <v>2.9372227990952484E-2</v>
      </c>
      <c r="BB34" s="443">
        <v>5.5783444547362053E-2</v>
      </c>
      <c r="BC34" s="442">
        <v>-2.1442144728057111E-2</v>
      </c>
      <c r="BD34" s="443">
        <v>9.785229630460383E-3</v>
      </c>
    </row>
    <row r="35" spans="1:56" x14ac:dyDescent="0.2">
      <c r="A35" s="281" t="s">
        <v>477</v>
      </c>
      <c r="B35" s="283" t="s">
        <v>193</v>
      </c>
      <c r="C35" s="442">
        <v>3.2457952198288579E-3</v>
      </c>
      <c r="D35" s="442">
        <v>0</v>
      </c>
      <c r="E35" s="442">
        <v>0</v>
      </c>
      <c r="F35" s="442">
        <v>0</v>
      </c>
      <c r="G35" s="442">
        <v>3.9401103230890461E-3</v>
      </c>
      <c r="H35" s="442">
        <v>6.0975609756097563E-3</v>
      </c>
      <c r="I35" s="442">
        <v>5.9171597633136093E-3</v>
      </c>
      <c r="J35" s="442">
        <v>1.6666666666666666E-2</v>
      </c>
      <c r="K35" s="442">
        <v>0</v>
      </c>
      <c r="L35" s="442">
        <v>1.9011406844106464E-3</v>
      </c>
      <c r="M35" s="442">
        <v>5.1948051948051948E-3</v>
      </c>
      <c r="N35" s="442">
        <v>1.5066724063710719E-3</v>
      </c>
      <c r="O35" s="442">
        <v>2.4509803921568627E-3</v>
      </c>
      <c r="P35" s="442">
        <v>6.1791967044284241E-3</v>
      </c>
      <c r="Q35" s="442">
        <v>7.1513706793802142E-3</v>
      </c>
      <c r="R35" s="442">
        <v>1.0050251256281407E-2</v>
      </c>
      <c r="S35" s="442">
        <v>6.2646828504306969E-3</v>
      </c>
      <c r="T35" s="442">
        <v>6.6021126760563379E-3</v>
      </c>
      <c r="U35" s="442">
        <v>1.2065637065637066E-2</v>
      </c>
      <c r="V35" s="442">
        <v>3.3333333333333333E-2</v>
      </c>
      <c r="W35" s="442">
        <v>0</v>
      </c>
      <c r="X35" s="442">
        <v>0</v>
      </c>
      <c r="Y35" s="442">
        <v>8.3779834388699459E-3</v>
      </c>
      <c r="Z35" s="442">
        <v>0</v>
      </c>
      <c r="AA35" s="442">
        <v>3.9440203562340966E-2</v>
      </c>
      <c r="AB35" s="442">
        <v>9.3348891481913644E-3</v>
      </c>
      <c r="AC35" s="442">
        <v>3.8645800063877356E-2</v>
      </c>
      <c r="AD35" s="442">
        <v>5.9459459459459463E-2</v>
      </c>
      <c r="AE35" s="442">
        <v>0</v>
      </c>
      <c r="AF35" s="442">
        <v>8.5959885386819486E-3</v>
      </c>
      <c r="AG35" s="442">
        <v>0.10891089108910891</v>
      </c>
      <c r="AH35" s="442">
        <v>3.0541331382589611E-2</v>
      </c>
      <c r="AI35" s="442">
        <v>1.8790144760809126E-2</v>
      </c>
      <c r="AJ35" s="442">
        <v>1.1809570672899495E-2</v>
      </c>
      <c r="AK35" s="442">
        <v>6.9846678023850084E-2</v>
      </c>
      <c r="AL35" s="442">
        <v>2.6038001407459536E-2</v>
      </c>
      <c r="AM35" s="442">
        <v>1.962005605730302E-2</v>
      </c>
      <c r="AN35" s="442">
        <v>0</v>
      </c>
      <c r="AO35" s="442">
        <v>6.0606060606060608E-2</v>
      </c>
      <c r="AP35" s="443">
        <v>1.4467560141311052E-2</v>
      </c>
      <c r="AQ35" s="442">
        <v>1.0266940451745379E-2</v>
      </c>
      <c r="AR35" s="442">
        <v>4.7129179190035016E-2</v>
      </c>
      <c r="AS35" s="442">
        <v>6.2371359071914173E-5</v>
      </c>
      <c r="AT35" s="442">
        <v>3.2387580299785869E-2</v>
      </c>
      <c r="AU35" s="442">
        <v>5.9553349875930521E-2</v>
      </c>
      <c r="AV35" s="442">
        <v>0</v>
      </c>
      <c r="AW35" s="443">
        <v>3.3296320286234228E-2</v>
      </c>
      <c r="AX35" s="442">
        <v>3.2818413690965935E-2</v>
      </c>
      <c r="AY35" s="443">
        <v>1.0369986296803822E-3</v>
      </c>
      <c r="AZ35" s="443">
        <v>2.3812375466829263E-2</v>
      </c>
      <c r="BA35" s="442">
        <v>2.5910989833619086E-2</v>
      </c>
      <c r="BB35" s="443">
        <v>5.8940284682709211E-2</v>
      </c>
      <c r="BC35" s="442">
        <v>-2.3907349391402599E-2</v>
      </c>
      <c r="BD35" s="443">
        <v>1.4159143161554422E-3</v>
      </c>
    </row>
    <row r="36" spans="1:56" x14ac:dyDescent="0.2">
      <c r="A36" s="281" t="s">
        <v>478</v>
      </c>
      <c r="B36" s="283" t="s">
        <v>39</v>
      </c>
      <c r="C36" s="442">
        <v>0</v>
      </c>
      <c r="D36" s="442">
        <v>0</v>
      </c>
      <c r="E36" s="442">
        <v>0</v>
      </c>
      <c r="F36" s="442">
        <v>0</v>
      </c>
      <c r="G36" s="442">
        <v>0</v>
      </c>
      <c r="H36" s="442">
        <v>0</v>
      </c>
      <c r="I36" s="442">
        <v>0</v>
      </c>
      <c r="J36" s="442">
        <v>0</v>
      </c>
      <c r="K36" s="442">
        <v>0</v>
      </c>
      <c r="L36" s="442">
        <v>0</v>
      </c>
      <c r="M36" s="442">
        <v>0</v>
      </c>
      <c r="N36" s="442">
        <v>0</v>
      </c>
      <c r="O36" s="442">
        <v>0</v>
      </c>
      <c r="P36" s="442">
        <v>0</v>
      </c>
      <c r="Q36" s="442">
        <v>0</v>
      </c>
      <c r="R36" s="442">
        <v>0</v>
      </c>
      <c r="S36" s="442">
        <v>0</v>
      </c>
      <c r="T36" s="442">
        <v>0</v>
      </c>
      <c r="U36" s="442">
        <v>0</v>
      </c>
      <c r="V36" s="442">
        <v>0</v>
      </c>
      <c r="W36" s="442">
        <v>0</v>
      </c>
      <c r="X36" s="442">
        <v>0</v>
      </c>
      <c r="Y36" s="442">
        <v>0</v>
      </c>
      <c r="Z36" s="442">
        <v>0</v>
      </c>
      <c r="AA36" s="442">
        <v>0</v>
      </c>
      <c r="AB36" s="442">
        <v>0</v>
      </c>
      <c r="AC36" s="442">
        <v>0</v>
      </c>
      <c r="AD36" s="442">
        <v>0</v>
      </c>
      <c r="AE36" s="442">
        <v>0</v>
      </c>
      <c r="AF36" s="442">
        <v>0</v>
      </c>
      <c r="AG36" s="442">
        <v>0</v>
      </c>
      <c r="AH36" s="442">
        <v>0</v>
      </c>
      <c r="AI36" s="442">
        <v>0</v>
      </c>
      <c r="AJ36" s="442">
        <v>0</v>
      </c>
      <c r="AK36" s="442">
        <v>0</v>
      </c>
      <c r="AL36" s="442">
        <v>0</v>
      </c>
      <c r="AM36" s="442">
        <v>0</v>
      </c>
      <c r="AN36" s="442">
        <v>0</v>
      </c>
      <c r="AO36" s="442">
        <v>0.19191919191919191</v>
      </c>
      <c r="AP36" s="443">
        <v>2.6636011888072676E-4</v>
      </c>
      <c r="AQ36" s="442">
        <v>0</v>
      </c>
      <c r="AR36" s="442">
        <v>4.3379915099309016E-3</v>
      </c>
      <c r="AS36" s="442">
        <v>0.33112954531279237</v>
      </c>
      <c r="AT36" s="442">
        <v>0</v>
      </c>
      <c r="AU36" s="442">
        <v>0</v>
      </c>
      <c r="AV36" s="442">
        <v>0</v>
      </c>
      <c r="AW36" s="443">
        <v>8.403503901792049E-2</v>
      </c>
      <c r="AX36" s="442">
        <v>5.6236629916077009E-2</v>
      </c>
      <c r="AY36" s="443">
        <v>0</v>
      </c>
      <c r="AZ36" s="443">
        <v>5.9329507964678854E-2</v>
      </c>
      <c r="BA36" s="442">
        <v>4.4014070335579115E-2</v>
      </c>
      <c r="BB36" s="443">
        <v>0</v>
      </c>
      <c r="BC36" s="442">
        <v>0.13992604386009963</v>
      </c>
      <c r="BD36" s="443">
        <v>7.6655638423148098E-2</v>
      </c>
    </row>
    <row r="37" spans="1:56" x14ac:dyDescent="0.2">
      <c r="A37" s="281" t="s">
        <v>479</v>
      </c>
      <c r="B37" s="283" t="s">
        <v>40</v>
      </c>
      <c r="C37" s="442">
        <v>0</v>
      </c>
      <c r="D37" s="442">
        <v>0</v>
      </c>
      <c r="E37" s="442">
        <v>0</v>
      </c>
      <c r="F37" s="442">
        <v>0</v>
      </c>
      <c r="G37" s="442">
        <v>0</v>
      </c>
      <c r="H37" s="442">
        <v>0</v>
      </c>
      <c r="I37" s="442">
        <v>0</v>
      </c>
      <c r="J37" s="442">
        <v>0</v>
      </c>
      <c r="K37" s="442">
        <v>0</v>
      </c>
      <c r="L37" s="442">
        <v>0</v>
      </c>
      <c r="M37" s="442">
        <v>3.7105751391465676E-4</v>
      </c>
      <c r="N37" s="442">
        <v>0</v>
      </c>
      <c r="O37" s="442">
        <v>0</v>
      </c>
      <c r="P37" s="442">
        <v>5.1493305870236867E-4</v>
      </c>
      <c r="Q37" s="442">
        <v>0</v>
      </c>
      <c r="R37" s="442">
        <v>0</v>
      </c>
      <c r="S37" s="442">
        <v>0</v>
      </c>
      <c r="T37" s="442">
        <v>8.8028169014084509E-4</v>
      </c>
      <c r="U37" s="442">
        <v>9.6525096525096527E-4</v>
      </c>
      <c r="V37" s="442">
        <v>0</v>
      </c>
      <c r="W37" s="442">
        <v>0</v>
      </c>
      <c r="X37" s="442">
        <v>0</v>
      </c>
      <c r="Y37" s="442">
        <v>1.9483682415976619E-4</v>
      </c>
      <c r="Z37" s="442">
        <v>0</v>
      </c>
      <c r="AA37" s="442">
        <v>0</v>
      </c>
      <c r="AB37" s="442">
        <v>0</v>
      </c>
      <c r="AC37" s="442">
        <v>0</v>
      </c>
      <c r="AD37" s="442">
        <v>0</v>
      </c>
      <c r="AE37" s="442">
        <v>0</v>
      </c>
      <c r="AF37" s="442">
        <v>0</v>
      </c>
      <c r="AG37" s="442">
        <v>0</v>
      </c>
      <c r="AH37" s="442">
        <v>1.82882223847842E-4</v>
      </c>
      <c r="AI37" s="442">
        <v>0</v>
      </c>
      <c r="AJ37" s="442">
        <v>1.2301636117603641E-4</v>
      </c>
      <c r="AK37" s="442">
        <v>0</v>
      </c>
      <c r="AL37" s="442">
        <v>0</v>
      </c>
      <c r="AM37" s="442">
        <v>0</v>
      </c>
      <c r="AN37" s="442">
        <v>0</v>
      </c>
      <c r="AO37" s="442">
        <v>0</v>
      </c>
      <c r="AP37" s="443">
        <v>1.4018953625301406E-4</v>
      </c>
      <c r="AQ37" s="442">
        <v>0</v>
      </c>
      <c r="AR37" s="442">
        <v>2.8909614848325226E-2</v>
      </c>
      <c r="AS37" s="442">
        <v>0.16603255784943555</v>
      </c>
      <c r="AT37" s="442">
        <v>8.8686652391149173E-2</v>
      </c>
      <c r="AU37" s="442">
        <v>0.17527633656665914</v>
      </c>
      <c r="AV37" s="442">
        <v>0</v>
      </c>
      <c r="AW37" s="443">
        <v>8.2755004472409854E-2</v>
      </c>
      <c r="AX37" s="442">
        <v>5.5290439361527069E-2</v>
      </c>
      <c r="AY37" s="443">
        <v>0.18721528832265472</v>
      </c>
      <c r="AZ37" s="443">
        <v>0.11346537025140729</v>
      </c>
      <c r="BA37" s="442">
        <v>8.3963198184057369E-2</v>
      </c>
      <c r="BB37" s="443">
        <v>0</v>
      </c>
      <c r="BC37" s="442">
        <v>0.2676031020492014</v>
      </c>
      <c r="BD37" s="443">
        <v>0.14623170526551899</v>
      </c>
    </row>
    <row r="38" spans="1:56" x14ac:dyDescent="0.2">
      <c r="A38" s="281" t="s">
        <v>480</v>
      </c>
      <c r="B38" s="283" t="s">
        <v>481</v>
      </c>
      <c r="C38" s="442">
        <v>5.9014458542342872E-4</v>
      </c>
      <c r="D38" s="442">
        <v>0</v>
      </c>
      <c r="E38" s="442">
        <v>0</v>
      </c>
      <c r="F38" s="442">
        <v>0</v>
      </c>
      <c r="G38" s="442">
        <v>0</v>
      </c>
      <c r="H38" s="442">
        <v>0</v>
      </c>
      <c r="I38" s="442">
        <v>0</v>
      </c>
      <c r="J38" s="442">
        <v>0</v>
      </c>
      <c r="K38" s="442">
        <v>0</v>
      </c>
      <c r="L38" s="442">
        <v>0</v>
      </c>
      <c r="M38" s="442">
        <v>0</v>
      </c>
      <c r="N38" s="442">
        <v>0</v>
      </c>
      <c r="O38" s="442">
        <v>0</v>
      </c>
      <c r="P38" s="442">
        <v>0</v>
      </c>
      <c r="Q38" s="442">
        <v>0</v>
      </c>
      <c r="R38" s="442">
        <v>0</v>
      </c>
      <c r="S38" s="442">
        <v>0</v>
      </c>
      <c r="T38" s="442">
        <v>0</v>
      </c>
      <c r="U38" s="442">
        <v>0</v>
      </c>
      <c r="V38" s="442">
        <v>0</v>
      </c>
      <c r="W38" s="442">
        <v>0</v>
      </c>
      <c r="X38" s="442">
        <v>0</v>
      </c>
      <c r="Y38" s="442">
        <v>0</v>
      </c>
      <c r="Z38" s="442">
        <v>0</v>
      </c>
      <c r="AA38" s="442">
        <v>0</v>
      </c>
      <c r="AB38" s="442">
        <v>0</v>
      </c>
      <c r="AC38" s="442">
        <v>0</v>
      </c>
      <c r="AD38" s="442">
        <v>0</v>
      </c>
      <c r="AE38" s="442">
        <v>0</v>
      </c>
      <c r="AF38" s="442">
        <v>0</v>
      </c>
      <c r="AG38" s="442">
        <v>0</v>
      </c>
      <c r="AH38" s="442">
        <v>0</v>
      </c>
      <c r="AI38" s="442">
        <v>0</v>
      </c>
      <c r="AJ38" s="442">
        <v>1.9682617788165827E-2</v>
      </c>
      <c r="AK38" s="442">
        <v>0</v>
      </c>
      <c r="AL38" s="442">
        <v>0</v>
      </c>
      <c r="AM38" s="442">
        <v>0</v>
      </c>
      <c r="AN38" s="442">
        <v>0</v>
      </c>
      <c r="AO38" s="442">
        <v>0</v>
      </c>
      <c r="AP38" s="443">
        <v>2.2710704872988281E-3</v>
      </c>
      <c r="AQ38" s="442">
        <v>3.4907597535934289E-2</v>
      </c>
      <c r="AR38" s="442">
        <v>5.5247420444334276E-2</v>
      </c>
      <c r="AS38" s="442">
        <v>0.49435539200399176</v>
      </c>
      <c r="AT38" s="442">
        <v>0</v>
      </c>
      <c r="AU38" s="442">
        <v>0</v>
      </c>
      <c r="AV38" s="442">
        <v>0</v>
      </c>
      <c r="AW38" s="443">
        <v>0.15025754911939793</v>
      </c>
      <c r="AX38" s="442">
        <v>0.10186975481323021</v>
      </c>
      <c r="AY38" s="443">
        <v>4.8887078256360872E-3</v>
      </c>
      <c r="AZ38" s="443">
        <v>0.1075204424942565</v>
      </c>
      <c r="BA38" s="442">
        <v>8.0791738105012362E-2</v>
      </c>
      <c r="BB38" s="443">
        <v>3.6067371127199863E-2</v>
      </c>
      <c r="BC38" s="442">
        <v>0.20458630784243234</v>
      </c>
      <c r="BD38" s="443">
        <v>0.11396007402007514</v>
      </c>
    </row>
    <row r="39" spans="1:56" x14ac:dyDescent="0.2">
      <c r="A39" s="281" t="s">
        <v>482</v>
      </c>
      <c r="B39" s="283" t="s">
        <v>483</v>
      </c>
      <c r="C39" s="442">
        <v>0</v>
      </c>
      <c r="D39" s="442">
        <v>0</v>
      </c>
      <c r="E39" s="442">
        <v>0</v>
      </c>
      <c r="F39" s="442">
        <v>0</v>
      </c>
      <c r="G39" s="442">
        <v>3.9401103230890468E-4</v>
      </c>
      <c r="H39" s="442">
        <v>0</v>
      </c>
      <c r="I39" s="442">
        <v>0</v>
      </c>
      <c r="J39" s="442">
        <v>0</v>
      </c>
      <c r="K39" s="442">
        <v>0</v>
      </c>
      <c r="L39" s="442">
        <v>0</v>
      </c>
      <c r="M39" s="442">
        <v>3.7105751391465676E-4</v>
      </c>
      <c r="N39" s="442">
        <v>6.4571674558760225E-4</v>
      </c>
      <c r="O39" s="442">
        <v>0</v>
      </c>
      <c r="P39" s="442">
        <v>5.1493305870236867E-4</v>
      </c>
      <c r="Q39" s="442">
        <v>2.3837902264600714E-3</v>
      </c>
      <c r="R39" s="442">
        <v>0</v>
      </c>
      <c r="S39" s="442">
        <v>1.5661707126076742E-3</v>
      </c>
      <c r="T39" s="442">
        <v>4.4014084507042255E-4</v>
      </c>
      <c r="U39" s="442">
        <v>4.8262548262548264E-4</v>
      </c>
      <c r="V39" s="442">
        <v>0</v>
      </c>
      <c r="W39" s="442">
        <v>0</v>
      </c>
      <c r="X39" s="442">
        <v>0</v>
      </c>
      <c r="Y39" s="442">
        <v>6.819288845591817E-4</v>
      </c>
      <c r="Z39" s="442">
        <v>0</v>
      </c>
      <c r="AA39" s="442">
        <v>1.0178117048346057E-2</v>
      </c>
      <c r="AB39" s="442">
        <v>2.3337222870478411E-3</v>
      </c>
      <c r="AC39" s="442">
        <v>3.1938677738741617E-4</v>
      </c>
      <c r="AD39" s="442">
        <v>1.3513513513513514E-3</v>
      </c>
      <c r="AE39" s="442">
        <v>0</v>
      </c>
      <c r="AF39" s="442">
        <v>1.4326647564469914E-3</v>
      </c>
      <c r="AG39" s="442">
        <v>0</v>
      </c>
      <c r="AH39" s="442">
        <v>0</v>
      </c>
      <c r="AI39" s="442">
        <v>1.2462851116863197E-3</v>
      </c>
      <c r="AJ39" s="442">
        <v>8.6111452823225488E-4</v>
      </c>
      <c r="AK39" s="442">
        <v>0</v>
      </c>
      <c r="AL39" s="442">
        <v>1.4074595355383533E-3</v>
      </c>
      <c r="AM39" s="442">
        <v>2.4914356898162568E-3</v>
      </c>
      <c r="AN39" s="442">
        <v>0</v>
      </c>
      <c r="AO39" s="442">
        <v>1.0101010101010102E-2</v>
      </c>
      <c r="AP39" s="443">
        <v>8.8319407839398869E-4</v>
      </c>
      <c r="AQ39" s="442">
        <v>0</v>
      </c>
      <c r="AR39" s="442">
        <v>1.6732252966876335E-2</v>
      </c>
      <c r="AS39" s="442">
        <v>0</v>
      </c>
      <c r="AT39" s="442">
        <v>0</v>
      </c>
      <c r="AU39" s="442">
        <v>0</v>
      </c>
      <c r="AV39" s="442">
        <v>0</v>
      </c>
      <c r="AW39" s="443">
        <v>8.3279355972980477E-3</v>
      </c>
      <c r="AX39" s="442">
        <v>6.2016620042784267E-3</v>
      </c>
      <c r="AY39" s="443">
        <v>1.4814266138291174E-4</v>
      </c>
      <c r="AZ39" s="443">
        <v>5.9231514650000547E-3</v>
      </c>
      <c r="BA39" s="442">
        <v>4.8859803755845867E-3</v>
      </c>
      <c r="BB39" s="443">
        <v>3.7806468686792311E-4</v>
      </c>
      <c r="BC39" s="442">
        <v>1.3455908787427456E-2</v>
      </c>
      <c r="BD39" s="443">
        <v>8.229125778051927E-3</v>
      </c>
    </row>
    <row r="40" spans="1:56" x14ac:dyDescent="0.2">
      <c r="A40" s="281" t="s">
        <v>484</v>
      </c>
      <c r="B40" s="283" t="s">
        <v>41</v>
      </c>
      <c r="C40" s="442">
        <v>1.9769843611684861E-2</v>
      </c>
      <c r="D40" s="442">
        <v>1.7441860465116279E-2</v>
      </c>
      <c r="E40" s="442">
        <v>0</v>
      </c>
      <c r="F40" s="442">
        <v>0</v>
      </c>
      <c r="G40" s="442">
        <v>2.5610717100078801E-2</v>
      </c>
      <c r="H40" s="442">
        <v>3.6585365853658534E-2</v>
      </c>
      <c r="I40" s="442">
        <v>2.0710059171597635E-2</v>
      </c>
      <c r="J40" s="442">
        <v>4.1666666666666664E-2</v>
      </c>
      <c r="K40" s="442">
        <v>0</v>
      </c>
      <c r="L40" s="442">
        <v>3.6121673003802278E-2</v>
      </c>
      <c r="M40" s="442">
        <v>5.3061224489795916E-2</v>
      </c>
      <c r="N40" s="442">
        <v>1.0116229014205768E-2</v>
      </c>
      <c r="O40" s="442">
        <v>1.2254901960784314E-2</v>
      </c>
      <c r="P40" s="442">
        <v>2.5746652935118436E-2</v>
      </c>
      <c r="Q40" s="442">
        <v>3.6948748510131108E-2</v>
      </c>
      <c r="R40" s="442">
        <v>3.015075376884422E-2</v>
      </c>
      <c r="S40" s="442">
        <v>2.8191072826938137E-2</v>
      </c>
      <c r="T40" s="442">
        <v>4.3133802816901406E-2</v>
      </c>
      <c r="U40" s="442">
        <v>3.6679536679536683E-2</v>
      </c>
      <c r="V40" s="442">
        <v>3.3333333333333333E-2</v>
      </c>
      <c r="W40" s="442">
        <v>1.1111111111111112E-2</v>
      </c>
      <c r="X40" s="442">
        <v>2.5423728813559324E-2</v>
      </c>
      <c r="Y40" s="442">
        <v>9.5664880662445204E-2</v>
      </c>
      <c r="Z40" s="442">
        <v>7.5949367088607597E-2</v>
      </c>
      <c r="AA40" s="442">
        <v>0.13486005089058525</v>
      </c>
      <c r="AB40" s="442">
        <v>6.0676779463243874E-2</v>
      </c>
      <c r="AC40" s="442">
        <v>8.5595656339827533E-2</v>
      </c>
      <c r="AD40" s="442">
        <v>0.11621621621621622</v>
      </c>
      <c r="AE40" s="442">
        <v>2.2189349112426036E-3</v>
      </c>
      <c r="AF40" s="442">
        <v>4.8710601719197708E-2</v>
      </c>
      <c r="AG40" s="442">
        <v>0.22772277227722773</v>
      </c>
      <c r="AH40" s="442">
        <v>9.2172640819312368E-2</v>
      </c>
      <c r="AI40" s="442">
        <v>5.6082830025884385E-2</v>
      </c>
      <c r="AJ40" s="442">
        <v>4.7361299052774017E-2</v>
      </c>
      <c r="AK40" s="442">
        <v>7.8364565587734247E-2</v>
      </c>
      <c r="AL40" s="442">
        <v>0.14215341308937368</v>
      </c>
      <c r="AM40" s="442">
        <v>3.3945811273746497E-2</v>
      </c>
      <c r="AN40" s="442">
        <v>0</v>
      </c>
      <c r="AO40" s="442">
        <v>4.0404040404040407E-2</v>
      </c>
      <c r="AP40" s="443">
        <v>5.6987046486850219E-2</v>
      </c>
      <c r="AQ40" s="442">
        <v>3.7987679671457907E-2</v>
      </c>
      <c r="AR40" s="442">
        <v>4.4340470362222294E-2</v>
      </c>
      <c r="AS40" s="442">
        <v>0</v>
      </c>
      <c r="AT40" s="442">
        <v>5.4425410421127763E-3</v>
      </c>
      <c r="AU40" s="442">
        <v>1.6692984434919921E-2</v>
      </c>
      <c r="AV40" s="442">
        <v>0</v>
      </c>
      <c r="AW40" s="443">
        <v>2.4721631041608835E-2</v>
      </c>
      <c r="AX40" s="442">
        <v>5.8293565904229058E-2</v>
      </c>
      <c r="AY40" s="443">
        <v>2.7776749009295952E-3</v>
      </c>
      <c r="AZ40" s="443">
        <v>1.827030911446708E-2</v>
      </c>
      <c r="BA40" s="442">
        <v>4.6227652878059772E-2</v>
      </c>
      <c r="BB40" s="443">
        <v>8.1699778832158176E-2</v>
      </c>
      <c r="BC40" s="442">
        <v>-6.7895845102973654E-2</v>
      </c>
      <c r="BD40" s="443">
        <v>1.9920933101553299E-2</v>
      </c>
    </row>
    <row r="41" spans="1:56" x14ac:dyDescent="0.2">
      <c r="A41" s="286">
        <v>37</v>
      </c>
      <c r="B41" s="283" t="s">
        <v>42</v>
      </c>
      <c r="C41" s="442">
        <v>0</v>
      </c>
      <c r="D41" s="442">
        <v>0</v>
      </c>
      <c r="E41" s="442">
        <v>0</v>
      </c>
      <c r="F41" s="442">
        <v>0</v>
      </c>
      <c r="G41" s="442">
        <v>0</v>
      </c>
      <c r="H41" s="442">
        <v>0</v>
      </c>
      <c r="I41" s="442">
        <v>0</v>
      </c>
      <c r="J41" s="442">
        <v>0</v>
      </c>
      <c r="K41" s="442">
        <v>0</v>
      </c>
      <c r="L41" s="442">
        <v>0</v>
      </c>
      <c r="M41" s="442">
        <v>0</v>
      </c>
      <c r="N41" s="442">
        <v>0</v>
      </c>
      <c r="O41" s="442">
        <v>0</v>
      </c>
      <c r="P41" s="442">
        <v>0</v>
      </c>
      <c r="Q41" s="442">
        <v>0</v>
      </c>
      <c r="R41" s="442">
        <v>0</v>
      </c>
      <c r="S41" s="442">
        <v>0</v>
      </c>
      <c r="T41" s="442">
        <v>0</v>
      </c>
      <c r="U41" s="442">
        <v>0</v>
      </c>
      <c r="V41" s="442">
        <v>0</v>
      </c>
      <c r="W41" s="442">
        <v>0</v>
      </c>
      <c r="X41" s="442">
        <v>0</v>
      </c>
      <c r="Y41" s="442">
        <v>1.9483682415976619E-4</v>
      </c>
      <c r="Z41" s="442">
        <v>0</v>
      </c>
      <c r="AA41" s="442">
        <v>0</v>
      </c>
      <c r="AB41" s="442">
        <v>0</v>
      </c>
      <c r="AC41" s="442">
        <v>6.3877355477483233E-4</v>
      </c>
      <c r="AD41" s="442">
        <v>0</v>
      </c>
      <c r="AE41" s="442">
        <v>0</v>
      </c>
      <c r="AF41" s="442">
        <v>0</v>
      </c>
      <c r="AG41" s="442">
        <v>0</v>
      </c>
      <c r="AH41" s="442">
        <v>5.4864667154352594E-4</v>
      </c>
      <c r="AI41" s="442">
        <v>3.2595149074872974E-3</v>
      </c>
      <c r="AJ41" s="442">
        <v>1.2793701562307786E-2</v>
      </c>
      <c r="AK41" s="442">
        <v>3.4071550255536627E-3</v>
      </c>
      <c r="AL41" s="442">
        <v>7.0372976776917663E-4</v>
      </c>
      <c r="AM41" s="442">
        <v>1.7440049828713795E-2</v>
      </c>
      <c r="AN41" s="442">
        <v>0</v>
      </c>
      <c r="AO41" s="442">
        <v>0</v>
      </c>
      <c r="AP41" s="443">
        <v>2.859866539561487E-3</v>
      </c>
      <c r="AQ41" s="442">
        <v>0.66940451745379881</v>
      </c>
      <c r="AR41" s="442">
        <v>0.12437641372044743</v>
      </c>
      <c r="AS41" s="442">
        <v>0</v>
      </c>
      <c r="AT41" s="442">
        <v>0</v>
      </c>
      <c r="AU41" s="442">
        <v>0</v>
      </c>
      <c r="AV41" s="442">
        <v>0</v>
      </c>
      <c r="AW41" s="443">
        <v>7.1959532401838319E-2</v>
      </c>
      <c r="AX41" s="442">
        <v>5.0086391311502387E-2</v>
      </c>
      <c r="AY41" s="443">
        <v>4.4479834080219251E-2</v>
      </c>
      <c r="AZ41" s="443">
        <v>6.3880753024182571E-2</v>
      </c>
      <c r="BA41" s="442">
        <v>4.8867853146909439E-2</v>
      </c>
      <c r="BB41" s="443">
        <v>5.4063250222113002E-2</v>
      </c>
      <c r="BC41" s="442">
        <v>7.7217400236248776E-2</v>
      </c>
      <c r="BD41" s="443">
        <v>4.5014860090842816E-2</v>
      </c>
    </row>
    <row r="42" spans="1:56" x14ac:dyDescent="0.2">
      <c r="A42" s="287">
        <v>38</v>
      </c>
      <c r="B42" s="272" t="s">
        <v>282</v>
      </c>
      <c r="C42" s="442">
        <v>2.9507229271171436E-4</v>
      </c>
      <c r="D42" s="442">
        <v>0</v>
      </c>
      <c r="E42" s="442">
        <v>0</v>
      </c>
      <c r="F42" s="442">
        <v>0</v>
      </c>
      <c r="G42" s="442">
        <v>3.9401103230890468E-4</v>
      </c>
      <c r="H42" s="442">
        <v>0</v>
      </c>
      <c r="I42" s="442">
        <v>0</v>
      </c>
      <c r="J42" s="442">
        <v>0</v>
      </c>
      <c r="K42" s="442">
        <v>0</v>
      </c>
      <c r="L42" s="442">
        <v>0</v>
      </c>
      <c r="M42" s="442">
        <v>7.4211502782931351E-4</v>
      </c>
      <c r="N42" s="442">
        <v>0</v>
      </c>
      <c r="O42" s="442">
        <v>0</v>
      </c>
      <c r="P42" s="442">
        <v>0</v>
      </c>
      <c r="Q42" s="442">
        <v>0</v>
      </c>
      <c r="R42" s="442">
        <v>0</v>
      </c>
      <c r="S42" s="442">
        <v>7.8308535630383712E-4</v>
      </c>
      <c r="T42" s="442">
        <v>4.4014084507042255E-4</v>
      </c>
      <c r="U42" s="442">
        <v>4.8262548262548264E-4</v>
      </c>
      <c r="V42" s="442">
        <v>0</v>
      </c>
      <c r="W42" s="442">
        <v>0</v>
      </c>
      <c r="X42" s="442">
        <v>0</v>
      </c>
      <c r="Y42" s="442">
        <v>3.8967364831953238E-4</v>
      </c>
      <c r="Z42" s="442">
        <v>0</v>
      </c>
      <c r="AA42" s="442">
        <v>0</v>
      </c>
      <c r="AB42" s="442">
        <v>1.1668611435239206E-3</v>
      </c>
      <c r="AC42" s="442">
        <v>9.5816033216224845E-4</v>
      </c>
      <c r="AD42" s="442">
        <v>1.3513513513513514E-3</v>
      </c>
      <c r="AE42" s="442">
        <v>0</v>
      </c>
      <c r="AF42" s="442">
        <v>0</v>
      </c>
      <c r="AG42" s="442">
        <v>0</v>
      </c>
      <c r="AH42" s="442">
        <v>1.463057790782736E-3</v>
      </c>
      <c r="AI42" s="442">
        <v>1.5338893682293165E-3</v>
      </c>
      <c r="AJ42" s="442">
        <v>1.1071472505843278E-3</v>
      </c>
      <c r="AK42" s="442">
        <v>1.7035775127768314E-3</v>
      </c>
      <c r="AL42" s="442">
        <v>7.0372976776917663E-4</v>
      </c>
      <c r="AM42" s="442">
        <v>0</v>
      </c>
      <c r="AN42" s="442">
        <v>0</v>
      </c>
      <c r="AO42" s="442">
        <v>0</v>
      </c>
      <c r="AP42" s="443">
        <v>7.1496663489037176E-4</v>
      </c>
      <c r="AQ42" s="442">
        <v>0</v>
      </c>
      <c r="AR42" s="442">
        <v>0</v>
      </c>
      <c r="AS42" s="442">
        <v>0</v>
      </c>
      <c r="AT42" s="442">
        <v>0</v>
      </c>
      <c r="AU42" s="442">
        <v>0</v>
      </c>
      <c r="AV42" s="442">
        <v>0</v>
      </c>
      <c r="AW42" s="443">
        <v>0</v>
      </c>
      <c r="AX42" s="442">
        <v>5.2451867697877238E-4</v>
      </c>
      <c r="AY42" s="443">
        <v>0</v>
      </c>
      <c r="AZ42" s="443">
        <v>0</v>
      </c>
      <c r="BA42" s="442">
        <v>4.1051894424186809E-4</v>
      </c>
      <c r="BB42" s="443">
        <v>0</v>
      </c>
      <c r="BC42" s="442">
        <v>0</v>
      </c>
      <c r="BD42" s="443">
        <v>7.1496663489037176E-4</v>
      </c>
    </row>
    <row r="43" spans="1:56" x14ac:dyDescent="0.2">
      <c r="A43" s="287">
        <v>39</v>
      </c>
      <c r="B43" s="272" t="s">
        <v>283</v>
      </c>
      <c r="C43" s="442">
        <v>3.8359398052522867E-3</v>
      </c>
      <c r="D43" s="442">
        <v>1.1627906976744186E-2</v>
      </c>
      <c r="E43" s="442">
        <v>0</v>
      </c>
      <c r="F43" s="442">
        <v>0</v>
      </c>
      <c r="G43" s="442">
        <v>6.3041765169424748E-3</v>
      </c>
      <c r="H43" s="442">
        <v>6.0975609756097563E-3</v>
      </c>
      <c r="I43" s="442">
        <v>5.9171597633136093E-3</v>
      </c>
      <c r="J43" s="442">
        <v>0</v>
      </c>
      <c r="K43" s="442">
        <v>0</v>
      </c>
      <c r="L43" s="442">
        <v>1.9011406844106464E-3</v>
      </c>
      <c r="M43" s="442">
        <v>9.2764378478664197E-3</v>
      </c>
      <c r="N43" s="442">
        <v>3.6590615583297461E-3</v>
      </c>
      <c r="O43" s="442">
        <v>4.9019607843137254E-3</v>
      </c>
      <c r="P43" s="442">
        <v>4.1194644696189494E-3</v>
      </c>
      <c r="Q43" s="442">
        <v>8.3432657926102508E-3</v>
      </c>
      <c r="R43" s="442">
        <v>1.0050251256281407E-2</v>
      </c>
      <c r="S43" s="442">
        <v>3.1323414252153485E-3</v>
      </c>
      <c r="T43" s="442">
        <v>1.7605633802816902E-3</v>
      </c>
      <c r="U43" s="442">
        <v>3.3783783783783786E-3</v>
      </c>
      <c r="V43" s="442">
        <v>0</v>
      </c>
      <c r="W43" s="442">
        <v>0</v>
      </c>
      <c r="X43" s="442">
        <v>0</v>
      </c>
      <c r="Y43" s="442">
        <v>1.5586945932781296E-2</v>
      </c>
      <c r="Z43" s="442">
        <v>0</v>
      </c>
      <c r="AA43" s="442">
        <v>1.0178117048346057E-2</v>
      </c>
      <c r="AB43" s="442">
        <v>2.5670945157526253E-2</v>
      </c>
      <c r="AC43" s="442">
        <v>9.2622165442350687E-3</v>
      </c>
      <c r="AD43" s="442">
        <v>8.1081081081081086E-3</v>
      </c>
      <c r="AE43" s="442">
        <v>0</v>
      </c>
      <c r="AF43" s="442">
        <v>1.2893982808022923E-2</v>
      </c>
      <c r="AG43" s="442">
        <v>0</v>
      </c>
      <c r="AH43" s="442">
        <v>3.8405267008046816E-3</v>
      </c>
      <c r="AI43" s="442">
        <v>1.4284344741635509E-2</v>
      </c>
      <c r="AJ43" s="442">
        <v>5.5357362529216388E-3</v>
      </c>
      <c r="AK43" s="442">
        <v>1.0221465076660987E-2</v>
      </c>
      <c r="AL43" s="442">
        <v>4.9261083743842365E-3</v>
      </c>
      <c r="AM43" s="442">
        <v>4.3600124571784487E-3</v>
      </c>
      <c r="AN43" s="442">
        <v>0</v>
      </c>
      <c r="AO43" s="442">
        <v>0</v>
      </c>
      <c r="AP43" s="443">
        <v>8.229125778051927E-3</v>
      </c>
      <c r="AQ43" s="442">
        <v>4.1067761806981521E-3</v>
      </c>
      <c r="AR43" s="442">
        <v>2.5315279025811051E-2</v>
      </c>
      <c r="AS43" s="442">
        <v>0</v>
      </c>
      <c r="AT43" s="442">
        <v>0</v>
      </c>
      <c r="AU43" s="442">
        <v>0</v>
      </c>
      <c r="AV43" s="442">
        <v>0</v>
      </c>
      <c r="AW43" s="443">
        <v>1.2661546528484623E-2</v>
      </c>
      <c r="AX43" s="442">
        <v>1.4480829356590423E-2</v>
      </c>
      <c r="AY43" s="443">
        <v>0</v>
      </c>
      <c r="AZ43" s="443">
        <v>8.9391679278769207E-3</v>
      </c>
      <c r="BA43" s="442">
        <v>1.1333542617500986E-2</v>
      </c>
      <c r="BB43" s="443">
        <v>2.4744333755505568E-2</v>
      </c>
      <c r="BC43" s="442">
        <v>-1.2531457038672898E-2</v>
      </c>
      <c r="BD43" s="443">
        <v>1.3878764089048394E-3</v>
      </c>
    </row>
    <row r="44" spans="1:56" x14ac:dyDescent="0.2">
      <c r="A44" s="288">
        <v>40</v>
      </c>
      <c r="B44" s="292" t="s">
        <v>43</v>
      </c>
      <c r="C44" s="444">
        <v>0.54411330776040134</v>
      </c>
      <c r="D44" s="444">
        <v>0.31976744186046513</v>
      </c>
      <c r="E44" s="444">
        <v>0</v>
      </c>
      <c r="F44" s="444">
        <v>0.125</v>
      </c>
      <c r="G44" s="444">
        <v>0.69661150512214343</v>
      </c>
      <c r="H44" s="444">
        <v>0.6097560975609756</v>
      </c>
      <c r="I44" s="444">
        <v>0.59763313609467461</v>
      </c>
      <c r="J44" s="444">
        <v>0.67500000000000004</v>
      </c>
      <c r="K44" s="444">
        <v>0.68888888888888888</v>
      </c>
      <c r="L44" s="444">
        <v>0.65779467680608361</v>
      </c>
      <c r="M44" s="444">
        <v>0.52319109461966606</v>
      </c>
      <c r="N44" s="444">
        <v>0.75032285837279378</v>
      </c>
      <c r="O44" s="444">
        <v>0.76960784313725494</v>
      </c>
      <c r="P44" s="444">
        <v>0.56024716786817719</v>
      </c>
      <c r="Q44" s="444">
        <v>0.57210965435041716</v>
      </c>
      <c r="R44" s="444">
        <v>0.53768844221105527</v>
      </c>
      <c r="S44" s="444">
        <v>0.59201252936570081</v>
      </c>
      <c r="T44" s="444">
        <v>0.63776408450704225</v>
      </c>
      <c r="U44" s="444">
        <v>0.64816602316602312</v>
      </c>
      <c r="V44" s="444">
        <v>0.6333333333333333</v>
      </c>
      <c r="W44" s="444">
        <v>0.77777777777777779</v>
      </c>
      <c r="X44" s="444">
        <v>0.52542372881355937</v>
      </c>
      <c r="Y44" s="444">
        <v>0.53755479785679494</v>
      </c>
      <c r="Z44" s="444">
        <v>0.64556962025316456</v>
      </c>
      <c r="AA44" s="444">
        <v>0.50254452926208648</v>
      </c>
      <c r="AB44" s="444">
        <v>0.32905484247374561</v>
      </c>
      <c r="AC44" s="444">
        <v>0.27563078888534015</v>
      </c>
      <c r="AD44" s="444">
        <v>0.31486486486486487</v>
      </c>
      <c r="AE44" s="444">
        <v>9.837278106508876E-2</v>
      </c>
      <c r="AF44" s="444">
        <v>0.23495702005730659</v>
      </c>
      <c r="AG44" s="444">
        <v>0.42574257425742573</v>
      </c>
      <c r="AH44" s="444">
        <v>0.28401609363569863</v>
      </c>
      <c r="AI44" s="444">
        <v>0.22797430735308216</v>
      </c>
      <c r="AJ44" s="444">
        <v>0.42293024972321319</v>
      </c>
      <c r="AK44" s="444">
        <v>0.40374787052810901</v>
      </c>
      <c r="AL44" s="444">
        <v>0.34412385643912735</v>
      </c>
      <c r="AM44" s="444">
        <v>0.45499844285269386</v>
      </c>
      <c r="AN44" s="444">
        <v>1</v>
      </c>
      <c r="AO44" s="444">
        <v>0.69696969696969702</v>
      </c>
      <c r="AP44" s="445">
        <v>0.4540739079235126</v>
      </c>
      <c r="AQ44" s="444">
        <v>1</v>
      </c>
      <c r="AR44" s="444">
        <v>1</v>
      </c>
      <c r="AS44" s="444">
        <v>1</v>
      </c>
      <c r="AT44" s="444">
        <v>1</v>
      </c>
      <c r="AU44" s="444">
        <v>1</v>
      </c>
      <c r="AV44" s="444">
        <v>1</v>
      </c>
      <c r="AW44" s="445">
        <v>1</v>
      </c>
      <c r="AX44" s="444">
        <v>1</v>
      </c>
      <c r="AY44" s="445">
        <v>1</v>
      </c>
      <c r="AZ44" s="445">
        <v>1</v>
      </c>
      <c r="BA44" s="444">
        <v>1</v>
      </c>
      <c r="BB44" s="445">
        <v>1</v>
      </c>
      <c r="BC44" s="444">
        <v>1</v>
      </c>
      <c r="BD44" s="445">
        <v>1</v>
      </c>
    </row>
    <row r="45" spans="1:56" x14ac:dyDescent="0.2">
      <c r="A45" s="300">
        <v>41</v>
      </c>
      <c r="B45" s="301" t="s">
        <v>52</v>
      </c>
      <c r="C45" s="442">
        <v>3.5408675125405725E-3</v>
      </c>
      <c r="D45" s="442">
        <v>1.1627906976744186E-2</v>
      </c>
      <c r="E45" s="442">
        <v>0</v>
      </c>
      <c r="F45" s="442">
        <v>6.25E-2</v>
      </c>
      <c r="G45" s="442">
        <v>9.0622537431048061E-3</v>
      </c>
      <c r="H45" s="442">
        <v>1.2195121951219513E-2</v>
      </c>
      <c r="I45" s="442">
        <v>8.8757396449704144E-3</v>
      </c>
      <c r="J45" s="442">
        <v>1.6666666666666666E-2</v>
      </c>
      <c r="K45" s="442">
        <v>2.2222222222222223E-2</v>
      </c>
      <c r="L45" s="442">
        <v>1.7110266159695818E-2</v>
      </c>
      <c r="M45" s="442">
        <v>1.7068645640074213E-2</v>
      </c>
      <c r="N45" s="442">
        <v>9.6857511838140328E-3</v>
      </c>
      <c r="O45" s="442">
        <v>7.3529411764705881E-3</v>
      </c>
      <c r="P45" s="442">
        <v>1.4933058702368692E-2</v>
      </c>
      <c r="Q45" s="442">
        <v>1.5494636471990465E-2</v>
      </c>
      <c r="R45" s="442">
        <v>1.507537688442211E-2</v>
      </c>
      <c r="S45" s="442">
        <v>1.5661707126076743E-2</v>
      </c>
      <c r="T45" s="442">
        <v>1.1443661971830986E-2</v>
      </c>
      <c r="U45" s="442">
        <v>1.4961389961389961E-2</v>
      </c>
      <c r="V45" s="442">
        <v>3.3333333333333333E-2</v>
      </c>
      <c r="W45" s="442">
        <v>1.1111111111111112E-2</v>
      </c>
      <c r="X45" s="442">
        <v>1.6949152542372881E-2</v>
      </c>
      <c r="Y45" s="442">
        <v>2.1432050657574281E-2</v>
      </c>
      <c r="Z45" s="442">
        <v>1.2658227848101266E-2</v>
      </c>
      <c r="AA45" s="442">
        <v>1.3994910941475827E-2</v>
      </c>
      <c r="AB45" s="442">
        <v>2.6837806301050177E-2</v>
      </c>
      <c r="AC45" s="442">
        <v>2.3315234749281381E-2</v>
      </c>
      <c r="AD45" s="442">
        <v>3.2432432432432434E-2</v>
      </c>
      <c r="AE45" s="442">
        <v>0</v>
      </c>
      <c r="AF45" s="442">
        <v>2.148997134670487E-2</v>
      </c>
      <c r="AG45" s="442">
        <v>2.9702970297029702E-2</v>
      </c>
      <c r="AH45" s="442">
        <v>1.0607168983174835E-2</v>
      </c>
      <c r="AI45" s="442">
        <v>7.8611830121752477E-3</v>
      </c>
      <c r="AJ45" s="442">
        <v>9.4722598105548041E-3</v>
      </c>
      <c r="AK45" s="442">
        <v>3.7478705281090291E-2</v>
      </c>
      <c r="AL45" s="442">
        <v>1.4778325123152709E-2</v>
      </c>
      <c r="AM45" s="442">
        <v>2.1177203363438181E-2</v>
      </c>
      <c r="AN45" s="442">
        <v>0</v>
      </c>
      <c r="AO45" s="442">
        <v>0</v>
      </c>
      <c r="AP45" s="443">
        <v>1.3654460831043571E-2</v>
      </c>
      <c r="AQ45" s="313"/>
      <c r="AR45" s="313"/>
      <c r="AS45" s="313"/>
      <c r="AT45" s="313"/>
      <c r="AU45" s="313"/>
      <c r="AV45" s="313"/>
      <c r="AW45" s="313"/>
      <c r="AX45" s="313"/>
      <c r="AY45" s="313"/>
      <c r="AZ45" s="313"/>
      <c r="BA45" s="313"/>
      <c r="BB45" s="313"/>
      <c r="BC45" s="313"/>
      <c r="BD45" s="313"/>
    </row>
    <row r="46" spans="1:56" x14ac:dyDescent="0.2">
      <c r="A46" s="286">
        <v>42</v>
      </c>
      <c r="B46" s="282" t="s">
        <v>53</v>
      </c>
      <c r="C46" s="442">
        <v>0.11979935084095604</v>
      </c>
      <c r="D46" s="442">
        <v>0.2441860465116279</v>
      </c>
      <c r="E46" s="442">
        <v>0</v>
      </c>
      <c r="F46" s="442">
        <v>0.5</v>
      </c>
      <c r="G46" s="442">
        <v>0.1430260047281324</v>
      </c>
      <c r="H46" s="442">
        <v>0.24390243902439024</v>
      </c>
      <c r="I46" s="442">
        <v>0.17455621301775148</v>
      </c>
      <c r="J46" s="442">
        <v>0.1</v>
      </c>
      <c r="K46" s="442">
        <v>4.4444444444444446E-2</v>
      </c>
      <c r="L46" s="442">
        <v>0.21292775665399238</v>
      </c>
      <c r="M46" s="442">
        <v>0.21558441558441557</v>
      </c>
      <c r="N46" s="442">
        <v>5.7468790357296601E-2</v>
      </c>
      <c r="O46" s="442">
        <v>0.10049019607843138</v>
      </c>
      <c r="P46" s="442">
        <v>0.28424304840370751</v>
      </c>
      <c r="Q46" s="442">
        <v>0.19427890345649582</v>
      </c>
      <c r="R46" s="442">
        <v>0.21608040201005024</v>
      </c>
      <c r="S46" s="442">
        <v>0.20751761942051683</v>
      </c>
      <c r="T46" s="442">
        <v>0.19674295774647887</v>
      </c>
      <c r="U46" s="442">
        <v>0.19691119691119691</v>
      </c>
      <c r="V46" s="442">
        <v>0.18333333333333332</v>
      </c>
      <c r="W46" s="442">
        <v>0.12222222222222222</v>
      </c>
      <c r="X46" s="442">
        <v>0.27966101694915252</v>
      </c>
      <c r="Y46" s="442">
        <v>0.3445689235265465</v>
      </c>
      <c r="Z46" s="442">
        <v>6.3291139240506333E-2</v>
      </c>
      <c r="AA46" s="442">
        <v>0.13994910941475827</v>
      </c>
      <c r="AB46" s="442">
        <v>0.50525087514585765</v>
      </c>
      <c r="AC46" s="442">
        <v>0.4244650271478761</v>
      </c>
      <c r="AD46" s="442">
        <v>0.31756756756756754</v>
      </c>
      <c r="AE46" s="442">
        <v>3.6982248520710057E-3</v>
      </c>
      <c r="AF46" s="442">
        <v>0.54441260744985676</v>
      </c>
      <c r="AG46" s="442">
        <v>0.33663366336633666</v>
      </c>
      <c r="AH46" s="442">
        <v>0.3546086320409656</v>
      </c>
      <c r="AI46" s="442">
        <v>0.56581344070558914</v>
      </c>
      <c r="AJ46" s="442">
        <v>0.46438676343953744</v>
      </c>
      <c r="AK46" s="442">
        <v>0.48211243611584326</v>
      </c>
      <c r="AL46" s="442">
        <v>0.3947923997185081</v>
      </c>
      <c r="AM46" s="442">
        <v>0.27032077234506385</v>
      </c>
      <c r="AN46" s="442">
        <v>0</v>
      </c>
      <c r="AO46" s="442">
        <v>1.0101010101010102E-2</v>
      </c>
      <c r="AP46" s="443">
        <v>0.32612291818538663</v>
      </c>
      <c r="AQ46" s="313"/>
      <c r="AR46" s="313"/>
      <c r="AS46" s="313"/>
      <c r="AT46" s="313"/>
      <c r="AU46" s="313"/>
      <c r="AV46" s="313"/>
      <c r="AW46" s="313"/>
      <c r="AX46" s="313"/>
      <c r="AY46" s="313"/>
      <c r="AZ46" s="313"/>
      <c r="BA46" s="313"/>
      <c r="BB46" s="313"/>
      <c r="BC46" s="313"/>
      <c r="BD46" s="313"/>
    </row>
    <row r="47" spans="1:56" x14ac:dyDescent="0.2">
      <c r="A47" s="286">
        <v>43</v>
      </c>
      <c r="B47" s="282" t="s">
        <v>54</v>
      </c>
      <c r="C47" s="442">
        <v>0.20241959280023605</v>
      </c>
      <c r="D47" s="442">
        <v>0.37790697674418605</v>
      </c>
      <c r="E47" s="442">
        <v>0</v>
      </c>
      <c r="F47" s="442">
        <v>6.25E-2</v>
      </c>
      <c r="G47" s="442">
        <v>7.4468085106382975E-2</v>
      </c>
      <c r="H47" s="442">
        <v>-1.8292682926829267E-2</v>
      </c>
      <c r="I47" s="442">
        <v>0.11834319526627218</v>
      </c>
      <c r="J47" s="442">
        <v>5.8333333333333334E-2</v>
      </c>
      <c r="K47" s="442">
        <v>2.2222222222222223E-2</v>
      </c>
      <c r="L47" s="442">
        <v>-7.6045627376425855E-3</v>
      </c>
      <c r="M47" s="442">
        <v>9.7217068645640073E-2</v>
      </c>
      <c r="N47" s="442">
        <v>0.10998708566508825</v>
      </c>
      <c r="O47" s="442">
        <v>8.5784313725490197E-2</v>
      </c>
      <c r="P47" s="442">
        <v>2.9866117404737384E-2</v>
      </c>
      <c r="Q47" s="442">
        <v>0.10727056019070322</v>
      </c>
      <c r="R47" s="442">
        <v>0.11557788944723618</v>
      </c>
      <c r="S47" s="442">
        <v>2.5841816758026624E-2</v>
      </c>
      <c r="T47" s="442">
        <v>-4.1373239436619719E-2</v>
      </c>
      <c r="U47" s="442">
        <v>-2.0752895752895753E-2</v>
      </c>
      <c r="V47" s="442">
        <v>-0.05</v>
      </c>
      <c r="W47" s="442">
        <v>1.1111111111111112E-2</v>
      </c>
      <c r="X47" s="442">
        <v>4.2372881355932202E-2</v>
      </c>
      <c r="Y47" s="442">
        <v>2.7277155382367267E-2</v>
      </c>
      <c r="Z47" s="442">
        <v>5.0632911392405063E-2</v>
      </c>
      <c r="AA47" s="442">
        <v>0.13104325699745548</v>
      </c>
      <c r="AB47" s="442">
        <v>3.9673278879813305E-2</v>
      </c>
      <c r="AC47" s="442">
        <v>0.13829447460875119</v>
      </c>
      <c r="AD47" s="442">
        <v>0.25540540540540541</v>
      </c>
      <c r="AE47" s="442">
        <v>0.48890532544378701</v>
      </c>
      <c r="AF47" s="442">
        <v>4.5845272206303724E-2</v>
      </c>
      <c r="AG47" s="442">
        <v>9.9009900990099015E-2</v>
      </c>
      <c r="AH47" s="442">
        <v>0</v>
      </c>
      <c r="AI47" s="442">
        <v>1.3805004314063849E-2</v>
      </c>
      <c r="AJ47" s="442">
        <v>3.7273957436339031E-2</v>
      </c>
      <c r="AK47" s="442">
        <v>-1.7035775127768314E-3</v>
      </c>
      <c r="AL47" s="442">
        <v>9.7818437719915552E-2</v>
      </c>
      <c r="AM47" s="442">
        <v>0.10183743382123948</v>
      </c>
      <c r="AN47" s="442">
        <v>0</v>
      </c>
      <c r="AO47" s="442">
        <v>0.26262626262626265</v>
      </c>
      <c r="AP47" s="443">
        <v>6.3702125273369589E-2</v>
      </c>
      <c r="AQ47" s="313"/>
      <c r="AR47" s="313"/>
      <c r="AS47" s="313"/>
      <c r="AT47" s="313"/>
      <c r="AU47" s="313"/>
      <c r="AV47" s="313"/>
      <c r="AW47" s="313"/>
      <c r="AX47" s="313"/>
      <c r="AY47" s="313"/>
      <c r="AZ47" s="313"/>
      <c r="BA47" s="313"/>
      <c r="BB47" s="313"/>
      <c r="BC47" s="313"/>
      <c r="BD47" s="313"/>
    </row>
    <row r="48" spans="1:56" x14ac:dyDescent="0.2">
      <c r="A48" s="286">
        <v>44</v>
      </c>
      <c r="B48" s="282" t="s">
        <v>55</v>
      </c>
      <c r="C48" s="442">
        <v>0.1599291826497492</v>
      </c>
      <c r="D48" s="442">
        <v>6.3953488372093026E-2</v>
      </c>
      <c r="E48" s="442">
        <v>0</v>
      </c>
      <c r="F48" s="442">
        <v>0.1875</v>
      </c>
      <c r="G48" s="442">
        <v>4.9645390070921988E-2</v>
      </c>
      <c r="H48" s="442">
        <v>0.10975609756097561</v>
      </c>
      <c r="I48" s="442">
        <v>7.1005917159763315E-2</v>
      </c>
      <c r="J48" s="442">
        <v>0.13333333333333333</v>
      </c>
      <c r="K48" s="442">
        <v>8.8888888888888892E-2</v>
      </c>
      <c r="L48" s="442">
        <v>8.17490494296578E-2</v>
      </c>
      <c r="M48" s="442">
        <v>0.11614100185528757</v>
      </c>
      <c r="N48" s="442">
        <v>5.4885923374946188E-2</v>
      </c>
      <c r="O48" s="442">
        <v>2.9411764705882353E-2</v>
      </c>
      <c r="P48" s="442">
        <v>8.2904222451081366E-2</v>
      </c>
      <c r="Q48" s="442">
        <v>0.10488676996424315</v>
      </c>
      <c r="R48" s="442">
        <v>0.10552763819095477</v>
      </c>
      <c r="S48" s="442">
        <v>0.14330462020360218</v>
      </c>
      <c r="T48" s="442">
        <v>0.1875</v>
      </c>
      <c r="U48" s="442">
        <v>0.15637065637065636</v>
      </c>
      <c r="V48" s="442">
        <v>0.2</v>
      </c>
      <c r="W48" s="442">
        <v>6.6666666666666666E-2</v>
      </c>
      <c r="X48" s="442">
        <v>0.11016949152542373</v>
      </c>
      <c r="Y48" s="442">
        <v>3.6629322942036045E-2</v>
      </c>
      <c r="Z48" s="442">
        <v>0.189873417721519</v>
      </c>
      <c r="AA48" s="442">
        <v>0.21501272264631044</v>
      </c>
      <c r="AB48" s="442">
        <v>8.051341890315053E-2</v>
      </c>
      <c r="AC48" s="442">
        <v>9.4857872884062597E-2</v>
      </c>
      <c r="AD48" s="442">
        <v>7.567567567567568E-2</v>
      </c>
      <c r="AE48" s="442">
        <v>0.3661242603550296</v>
      </c>
      <c r="AF48" s="442">
        <v>8.1661891117478513E-2</v>
      </c>
      <c r="AG48" s="442">
        <v>7.9207920792079209E-2</v>
      </c>
      <c r="AH48" s="442">
        <v>0.34912216532553036</v>
      </c>
      <c r="AI48" s="442">
        <v>0.17515099223468508</v>
      </c>
      <c r="AJ48" s="442">
        <v>6.3476442366834793E-2</v>
      </c>
      <c r="AK48" s="442">
        <v>6.1328790459965928E-2</v>
      </c>
      <c r="AL48" s="442">
        <v>9.3596059113300489E-2</v>
      </c>
      <c r="AM48" s="442">
        <v>9.5297415135471811E-2</v>
      </c>
      <c r="AN48" s="442">
        <v>0</v>
      </c>
      <c r="AO48" s="442">
        <v>3.0303030303030304E-2</v>
      </c>
      <c r="AP48" s="443">
        <v>0.12439017551729939</v>
      </c>
      <c r="AQ48" s="313"/>
      <c r="AR48" s="313"/>
      <c r="AS48" s="313"/>
      <c r="AT48" s="313"/>
      <c r="AU48" s="313"/>
      <c r="AV48" s="313"/>
      <c r="AW48" s="313"/>
      <c r="AX48" s="313"/>
      <c r="AY48" s="313"/>
      <c r="AZ48" s="313"/>
      <c r="BA48" s="313"/>
      <c r="BB48" s="313"/>
      <c r="BC48" s="313"/>
      <c r="BD48" s="313"/>
    </row>
    <row r="49" spans="1:56" x14ac:dyDescent="0.2">
      <c r="A49" s="286">
        <v>45</v>
      </c>
      <c r="B49" s="282" t="s">
        <v>56</v>
      </c>
      <c r="C49" s="442">
        <v>3.9834759516081439E-2</v>
      </c>
      <c r="D49" s="442">
        <v>1.7441860465116279E-2</v>
      </c>
      <c r="E49" s="442">
        <v>0</v>
      </c>
      <c r="F49" s="442">
        <v>6.25E-2</v>
      </c>
      <c r="G49" s="442">
        <v>3.1520882584712369E-2</v>
      </c>
      <c r="H49" s="442">
        <v>4.2682926829268296E-2</v>
      </c>
      <c r="I49" s="442">
        <v>2.9585798816568046E-2</v>
      </c>
      <c r="J49" s="442">
        <v>1.6666666666666666E-2</v>
      </c>
      <c r="K49" s="442">
        <v>0.13333333333333333</v>
      </c>
      <c r="L49" s="442">
        <v>3.8022813688212927E-2</v>
      </c>
      <c r="M49" s="442">
        <v>3.079777365491651E-2</v>
      </c>
      <c r="N49" s="442">
        <v>1.7649591046061126E-2</v>
      </c>
      <c r="O49" s="442">
        <v>7.3529411764705881E-3</v>
      </c>
      <c r="P49" s="442">
        <v>2.7806385169927908E-2</v>
      </c>
      <c r="Q49" s="442">
        <v>5.9594755661501785E-3</v>
      </c>
      <c r="R49" s="442">
        <v>1.0050251256281407E-2</v>
      </c>
      <c r="S49" s="442">
        <v>1.5661707126076743E-2</v>
      </c>
      <c r="T49" s="442">
        <v>7.9225352112676055E-3</v>
      </c>
      <c r="U49" s="442">
        <v>4.3436293436293436E-3</v>
      </c>
      <c r="V49" s="442">
        <v>0</v>
      </c>
      <c r="W49" s="442">
        <v>1.1111111111111112E-2</v>
      </c>
      <c r="X49" s="442">
        <v>2.5423728813559324E-2</v>
      </c>
      <c r="Y49" s="442">
        <v>3.682415976619581E-2</v>
      </c>
      <c r="Z49" s="442">
        <v>3.7974683544303799E-2</v>
      </c>
      <c r="AA49" s="442">
        <v>4.5801526717557252E-2</v>
      </c>
      <c r="AB49" s="442">
        <v>1.8669778296382729E-2</v>
      </c>
      <c r="AC49" s="442">
        <v>4.3755988502076015E-2</v>
      </c>
      <c r="AD49" s="442">
        <v>2.0270270270270271E-2</v>
      </c>
      <c r="AE49" s="442">
        <v>4.2899408284023666E-2</v>
      </c>
      <c r="AF49" s="442">
        <v>7.3065902578796568E-2</v>
      </c>
      <c r="AG49" s="442">
        <v>2.9702970297029702E-2</v>
      </c>
      <c r="AH49" s="442">
        <v>1.6459400146305778E-3</v>
      </c>
      <c r="AI49" s="442">
        <v>1.1024829834148212E-2</v>
      </c>
      <c r="AJ49" s="442">
        <v>1.4638946979948332E-2</v>
      </c>
      <c r="AK49" s="442">
        <v>3.4071550255536626E-2</v>
      </c>
      <c r="AL49" s="442">
        <v>5.4890921885995779E-2</v>
      </c>
      <c r="AM49" s="442">
        <v>5.6368732482092808E-2</v>
      </c>
      <c r="AN49" s="442">
        <v>0</v>
      </c>
      <c r="AO49" s="442">
        <v>1.0101010101010102E-2</v>
      </c>
      <c r="AP49" s="443">
        <v>2.4729434195031683E-2</v>
      </c>
      <c r="AQ49" s="313"/>
      <c r="AR49" s="313"/>
      <c r="AS49" s="313"/>
      <c r="AT49" s="313"/>
      <c r="AU49" s="313"/>
      <c r="AV49" s="313"/>
      <c r="AW49" s="313"/>
      <c r="AX49" s="313"/>
      <c r="AY49" s="313"/>
      <c r="AZ49" s="313"/>
      <c r="BA49" s="313"/>
      <c r="BB49" s="313"/>
      <c r="BC49" s="313"/>
      <c r="BD49" s="313"/>
    </row>
    <row r="50" spans="1:56" x14ac:dyDescent="0.2">
      <c r="A50" s="286">
        <v>46</v>
      </c>
      <c r="B50" s="282" t="s">
        <v>204</v>
      </c>
      <c r="C50" s="442">
        <v>-6.9637061079964591E-2</v>
      </c>
      <c r="D50" s="442">
        <v>-3.4883720930232558E-2</v>
      </c>
      <c r="E50" s="442">
        <v>0</v>
      </c>
      <c r="F50" s="442">
        <v>0</v>
      </c>
      <c r="G50" s="442">
        <v>-4.3341213553979513E-3</v>
      </c>
      <c r="H50" s="442">
        <v>0</v>
      </c>
      <c r="I50" s="442">
        <v>0</v>
      </c>
      <c r="J50" s="442">
        <v>0</v>
      </c>
      <c r="K50" s="442">
        <v>0</v>
      </c>
      <c r="L50" s="442">
        <v>0</v>
      </c>
      <c r="M50" s="442">
        <v>0</v>
      </c>
      <c r="N50" s="442">
        <v>0</v>
      </c>
      <c r="O50" s="442">
        <v>0</v>
      </c>
      <c r="P50" s="442">
        <v>0</v>
      </c>
      <c r="Q50" s="442">
        <v>0</v>
      </c>
      <c r="R50" s="442">
        <v>0</v>
      </c>
      <c r="S50" s="442">
        <v>0</v>
      </c>
      <c r="T50" s="442">
        <v>0</v>
      </c>
      <c r="U50" s="442">
        <v>0</v>
      </c>
      <c r="V50" s="442">
        <v>0</v>
      </c>
      <c r="W50" s="442">
        <v>0</v>
      </c>
      <c r="X50" s="442">
        <v>0</v>
      </c>
      <c r="Y50" s="442">
        <v>-4.2864101315148563E-3</v>
      </c>
      <c r="Z50" s="442">
        <v>0</v>
      </c>
      <c r="AA50" s="442">
        <v>-4.8346055979643768E-2</v>
      </c>
      <c r="AB50" s="442">
        <v>0</v>
      </c>
      <c r="AC50" s="442">
        <v>-3.1938677738741617E-4</v>
      </c>
      <c r="AD50" s="442">
        <v>-1.6216216216216217E-2</v>
      </c>
      <c r="AE50" s="442">
        <v>0</v>
      </c>
      <c r="AF50" s="442">
        <v>-1.4326647564469914E-3</v>
      </c>
      <c r="AG50" s="442">
        <v>0</v>
      </c>
      <c r="AH50" s="442">
        <v>0</v>
      </c>
      <c r="AI50" s="442">
        <v>-1.6297574537436487E-3</v>
      </c>
      <c r="AJ50" s="442">
        <v>-1.2178619756427604E-2</v>
      </c>
      <c r="AK50" s="442">
        <v>-1.7035775127768313E-2</v>
      </c>
      <c r="AL50" s="442">
        <v>0</v>
      </c>
      <c r="AM50" s="442">
        <v>0</v>
      </c>
      <c r="AN50" s="442">
        <v>0</v>
      </c>
      <c r="AO50" s="442">
        <v>-1.0101010101010102E-2</v>
      </c>
      <c r="AP50" s="443">
        <v>-6.6730219256434702E-3</v>
      </c>
      <c r="AQ50" s="313"/>
      <c r="AR50" s="313"/>
      <c r="AS50" s="313"/>
      <c r="AT50" s="313"/>
      <c r="AU50" s="313"/>
      <c r="AV50" s="313"/>
      <c r="AW50" s="313"/>
      <c r="AX50" s="313"/>
      <c r="AY50" s="313"/>
      <c r="AZ50" s="313"/>
      <c r="BA50" s="313"/>
      <c r="BB50" s="313"/>
      <c r="BC50" s="313"/>
      <c r="BD50" s="313"/>
    </row>
    <row r="51" spans="1:56" x14ac:dyDescent="0.2">
      <c r="A51" s="288">
        <v>47</v>
      </c>
      <c r="B51" s="289" t="s">
        <v>58</v>
      </c>
      <c r="C51" s="444">
        <v>0.45588669223959871</v>
      </c>
      <c r="D51" s="444">
        <v>0.68023255813953487</v>
      </c>
      <c r="E51" s="444">
        <v>0</v>
      </c>
      <c r="F51" s="444">
        <v>0.875</v>
      </c>
      <c r="G51" s="444">
        <v>0.30338849487785657</v>
      </c>
      <c r="H51" s="444">
        <v>0.3902439024390244</v>
      </c>
      <c r="I51" s="444">
        <v>0.40236686390532544</v>
      </c>
      <c r="J51" s="444">
        <v>0.32500000000000001</v>
      </c>
      <c r="K51" s="444">
        <v>0.31111111111111112</v>
      </c>
      <c r="L51" s="444">
        <v>0.34220532319391633</v>
      </c>
      <c r="M51" s="444">
        <v>0.47680890538033394</v>
      </c>
      <c r="N51" s="444">
        <v>0.24967714162720619</v>
      </c>
      <c r="O51" s="444">
        <v>0.23039215686274508</v>
      </c>
      <c r="P51" s="444">
        <v>0.43975283213182287</v>
      </c>
      <c r="Q51" s="444">
        <v>0.42789034564958284</v>
      </c>
      <c r="R51" s="444">
        <v>0.46231155778894473</v>
      </c>
      <c r="S51" s="444">
        <v>0.40798747063429913</v>
      </c>
      <c r="T51" s="444">
        <v>0.36223591549295775</v>
      </c>
      <c r="U51" s="444">
        <v>0.35183397683397682</v>
      </c>
      <c r="V51" s="444">
        <v>0.36666666666666664</v>
      </c>
      <c r="W51" s="444">
        <v>0.22222222222222221</v>
      </c>
      <c r="X51" s="444">
        <v>0.47457627118644069</v>
      </c>
      <c r="Y51" s="444">
        <v>0.46244520214320506</v>
      </c>
      <c r="Z51" s="444">
        <v>0.35443037974683544</v>
      </c>
      <c r="AA51" s="444">
        <v>0.49745547073791346</v>
      </c>
      <c r="AB51" s="444">
        <v>0.67094515752625439</v>
      </c>
      <c r="AC51" s="444">
        <v>0.72436921111465991</v>
      </c>
      <c r="AD51" s="444">
        <v>0.68513513513513513</v>
      </c>
      <c r="AE51" s="444">
        <v>0.90162721893491127</v>
      </c>
      <c r="AF51" s="444">
        <v>0.76504297994269344</v>
      </c>
      <c r="AG51" s="444">
        <v>0.57425742574257421</v>
      </c>
      <c r="AH51" s="444">
        <v>0.71598390636430143</v>
      </c>
      <c r="AI51" s="444">
        <v>0.77202569264691789</v>
      </c>
      <c r="AJ51" s="444">
        <v>0.57706975027678686</v>
      </c>
      <c r="AK51" s="444">
        <v>0.59625212947189099</v>
      </c>
      <c r="AL51" s="444">
        <v>0.65587614356087265</v>
      </c>
      <c r="AM51" s="444">
        <v>0.54500155714730614</v>
      </c>
      <c r="AN51" s="444">
        <v>0</v>
      </c>
      <c r="AO51" s="444">
        <v>0.30303030303030304</v>
      </c>
      <c r="AP51" s="445">
        <v>0.54592609207648746</v>
      </c>
      <c r="AQ51" s="313"/>
      <c r="AR51" s="313"/>
      <c r="AS51" s="313"/>
      <c r="AT51" s="313"/>
      <c r="AU51" s="313"/>
      <c r="AV51" s="313"/>
      <c r="AW51" s="313"/>
      <c r="AX51" s="313"/>
      <c r="AY51" s="313"/>
      <c r="AZ51" s="313"/>
      <c r="BA51" s="313"/>
      <c r="BB51" s="313"/>
      <c r="BC51" s="313"/>
      <c r="BD51" s="313"/>
    </row>
    <row r="52" spans="1:56" x14ac:dyDescent="0.2">
      <c r="A52" s="304">
        <v>48</v>
      </c>
      <c r="B52" s="305" t="s">
        <v>439</v>
      </c>
      <c r="C52" s="444">
        <v>1</v>
      </c>
      <c r="D52" s="444">
        <v>1</v>
      </c>
      <c r="E52" s="444">
        <v>0</v>
      </c>
      <c r="F52" s="444">
        <v>1</v>
      </c>
      <c r="G52" s="444">
        <v>1</v>
      </c>
      <c r="H52" s="444">
        <v>1</v>
      </c>
      <c r="I52" s="444">
        <v>1</v>
      </c>
      <c r="J52" s="444">
        <v>1</v>
      </c>
      <c r="K52" s="444">
        <v>1</v>
      </c>
      <c r="L52" s="444">
        <v>1</v>
      </c>
      <c r="M52" s="444">
        <v>1</v>
      </c>
      <c r="N52" s="444">
        <v>1</v>
      </c>
      <c r="O52" s="444">
        <v>1</v>
      </c>
      <c r="P52" s="444">
        <v>1</v>
      </c>
      <c r="Q52" s="444">
        <v>1</v>
      </c>
      <c r="R52" s="444">
        <v>1</v>
      </c>
      <c r="S52" s="444">
        <v>1</v>
      </c>
      <c r="T52" s="444">
        <v>1</v>
      </c>
      <c r="U52" s="444">
        <v>1</v>
      </c>
      <c r="V52" s="444">
        <v>1</v>
      </c>
      <c r="W52" s="444">
        <v>1</v>
      </c>
      <c r="X52" s="444">
        <v>1</v>
      </c>
      <c r="Y52" s="444">
        <v>1</v>
      </c>
      <c r="Z52" s="444">
        <v>1</v>
      </c>
      <c r="AA52" s="444">
        <v>1</v>
      </c>
      <c r="AB52" s="444">
        <v>1</v>
      </c>
      <c r="AC52" s="444">
        <v>1</v>
      </c>
      <c r="AD52" s="444">
        <v>1</v>
      </c>
      <c r="AE52" s="444">
        <v>1</v>
      </c>
      <c r="AF52" s="444">
        <v>1</v>
      </c>
      <c r="AG52" s="444">
        <v>1</v>
      </c>
      <c r="AH52" s="444">
        <v>1</v>
      </c>
      <c r="AI52" s="444">
        <v>1</v>
      </c>
      <c r="AJ52" s="444">
        <v>1</v>
      </c>
      <c r="AK52" s="444">
        <v>1</v>
      </c>
      <c r="AL52" s="444">
        <v>1</v>
      </c>
      <c r="AM52" s="444">
        <v>1</v>
      </c>
      <c r="AN52" s="444">
        <v>1</v>
      </c>
      <c r="AO52" s="444">
        <v>1</v>
      </c>
      <c r="AP52" s="445">
        <v>1</v>
      </c>
      <c r="AQ52" s="313"/>
      <c r="AR52" s="313"/>
      <c r="AS52" s="313"/>
      <c r="AT52" s="313"/>
      <c r="AU52" s="313"/>
      <c r="AV52" s="313"/>
      <c r="AW52" s="313"/>
      <c r="AX52" s="313"/>
      <c r="AY52" s="313"/>
      <c r="AZ52" s="313"/>
      <c r="BA52" s="313"/>
      <c r="BB52" s="313"/>
      <c r="BC52" s="313"/>
      <c r="BD52" s="313"/>
    </row>
    <row r="53" spans="1:56" x14ac:dyDescent="0.2">
      <c r="A53" s="56" t="s">
        <v>485</v>
      </c>
      <c r="B53" s="56"/>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row>
    <row r="54" spans="1:56"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row>
    <row r="55" spans="1:56" x14ac:dyDescent="0.2">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row>
    <row r="56" spans="1:56" x14ac:dyDescent="0.2">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row>
    <row r="57" spans="1:56" x14ac:dyDescent="0.2">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row>
    <row r="58" spans="1:56" x14ac:dyDescent="0.2">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row>
    <row r="59" spans="1:56" x14ac:dyDescent="0.2">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row>
    <row r="60" spans="1:56" x14ac:dyDescent="0.2">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row>
    <row r="61" spans="1:56" x14ac:dyDescent="0.2">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row>
    <row r="62" spans="1:56" x14ac:dyDescent="0.2">
      <c r="AU62" s="314"/>
      <c r="AV62" s="314"/>
      <c r="AW62" s="314"/>
      <c r="AX62" s="314"/>
      <c r="AY62" s="314"/>
      <c r="AZ62" s="314"/>
      <c r="BA62" s="314"/>
      <c r="BB62" s="314"/>
      <c r="BC62" s="314"/>
      <c r="BD62" s="314"/>
    </row>
    <row r="63" spans="1:56" x14ac:dyDescent="0.2">
      <c r="AU63" s="314"/>
      <c r="AV63" s="314"/>
      <c r="AW63" s="314"/>
      <c r="AX63" s="314"/>
      <c r="AY63" s="314"/>
      <c r="AZ63" s="314"/>
      <c r="BA63" s="314"/>
      <c r="BB63" s="314"/>
      <c r="BC63" s="314"/>
      <c r="BD63" s="314"/>
    </row>
    <row r="64" spans="1:56" x14ac:dyDescent="0.2">
      <c r="AU64" s="314"/>
      <c r="AV64" s="314"/>
      <c r="AW64" s="314"/>
      <c r="AX64" s="314"/>
      <c r="AY64" s="314"/>
      <c r="AZ64" s="314"/>
      <c r="BA64" s="314"/>
      <c r="BB64" s="314"/>
      <c r="BC64" s="314"/>
      <c r="BD64" s="314"/>
    </row>
    <row r="65" spans="47:56" x14ac:dyDescent="0.2">
      <c r="AU65" s="314"/>
      <c r="AV65" s="314"/>
      <c r="AW65" s="314"/>
      <c r="AX65" s="314"/>
      <c r="AY65" s="314"/>
      <c r="AZ65" s="314"/>
      <c r="BA65" s="314"/>
      <c r="BB65" s="314"/>
      <c r="BC65" s="314"/>
      <c r="BD65" s="314"/>
    </row>
    <row r="66" spans="47:56" x14ac:dyDescent="0.2">
      <c r="AU66" s="314"/>
      <c r="AV66" s="314"/>
      <c r="AW66" s="314"/>
      <c r="AX66" s="314"/>
      <c r="AY66" s="314"/>
      <c r="AZ66" s="314"/>
      <c r="BA66" s="314"/>
      <c r="BB66" s="314"/>
      <c r="BC66" s="314"/>
      <c r="BD66" s="314"/>
    </row>
    <row r="67" spans="47:56" x14ac:dyDescent="0.2">
      <c r="AU67" s="314"/>
      <c r="AV67" s="314"/>
      <c r="AW67" s="314"/>
      <c r="AX67" s="314"/>
      <c r="AY67" s="314"/>
      <c r="AZ67" s="314"/>
      <c r="BA67" s="314"/>
      <c r="BB67" s="314"/>
      <c r="BC67" s="314"/>
      <c r="BD67" s="314"/>
    </row>
    <row r="68" spans="47:56" x14ac:dyDescent="0.2">
      <c r="AU68" s="314"/>
      <c r="AV68" s="314"/>
      <c r="AW68" s="314"/>
      <c r="AX68" s="314"/>
      <c r="AY68" s="314"/>
      <c r="AZ68" s="314"/>
      <c r="BA68" s="314"/>
      <c r="BB68" s="314"/>
      <c r="BC68" s="314"/>
      <c r="BD68" s="314"/>
    </row>
    <row r="69" spans="47:56" x14ac:dyDescent="0.2">
      <c r="AU69" s="314"/>
      <c r="AV69" s="314"/>
      <c r="AW69" s="314"/>
      <c r="AX69" s="314"/>
      <c r="AY69" s="314"/>
      <c r="AZ69" s="314"/>
      <c r="BA69" s="314"/>
      <c r="BB69" s="314"/>
      <c r="BC69" s="314"/>
      <c r="BD69" s="314"/>
    </row>
    <row r="70" spans="47:56" x14ac:dyDescent="0.2">
      <c r="AU70" s="314"/>
      <c r="AV70" s="314"/>
      <c r="AW70" s="314"/>
      <c r="AX70" s="314"/>
      <c r="AY70" s="314"/>
      <c r="AZ70" s="314"/>
      <c r="BA70" s="314"/>
      <c r="BB70" s="314"/>
      <c r="BC70" s="314"/>
      <c r="BD70" s="314"/>
    </row>
    <row r="71" spans="47:56" x14ac:dyDescent="0.2">
      <c r="AU71" s="314"/>
      <c r="AV71" s="314"/>
      <c r="AW71" s="314"/>
      <c r="AX71" s="314"/>
      <c r="AY71" s="314"/>
      <c r="AZ71" s="314"/>
      <c r="BA71" s="314"/>
      <c r="BB71" s="314"/>
      <c r="BC71" s="314"/>
      <c r="BD71" s="314"/>
    </row>
    <row r="72" spans="47:56" x14ac:dyDescent="0.2">
      <c r="AU72" s="314"/>
      <c r="AV72" s="314"/>
      <c r="AW72" s="314"/>
      <c r="AX72" s="314"/>
      <c r="AY72" s="314"/>
      <c r="AZ72" s="314"/>
      <c r="BA72" s="314"/>
      <c r="BB72" s="314"/>
      <c r="BC72" s="314"/>
      <c r="BD72" s="314"/>
    </row>
    <row r="73" spans="47:56" x14ac:dyDescent="0.2">
      <c r="AU73" s="314"/>
      <c r="AV73" s="314"/>
      <c r="AW73" s="314"/>
      <c r="AX73" s="314"/>
      <c r="AY73" s="314"/>
      <c r="AZ73" s="314"/>
      <c r="BA73" s="314"/>
      <c r="BB73" s="314"/>
      <c r="BC73" s="314"/>
      <c r="BD73" s="314"/>
    </row>
    <row r="74" spans="47:56" x14ac:dyDescent="0.2">
      <c r="AU74" s="314"/>
      <c r="AV74" s="314"/>
      <c r="AW74" s="314"/>
      <c r="AX74" s="314"/>
      <c r="AY74" s="314"/>
      <c r="AZ74" s="314"/>
      <c r="BA74" s="314"/>
      <c r="BB74" s="314"/>
      <c r="BC74" s="314"/>
      <c r="BD74" s="314"/>
    </row>
    <row r="75" spans="47:56" x14ac:dyDescent="0.2">
      <c r="AU75" s="314"/>
      <c r="AV75" s="314"/>
      <c r="AW75" s="314"/>
      <c r="AX75" s="314"/>
      <c r="AY75" s="314"/>
      <c r="AZ75" s="314"/>
      <c r="BA75" s="314"/>
      <c r="BB75" s="314"/>
      <c r="BC75" s="314"/>
      <c r="BD75" s="314"/>
    </row>
    <row r="76" spans="47:56" x14ac:dyDescent="0.2">
      <c r="AU76" s="314"/>
      <c r="AV76" s="314"/>
      <c r="AW76" s="314"/>
      <c r="AX76" s="314"/>
      <c r="AY76" s="314"/>
      <c r="AZ76" s="314"/>
      <c r="BA76" s="314"/>
      <c r="BB76" s="314"/>
      <c r="BC76" s="314"/>
      <c r="BD76" s="314"/>
    </row>
    <row r="77" spans="47:56" x14ac:dyDescent="0.2">
      <c r="AU77" s="314"/>
      <c r="AV77" s="314"/>
      <c r="AW77" s="314"/>
      <c r="AX77" s="314"/>
      <c r="AY77" s="314"/>
      <c r="AZ77" s="314"/>
      <c r="BA77" s="314"/>
      <c r="BB77" s="314"/>
      <c r="BC77" s="314"/>
      <c r="BD77" s="314"/>
    </row>
    <row r="78" spans="47:56" x14ac:dyDescent="0.2">
      <c r="AU78" s="314"/>
      <c r="AV78" s="314"/>
      <c r="AW78" s="314"/>
      <c r="AX78" s="314"/>
      <c r="AY78" s="314"/>
      <c r="AZ78" s="314"/>
      <c r="BA78" s="314"/>
      <c r="BB78" s="314"/>
      <c r="BC78" s="314"/>
      <c r="BD78" s="314"/>
    </row>
    <row r="79" spans="47:56" x14ac:dyDescent="0.2">
      <c r="AU79" s="314"/>
      <c r="AV79" s="314"/>
      <c r="AW79" s="314"/>
      <c r="AX79" s="314"/>
      <c r="AY79" s="314"/>
      <c r="AZ79" s="314"/>
      <c r="BA79" s="314"/>
      <c r="BB79" s="314"/>
      <c r="BC79" s="314"/>
      <c r="BD79" s="314"/>
    </row>
    <row r="80" spans="47:56" x14ac:dyDescent="0.2">
      <c r="AU80" s="314"/>
      <c r="AV80" s="314"/>
      <c r="AW80" s="314"/>
      <c r="AX80" s="314"/>
      <c r="AY80" s="314"/>
      <c r="AZ80" s="314"/>
      <c r="BA80" s="314"/>
      <c r="BB80" s="314"/>
      <c r="BC80" s="314"/>
      <c r="BD80" s="314"/>
    </row>
    <row r="81" spans="47:56" x14ac:dyDescent="0.2">
      <c r="AU81" s="314"/>
      <c r="AV81" s="314"/>
      <c r="AW81" s="314"/>
      <c r="AX81" s="314"/>
      <c r="AY81" s="314"/>
      <c r="AZ81" s="314"/>
      <c r="BA81" s="314"/>
      <c r="BB81" s="314"/>
      <c r="BC81" s="314"/>
      <c r="BD81" s="314"/>
    </row>
    <row r="82" spans="47:56" x14ac:dyDescent="0.2">
      <c r="AU82" s="314"/>
      <c r="AV82" s="314"/>
      <c r="AW82" s="314"/>
      <c r="AX82" s="314"/>
      <c r="AY82" s="314"/>
      <c r="AZ82" s="314"/>
      <c r="BA82" s="314"/>
      <c r="BB82" s="314"/>
      <c r="BC82" s="314"/>
      <c r="BD82" s="314"/>
    </row>
    <row r="83" spans="47:56" x14ac:dyDescent="0.2">
      <c r="AU83" s="314"/>
      <c r="AV83" s="314"/>
      <c r="AW83" s="314"/>
      <c r="AX83" s="314"/>
      <c r="AY83" s="314"/>
      <c r="AZ83" s="314"/>
      <c r="BA83" s="314"/>
      <c r="BB83" s="314"/>
      <c r="BC83" s="314"/>
      <c r="BD83" s="314"/>
    </row>
    <row r="84" spans="47:56" x14ac:dyDescent="0.2">
      <c r="AU84" s="314"/>
      <c r="AV84" s="314"/>
      <c r="AW84" s="314"/>
      <c r="AX84" s="314"/>
      <c r="AY84" s="314"/>
      <c r="AZ84" s="314"/>
      <c r="BA84" s="314"/>
      <c r="BB84" s="314"/>
      <c r="BC84" s="314"/>
      <c r="BD84" s="314"/>
    </row>
    <row r="85" spans="47:56" x14ac:dyDescent="0.2">
      <c r="AU85" s="314"/>
      <c r="AV85" s="314"/>
      <c r="AW85" s="314"/>
      <c r="AX85" s="314"/>
      <c r="AY85" s="314"/>
      <c r="AZ85" s="314"/>
      <c r="BA85" s="314"/>
      <c r="BB85" s="314"/>
      <c r="BC85" s="314"/>
      <c r="BD85" s="314"/>
    </row>
    <row r="86" spans="47:56" x14ac:dyDescent="0.2">
      <c r="AU86" s="314"/>
      <c r="AV86" s="314"/>
      <c r="AW86" s="314"/>
      <c r="AX86" s="314"/>
      <c r="AY86" s="314"/>
      <c r="AZ86" s="314"/>
      <c r="BA86" s="314"/>
      <c r="BB86" s="314"/>
      <c r="BC86" s="314"/>
      <c r="BD86" s="314"/>
    </row>
    <row r="87" spans="47:56" x14ac:dyDescent="0.2">
      <c r="AU87" s="314"/>
      <c r="AV87" s="314"/>
      <c r="AW87" s="314"/>
      <c r="AX87" s="314"/>
      <c r="AY87" s="314"/>
      <c r="AZ87" s="314"/>
      <c r="BA87" s="314"/>
      <c r="BB87" s="314"/>
      <c r="BC87" s="314"/>
      <c r="BD87" s="314"/>
    </row>
    <row r="88" spans="47:56" x14ac:dyDescent="0.2">
      <c r="AU88" s="314"/>
      <c r="AV88" s="314"/>
      <c r="AW88" s="314"/>
      <c r="AX88" s="314"/>
      <c r="AY88" s="314"/>
      <c r="AZ88" s="314"/>
      <c r="BA88" s="314"/>
      <c r="BB88" s="314"/>
      <c r="BC88" s="314"/>
      <c r="BD88" s="314"/>
    </row>
    <row r="89" spans="47:56" x14ac:dyDescent="0.2">
      <c r="AU89" s="314"/>
      <c r="AV89" s="314"/>
      <c r="AW89" s="314"/>
      <c r="AX89" s="314"/>
      <c r="AY89" s="314"/>
      <c r="AZ89" s="314"/>
      <c r="BA89" s="314"/>
      <c r="BB89" s="314"/>
      <c r="BC89" s="314"/>
      <c r="BD89" s="314"/>
    </row>
    <row r="90" spans="47:56" x14ac:dyDescent="0.2">
      <c r="AU90" s="314"/>
      <c r="AV90" s="314"/>
      <c r="AW90" s="314"/>
      <c r="AX90" s="314"/>
      <c r="AY90" s="314"/>
      <c r="AZ90" s="314"/>
      <c r="BA90" s="314"/>
      <c r="BB90" s="314"/>
      <c r="BC90" s="314"/>
      <c r="BD90" s="314"/>
    </row>
    <row r="91" spans="47:56" x14ac:dyDescent="0.2">
      <c r="AU91" s="314"/>
      <c r="AV91" s="314"/>
      <c r="AW91" s="314"/>
      <c r="AX91" s="314"/>
      <c r="AY91" s="314"/>
      <c r="AZ91" s="314"/>
      <c r="BA91" s="314"/>
      <c r="BB91" s="314"/>
      <c r="BC91" s="314"/>
      <c r="BD91" s="314"/>
    </row>
    <row r="92" spans="47:56" x14ac:dyDescent="0.2">
      <c r="AU92" s="314"/>
      <c r="AV92" s="314"/>
      <c r="AW92" s="314"/>
      <c r="AX92" s="314"/>
      <c r="AY92" s="314"/>
      <c r="AZ92" s="314"/>
      <c r="BA92" s="314"/>
      <c r="BB92" s="314"/>
      <c r="BC92" s="314"/>
      <c r="BD92" s="314"/>
    </row>
    <row r="93" spans="47:56" x14ac:dyDescent="0.2">
      <c r="AU93" s="314"/>
      <c r="AV93" s="314"/>
      <c r="AW93" s="314"/>
      <c r="AX93" s="314"/>
      <c r="AY93" s="314"/>
      <c r="AZ93" s="314"/>
      <c r="BA93" s="314"/>
      <c r="BB93" s="314"/>
      <c r="BC93" s="314"/>
      <c r="BD93" s="314"/>
    </row>
    <row r="94" spans="47:56" x14ac:dyDescent="0.2">
      <c r="AU94" s="314"/>
      <c r="AV94" s="314"/>
      <c r="AW94" s="314"/>
      <c r="AX94" s="314"/>
      <c r="AY94" s="314"/>
      <c r="AZ94" s="314"/>
      <c r="BA94" s="314"/>
      <c r="BB94" s="314"/>
      <c r="BC94" s="314"/>
      <c r="BD94" s="314"/>
    </row>
    <row r="95" spans="47:56" x14ac:dyDescent="0.2">
      <c r="AU95" s="314"/>
      <c r="AV95" s="314"/>
      <c r="AW95" s="314"/>
      <c r="AX95" s="314"/>
      <c r="AY95" s="314"/>
      <c r="AZ95" s="314"/>
      <c r="BA95" s="314"/>
      <c r="BB95" s="314"/>
      <c r="BC95" s="314"/>
      <c r="BD95" s="314"/>
    </row>
    <row r="96" spans="47:56" x14ac:dyDescent="0.2">
      <c r="AU96" s="314"/>
      <c r="AV96" s="314"/>
      <c r="AW96" s="314"/>
      <c r="AX96" s="314"/>
      <c r="AY96" s="314"/>
      <c r="AZ96" s="314"/>
      <c r="BA96" s="314"/>
      <c r="BB96" s="314"/>
      <c r="BC96" s="314"/>
      <c r="BD96" s="314"/>
    </row>
    <row r="97" spans="47:56" x14ac:dyDescent="0.2">
      <c r="AU97" s="314"/>
      <c r="AV97" s="314"/>
      <c r="AW97" s="314"/>
      <c r="AX97" s="314"/>
      <c r="AY97" s="314"/>
      <c r="AZ97" s="314"/>
      <c r="BA97" s="314"/>
      <c r="BB97" s="314"/>
      <c r="BC97" s="314"/>
      <c r="BD97" s="314"/>
    </row>
    <row r="98" spans="47:56" x14ac:dyDescent="0.2">
      <c r="AU98" s="314"/>
      <c r="AV98" s="314"/>
      <c r="AW98" s="314"/>
      <c r="AX98" s="314"/>
      <c r="AY98" s="314"/>
      <c r="AZ98" s="314"/>
      <c r="BA98" s="314"/>
      <c r="BB98" s="314"/>
      <c r="BC98" s="314"/>
      <c r="BD98" s="314"/>
    </row>
  </sheetData>
  <phoneticPr fontId="5"/>
  <pageMargins left="0.78740157480314965" right="0.78740157480314965" top="0.78740157480314965" bottom="0.78740157480314965" header="0.51181102362204722" footer="0.27559055118110237"/>
  <pageSetup paperSize="9" scale="92" fitToWidth="5" orientation="landscape" verticalDpi="200"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AP92"/>
  <sheetViews>
    <sheetView workbookViewId="0">
      <pane xSplit="2" ySplit="4" topLeftCell="C24" activePane="bottomRight" state="frozen"/>
      <selection activeCell="F63" sqref="F63"/>
      <selection pane="topRight" activeCell="F63" sqref="F63"/>
      <selection pane="bottomLeft" activeCell="F63" sqref="F63"/>
      <selection pane="bottomRight" activeCell="J26" sqref="J26"/>
    </sheetView>
  </sheetViews>
  <sheetFormatPr defaultColWidth="9" defaultRowHeight="12" x14ac:dyDescent="0.2"/>
  <cols>
    <col min="1" max="1" width="3.6328125" style="48" customWidth="1"/>
    <col min="2" max="2" width="25.6328125" style="48" customWidth="1"/>
    <col min="3" max="42" width="9.08984375" style="48" customWidth="1"/>
    <col min="43" max="256" width="9" style="48"/>
    <col min="257" max="257" width="3.6328125" style="48" customWidth="1"/>
    <col min="258" max="258" width="25.6328125" style="48" customWidth="1"/>
    <col min="259" max="298" width="9.08984375" style="48" customWidth="1"/>
    <col min="299" max="512" width="9" style="48"/>
    <col min="513" max="513" width="3.6328125" style="48" customWidth="1"/>
    <col min="514" max="514" width="25.6328125" style="48" customWidth="1"/>
    <col min="515" max="554" width="9.08984375" style="48" customWidth="1"/>
    <col min="555" max="768" width="9" style="48"/>
    <col min="769" max="769" width="3.6328125" style="48" customWidth="1"/>
    <col min="770" max="770" width="25.6328125" style="48" customWidth="1"/>
    <col min="771" max="810" width="9.08984375" style="48" customWidth="1"/>
    <col min="811" max="1024" width="9" style="48"/>
    <col min="1025" max="1025" width="3.6328125" style="48" customWidth="1"/>
    <col min="1026" max="1026" width="25.6328125" style="48" customWidth="1"/>
    <col min="1027" max="1066" width="9.08984375" style="48" customWidth="1"/>
    <col min="1067" max="1280" width="9" style="48"/>
    <col min="1281" max="1281" width="3.6328125" style="48" customWidth="1"/>
    <col min="1282" max="1282" width="25.6328125" style="48" customWidth="1"/>
    <col min="1283" max="1322" width="9.08984375" style="48" customWidth="1"/>
    <col min="1323" max="1536" width="9" style="48"/>
    <col min="1537" max="1537" width="3.6328125" style="48" customWidth="1"/>
    <col min="1538" max="1538" width="25.6328125" style="48" customWidth="1"/>
    <col min="1539" max="1578" width="9.08984375" style="48" customWidth="1"/>
    <col min="1579" max="1792" width="9" style="48"/>
    <col min="1793" max="1793" width="3.6328125" style="48" customWidth="1"/>
    <col min="1794" max="1794" width="25.6328125" style="48" customWidth="1"/>
    <col min="1795" max="1834" width="9.08984375" style="48" customWidth="1"/>
    <col min="1835" max="2048" width="9" style="48"/>
    <col min="2049" max="2049" width="3.6328125" style="48" customWidth="1"/>
    <col min="2050" max="2050" width="25.6328125" style="48" customWidth="1"/>
    <col min="2051" max="2090" width="9.08984375" style="48" customWidth="1"/>
    <col min="2091" max="2304" width="9" style="48"/>
    <col min="2305" max="2305" width="3.6328125" style="48" customWidth="1"/>
    <col min="2306" max="2306" width="25.6328125" style="48" customWidth="1"/>
    <col min="2307" max="2346" width="9.08984375" style="48" customWidth="1"/>
    <col min="2347" max="2560" width="9" style="48"/>
    <col min="2561" max="2561" width="3.6328125" style="48" customWidth="1"/>
    <col min="2562" max="2562" width="25.6328125" style="48" customWidth="1"/>
    <col min="2563" max="2602" width="9.08984375" style="48" customWidth="1"/>
    <col min="2603" max="2816" width="9" style="48"/>
    <col min="2817" max="2817" width="3.6328125" style="48" customWidth="1"/>
    <col min="2818" max="2818" width="25.6328125" style="48" customWidth="1"/>
    <col min="2819" max="2858" width="9.08984375" style="48" customWidth="1"/>
    <col min="2859" max="3072" width="9" style="48"/>
    <col min="3073" max="3073" width="3.6328125" style="48" customWidth="1"/>
    <col min="3074" max="3074" width="25.6328125" style="48" customWidth="1"/>
    <col min="3075" max="3114" width="9.08984375" style="48" customWidth="1"/>
    <col min="3115" max="3328" width="9" style="48"/>
    <col min="3329" max="3329" width="3.6328125" style="48" customWidth="1"/>
    <col min="3330" max="3330" width="25.6328125" style="48" customWidth="1"/>
    <col min="3331" max="3370" width="9.08984375" style="48" customWidth="1"/>
    <col min="3371" max="3584" width="9" style="48"/>
    <col min="3585" max="3585" width="3.6328125" style="48" customWidth="1"/>
    <col min="3586" max="3586" width="25.6328125" style="48" customWidth="1"/>
    <col min="3587" max="3626" width="9.08984375" style="48" customWidth="1"/>
    <col min="3627" max="3840" width="9" style="48"/>
    <col min="3841" max="3841" width="3.6328125" style="48" customWidth="1"/>
    <col min="3842" max="3842" width="25.6328125" style="48" customWidth="1"/>
    <col min="3843" max="3882" width="9.08984375" style="48" customWidth="1"/>
    <col min="3883" max="4096" width="9" style="48"/>
    <col min="4097" max="4097" width="3.6328125" style="48" customWidth="1"/>
    <col min="4098" max="4098" width="25.6328125" style="48" customWidth="1"/>
    <col min="4099" max="4138" width="9.08984375" style="48" customWidth="1"/>
    <col min="4139" max="4352" width="9" style="48"/>
    <col min="4353" max="4353" width="3.6328125" style="48" customWidth="1"/>
    <col min="4354" max="4354" width="25.6328125" style="48" customWidth="1"/>
    <col min="4355" max="4394" width="9.08984375" style="48" customWidth="1"/>
    <col min="4395" max="4608" width="9" style="48"/>
    <col min="4609" max="4609" width="3.6328125" style="48" customWidth="1"/>
    <col min="4610" max="4610" width="25.6328125" style="48" customWidth="1"/>
    <col min="4611" max="4650" width="9.08984375" style="48" customWidth="1"/>
    <col min="4651" max="4864" width="9" style="48"/>
    <col min="4865" max="4865" width="3.6328125" style="48" customWidth="1"/>
    <col min="4866" max="4866" width="25.6328125" style="48" customWidth="1"/>
    <col min="4867" max="4906" width="9.08984375" style="48" customWidth="1"/>
    <col min="4907" max="5120" width="9" style="48"/>
    <col min="5121" max="5121" width="3.6328125" style="48" customWidth="1"/>
    <col min="5122" max="5122" width="25.6328125" style="48" customWidth="1"/>
    <col min="5123" max="5162" width="9.08984375" style="48" customWidth="1"/>
    <col min="5163" max="5376" width="9" style="48"/>
    <col min="5377" max="5377" width="3.6328125" style="48" customWidth="1"/>
    <col min="5378" max="5378" width="25.6328125" style="48" customWidth="1"/>
    <col min="5379" max="5418" width="9.08984375" style="48" customWidth="1"/>
    <col min="5419" max="5632" width="9" style="48"/>
    <col min="5633" max="5633" width="3.6328125" style="48" customWidth="1"/>
    <col min="5634" max="5634" width="25.6328125" style="48" customWidth="1"/>
    <col min="5635" max="5674" width="9.08984375" style="48" customWidth="1"/>
    <col min="5675" max="5888" width="9" style="48"/>
    <col min="5889" max="5889" width="3.6328125" style="48" customWidth="1"/>
    <col min="5890" max="5890" width="25.6328125" style="48" customWidth="1"/>
    <col min="5891" max="5930" width="9.08984375" style="48" customWidth="1"/>
    <col min="5931" max="6144" width="9" style="48"/>
    <col min="6145" max="6145" width="3.6328125" style="48" customWidth="1"/>
    <col min="6146" max="6146" width="25.6328125" style="48" customWidth="1"/>
    <col min="6147" max="6186" width="9.08984375" style="48" customWidth="1"/>
    <col min="6187" max="6400" width="9" style="48"/>
    <col min="6401" max="6401" width="3.6328125" style="48" customWidth="1"/>
    <col min="6402" max="6402" width="25.6328125" style="48" customWidth="1"/>
    <col min="6403" max="6442" width="9.08984375" style="48" customWidth="1"/>
    <col min="6443" max="6656" width="9" style="48"/>
    <col min="6657" max="6657" width="3.6328125" style="48" customWidth="1"/>
    <col min="6658" max="6658" width="25.6328125" style="48" customWidth="1"/>
    <col min="6659" max="6698" width="9.08984375" style="48" customWidth="1"/>
    <col min="6699" max="6912" width="9" style="48"/>
    <col min="6913" max="6913" width="3.6328125" style="48" customWidth="1"/>
    <col min="6914" max="6914" width="25.6328125" style="48" customWidth="1"/>
    <col min="6915" max="6954" width="9.08984375" style="48" customWidth="1"/>
    <col min="6955" max="7168" width="9" style="48"/>
    <col min="7169" max="7169" width="3.6328125" style="48" customWidth="1"/>
    <col min="7170" max="7170" width="25.6328125" style="48" customWidth="1"/>
    <col min="7171" max="7210" width="9.08984375" style="48" customWidth="1"/>
    <col min="7211" max="7424" width="9" style="48"/>
    <col min="7425" max="7425" width="3.6328125" style="48" customWidth="1"/>
    <col min="7426" max="7426" width="25.6328125" style="48" customWidth="1"/>
    <col min="7427" max="7466" width="9.08984375" style="48" customWidth="1"/>
    <col min="7467" max="7680" width="9" style="48"/>
    <col min="7681" max="7681" width="3.6328125" style="48" customWidth="1"/>
    <col min="7682" max="7682" width="25.6328125" style="48" customWidth="1"/>
    <col min="7683" max="7722" width="9.08984375" style="48" customWidth="1"/>
    <col min="7723" max="7936" width="9" style="48"/>
    <col min="7937" max="7937" width="3.6328125" style="48" customWidth="1"/>
    <col min="7938" max="7938" width="25.6328125" style="48" customWidth="1"/>
    <col min="7939" max="7978" width="9.08984375" style="48" customWidth="1"/>
    <col min="7979" max="8192" width="9" style="48"/>
    <col min="8193" max="8193" width="3.6328125" style="48" customWidth="1"/>
    <col min="8194" max="8194" width="25.6328125" style="48" customWidth="1"/>
    <col min="8195" max="8234" width="9.08984375" style="48" customWidth="1"/>
    <col min="8235" max="8448" width="9" style="48"/>
    <col min="8449" max="8449" width="3.6328125" style="48" customWidth="1"/>
    <col min="8450" max="8450" width="25.6328125" style="48" customWidth="1"/>
    <col min="8451" max="8490" width="9.08984375" style="48" customWidth="1"/>
    <col min="8491" max="8704" width="9" style="48"/>
    <col min="8705" max="8705" width="3.6328125" style="48" customWidth="1"/>
    <col min="8706" max="8706" width="25.6328125" style="48" customWidth="1"/>
    <col min="8707" max="8746" width="9.08984375" style="48" customWidth="1"/>
    <col min="8747" max="8960" width="9" style="48"/>
    <col min="8961" max="8961" width="3.6328125" style="48" customWidth="1"/>
    <col min="8962" max="8962" width="25.6328125" style="48" customWidth="1"/>
    <col min="8963" max="9002" width="9.08984375" style="48" customWidth="1"/>
    <col min="9003" max="9216" width="9" style="48"/>
    <col min="9217" max="9217" width="3.6328125" style="48" customWidth="1"/>
    <col min="9218" max="9218" width="25.6328125" style="48" customWidth="1"/>
    <col min="9219" max="9258" width="9.08984375" style="48" customWidth="1"/>
    <col min="9259" max="9472" width="9" style="48"/>
    <col min="9473" max="9473" width="3.6328125" style="48" customWidth="1"/>
    <col min="9474" max="9474" width="25.6328125" style="48" customWidth="1"/>
    <col min="9475" max="9514" width="9.08984375" style="48" customWidth="1"/>
    <col min="9515" max="9728" width="9" style="48"/>
    <col min="9729" max="9729" width="3.6328125" style="48" customWidth="1"/>
    <col min="9730" max="9730" width="25.6328125" style="48" customWidth="1"/>
    <col min="9731" max="9770" width="9.08984375" style="48" customWidth="1"/>
    <col min="9771" max="9984" width="9" style="48"/>
    <col min="9985" max="9985" width="3.6328125" style="48" customWidth="1"/>
    <col min="9986" max="9986" width="25.6328125" style="48" customWidth="1"/>
    <col min="9987" max="10026" width="9.08984375" style="48" customWidth="1"/>
    <col min="10027" max="10240" width="9" style="48"/>
    <col min="10241" max="10241" width="3.6328125" style="48" customWidth="1"/>
    <col min="10242" max="10242" width="25.6328125" style="48" customWidth="1"/>
    <col min="10243" max="10282" width="9.08984375" style="48" customWidth="1"/>
    <col min="10283" max="10496" width="9" style="48"/>
    <col min="10497" max="10497" width="3.6328125" style="48" customWidth="1"/>
    <col min="10498" max="10498" width="25.6328125" style="48" customWidth="1"/>
    <col min="10499" max="10538" width="9.08984375" style="48" customWidth="1"/>
    <col min="10539" max="10752" width="9" style="48"/>
    <col min="10753" max="10753" width="3.6328125" style="48" customWidth="1"/>
    <col min="10754" max="10754" width="25.6328125" style="48" customWidth="1"/>
    <col min="10755" max="10794" width="9.08984375" style="48" customWidth="1"/>
    <col min="10795" max="11008" width="9" style="48"/>
    <col min="11009" max="11009" width="3.6328125" style="48" customWidth="1"/>
    <col min="11010" max="11010" width="25.6328125" style="48" customWidth="1"/>
    <col min="11011" max="11050" width="9.08984375" style="48" customWidth="1"/>
    <col min="11051" max="11264" width="9" style="48"/>
    <col min="11265" max="11265" width="3.6328125" style="48" customWidth="1"/>
    <col min="11266" max="11266" width="25.6328125" style="48" customWidth="1"/>
    <col min="11267" max="11306" width="9.08984375" style="48" customWidth="1"/>
    <col min="11307" max="11520" width="9" style="48"/>
    <col min="11521" max="11521" width="3.6328125" style="48" customWidth="1"/>
    <col min="11522" max="11522" width="25.6328125" style="48" customWidth="1"/>
    <col min="11523" max="11562" width="9.08984375" style="48" customWidth="1"/>
    <col min="11563" max="11776" width="9" style="48"/>
    <col min="11777" max="11777" width="3.6328125" style="48" customWidth="1"/>
    <col min="11778" max="11778" width="25.6328125" style="48" customWidth="1"/>
    <col min="11779" max="11818" width="9.08984375" style="48" customWidth="1"/>
    <col min="11819" max="12032" width="9" style="48"/>
    <col min="12033" max="12033" width="3.6328125" style="48" customWidth="1"/>
    <col min="12034" max="12034" width="25.6328125" style="48" customWidth="1"/>
    <col min="12035" max="12074" width="9.08984375" style="48" customWidth="1"/>
    <col min="12075" max="12288" width="9" style="48"/>
    <col min="12289" max="12289" width="3.6328125" style="48" customWidth="1"/>
    <col min="12290" max="12290" width="25.6328125" style="48" customWidth="1"/>
    <col min="12291" max="12330" width="9.08984375" style="48" customWidth="1"/>
    <col min="12331" max="12544" width="9" style="48"/>
    <col min="12545" max="12545" width="3.6328125" style="48" customWidth="1"/>
    <col min="12546" max="12546" width="25.6328125" style="48" customWidth="1"/>
    <col min="12547" max="12586" width="9.08984375" style="48" customWidth="1"/>
    <col min="12587" max="12800" width="9" style="48"/>
    <col min="12801" max="12801" width="3.6328125" style="48" customWidth="1"/>
    <col min="12802" max="12802" width="25.6328125" style="48" customWidth="1"/>
    <col min="12803" max="12842" width="9.08984375" style="48" customWidth="1"/>
    <col min="12843" max="13056" width="9" style="48"/>
    <col min="13057" max="13057" width="3.6328125" style="48" customWidth="1"/>
    <col min="13058" max="13058" width="25.6328125" style="48" customWidth="1"/>
    <col min="13059" max="13098" width="9.08984375" style="48" customWidth="1"/>
    <col min="13099" max="13312" width="9" style="48"/>
    <col min="13313" max="13313" width="3.6328125" style="48" customWidth="1"/>
    <col min="13314" max="13314" width="25.6328125" style="48" customWidth="1"/>
    <col min="13315" max="13354" width="9.08984375" style="48" customWidth="1"/>
    <col min="13355" max="13568" width="9" style="48"/>
    <col min="13569" max="13569" width="3.6328125" style="48" customWidth="1"/>
    <col min="13570" max="13570" width="25.6328125" style="48" customWidth="1"/>
    <col min="13571" max="13610" width="9.08984375" style="48" customWidth="1"/>
    <col min="13611" max="13824" width="9" style="48"/>
    <col min="13825" max="13825" width="3.6328125" style="48" customWidth="1"/>
    <col min="13826" max="13826" width="25.6328125" style="48" customWidth="1"/>
    <col min="13827" max="13866" width="9.08984375" style="48" customWidth="1"/>
    <col min="13867" max="14080" width="9" style="48"/>
    <col min="14081" max="14081" width="3.6328125" style="48" customWidth="1"/>
    <col min="14082" max="14082" width="25.6328125" style="48" customWidth="1"/>
    <col min="14083" max="14122" width="9.08984375" style="48" customWidth="1"/>
    <col min="14123" max="14336" width="9" style="48"/>
    <col min="14337" max="14337" width="3.6328125" style="48" customWidth="1"/>
    <col min="14338" max="14338" width="25.6328125" style="48" customWidth="1"/>
    <col min="14339" max="14378" width="9.08984375" style="48" customWidth="1"/>
    <col min="14379" max="14592" width="9" style="48"/>
    <col min="14593" max="14593" width="3.6328125" style="48" customWidth="1"/>
    <col min="14594" max="14594" width="25.6328125" style="48" customWidth="1"/>
    <col min="14595" max="14634" width="9.08984375" style="48" customWidth="1"/>
    <col min="14635" max="14848" width="9" style="48"/>
    <col min="14849" max="14849" width="3.6328125" style="48" customWidth="1"/>
    <col min="14850" max="14850" width="25.6328125" style="48" customWidth="1"/>
    <col min="14851" max="14890" width="9.08984375" style="48" customWidth="1"/>
    <col min="14891" max="15104" width="9" style="48"/>
    <col min="15105" max="15105" width="3.6328125" style="48" customWidth="1"/>
    <col min="15106" max="15106" width="25.6328125" style="48" customWidth="1"/>
    <col min="15107" max="15146" width="9.08984375" style="48" customWidth="1"/>
    <col min="15147" max="15360" width="9" style="48"/>
    <col min="15361" max="15361" width="3.6328125" style="48" customWidth="1"/>
    <col min="15362" max="15362" width="25.6328125" style="48" customWidth="1"/>
    <col min="15363" max="15402" width="9.08984375" style="48" customWidth="1"/>
    <col min="15403" max="15616" width="9" style="48"/>
    <col min="15617" max="15617" width="3.6328125" style="48" customWidth="1"/>
    <col min="15618" max="15618" width="25.6328125" style="48" customWidth="1"/>
    <col min="15619" max="15658" width="9.08984375" style="48" customWidth="1"/>
    <col min="15659" max="15872" width="9" style="48"/>
    <col min="15873" max="15873" width="3.6328125" style="48" customWidth="1"/>
    <col min="15874" max="15874" width="25.6328125" style="48" customWidth="1"/>
    <col min="15875" max="15914" width="9.08984375" style="48" customWidth="1"/>
    <col min="15915" max="16128" width="9" style="48"/>
    <col min="16129" max="16129" width="3.6328125" style="48" customWidth="1"/>
    <col min="16130" max="16130" width="25.6328125" style="48" customWidth="1"/>
    <col min="16131" max="16170" width="9.08984375" style="48" customWidth="1"/>
    <col min="16171" max="16384" width="9" style="48"/>
  </cols>
  <sheetData>
    <row r="1" spans="1:42" ht="13" x14ac:dyDescent="0.2">
      <c r="A1" s="236" t="s">
        <v>397</v>
      </c>
      <c r="E1" s="48" t="s">
        <v>611</v>
      </c>
    </row>
    <row r="2" spans="1:42" ht="14" x14ac:dyDescent="0.2">
      <c r="A2" s="48" t="s">
        <v>486</v>
      </c>
    </row>
    <row r="3" spans="1:42" ht="12.5" x14ac:dyDescent="0.2">
      <c r="A3" s="211" t="s">
        <v>1</v>
      </c>
      <c r="B3" s="233"/>
      <c r="C3" s="242" t="s">
        <v>403</v>
      </c>
      <c r="D3" s="242" t="s">
        <v>404</v>
      </c>
      <c r="E3" s="242" t="s">
        <v>405</v>
      </c>
      <c r="F3" s="242" t="s">
        <v>406</v>
      </c>
      <c r="G3" s="242" t="s">
        <v>407</v>
      </c>
      <c r="H3" s="243" t="s">
        <v>408</v>
      </c>
      <c r="I3" s="243" t="s">
        <v>409</v>
      </c>
      <c r="J3" s="243" t="s">
        <v>410</v>
      </c>
      <c r="K3" s="243" t="s">
        <v>411</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315">
        <v>40</v>
      </c>
    </row>
    <row r="4" spans="1:42" ht="33" customHeight="1" x14ac:dyDescent="0.2">
      <c r="A4" s="234"/>
      <c r="B4" s="235" t="s">
        <v>416</v>
      </c>
      <c r="C4" s="255" t="s">
        <v>417</v>
      </c>
      <c r="D4" s="255" t="s">
        <v>418</v>
      </c>
      <c r="E4" s="255" t="s">
        <v>419</v>
      </c>
      <c r="F4" s="255" t="s">
        <v>27</v>
      </c>
      <c r="G4" s="255" t="s">
        <v>420</v>
      </c>
      <c r="H4" s="256" t="s">
        <v>28</v>
      </c>
      <c r="I4" s="256" t="s">
        <v>267</v>
      </c>
      <c r="J4" s="256" t="s">
        <v>29</v>
      </c>
      <c r="K4" s="256" t="s">
        <v>30</v>
      </c>
      <c r="L4" s="256" t="s">
        <v>421</v>
      </c>
      <c r="M4" s="256" t="s">
        <v>31</v>
      </c>
      <c r="N4" s="256" t="s">
        <v>32</v>
      </c>
      <c r="O4" s="256" t="s">
        <v>33</v>
      </c>
      <c r="P4" s="256" t="s">
        <v>34</v>
      </c>
      <c r="Q4" s="256" t="s">
        <v>268</v>
      </c>
      <c r="R4" s="256" t="s">
        <v>269</v>
      </c>
      <c r="S4" s="256" t="s">
        <v>270</v>
      </c>
      <c r="T4" s="256" t="s">
        <v>422</v>
      </c>
      <c r="U4" s="256" t="s">
        <v>35</v>
      </c>
      <c r="V4" s="256" t="s">
        <v>365</v>
      </c>
      <c r="W4" s="256" t="s">
        <v>423</v>
      </c>
      <c r="X4" s="256" t="s">
        <v>50</v>
      </c>
      <c r="Y4" s="256" t="s">
        <v>36</v>
      </c>
      <c r="Z4" s="256" t="s">
        <v>424</v>
      </c>
      <c r="AA4" s="256" t="s">
        <v>425</v>
      </c>
      <c r="AB4" s="256" t="s">
        <v>426</v>
      </c>
      <c r="AC4" s="256" t="s">
        <v>427</v>
      </c>
      <c r="AD4" s="256" t="s">
        <v>37</v>
      </c>
      <c r="AE4" s="256" t="s">
        <v>38</v>
      </c>
      <c r="AF4" s="256" t="s">
        <v>428</v>
      </c>
      <c r="AG4" s="256" t="s">
        <v>193</v>
      </c>
      <c r="AH4" s="256" t="s">
        <v>39</v>
      </c>
      <c r="AI4" s="256" t="s">
        <v>40</v>
      </c>
      <c r="AJ4" s="256" t="s">
        <v>429</v>
      </c>
      <c r="AK4" s="256" t="s">
        <v>430</v>
      </c>
      <c r="AL4" s="255" t="s">
        <v>41</v>
      </c>
      <c r="AM4" s="255" t="s">
        <v>42</v>
      </c>
      <c r="AN4" s="255" t="s">
        <v>431</v>
      </c>
      <c r="AO4" s="255" t="s">
        <v>432</v>
      </c>
      <c r="AP4" s="316" t="s">
        <v>43</v>
      </c>
    </row>
    <row r="5" spans="1:42" ht="12.5" x14ac:dyDescent="0.2">
      <c r="A5" s="267" t="s">
        <v>442</v>
      </c>
      <c r="B5" s="272" t="s">
        <v>443</v>
      </c>
      <c r="C5" s="442">
        <v>1.1670598634959206</v>
      </c>
      <c r="D5" s="442">
        <v>6.1880249047826879E-4</v>
      </c>
      <c r="E5" s="442">
        <v>0</v>
      </c>
      <c r="F5" s="442">
        <v>1.0695469510544443E-7</v>
      </c>
      <c r="G5" s="442">
        <v>0.24394651331174744</v>
      </c>
      <c r="H5" s="442">
        <v>7.2375307031308858E-3</v>
      </c>
      <c r="I5" s="442">
        <v>8.3017998966754337E-5</v>
      </c>
      <c r="J5" s="442">
        <v>1.5509313778503341E-4</v>
      </c>
      <c r="K5" s="442">
        <v>7.3581243479112788E-8</v>
      </c>
      <c r="L5" s="442">
        <v>5.4197966727243148E-6</v>
      </c>
      <c r="M5" s="442">
        <v>1.7125542048198301E-5</v>
      </c>
      <c r="N5" s="442">
        <v>8.0256939590547512E-6</v>
      </c>
      <c r="O5" s="442">
        <v>3.6593700052957881E-6</v>
      </c>
      <c r="P5" s="442">
        <v>8.8006547471455242E-6</v>
      </c>
      <c r="Q5" s="442">
        <v>7.1501064545586609E-6</v>
      </c>
      <c r="R5" s="442">
        <v>6.7186661103875269E-7</v>
      </c>
      <c r="S5" s="442">
        <v>6.5760622445363051E-6</v>
      </c>
      <c r="T5" s="442">
        <v>8.606397248972446E-6</v>
      </c>
      <c r="U5" s="442">
        <v>6.7467073482455787E-6</v>
      </c>
      <c r="V5" s="442">
        <v>8.0596121604911649E-7</v>
      </c>
      <c r="W5" s="442">
        <v>4.9375487949345572E-7</v>
      </c>
      <c r="X5" s="442">
        <v>1.5876152644964998E-4</v>
      </c>
      <c r="Y5" s="442">
        <v>1.2570009306384275E-3</v>
      </c>
      <c r="Z5" s="442">
        <v>1.6457117471026814E-5</v>
      </c>
      <c r="AA5" s="442">
        <v>6.5271227593483223E-5</v>
      </c>
      <c r="AB5" s="442">
        <v>1.0063156515496027E-5</v>
      </c>
      <c r="AC5" s="442">
        <v>1.1494716984094385E-5</v>
      </c>
      <c r="AD5" s="442">
        <v>5.0939983386672641E-6</v>
      </c>
      <c r="AE5" s="442">
        <v>1.2228560576283257E-5</v>
      </c>
      <c r="AF5" s="442">
        <v>3.1690186284075947E-6</v>
      </c>
      <c r="AG5" s="442">
        <v>1.0301988090158392E-6</v>
      </c>
      <c r="AH5" s="442">
        <v>2.3846066881060127E-5</v>
      </c>
      <c r="AI5" s="442">
        <v>2.9658234846872333E-3</v>
      </c>
      <c r="AJ5" s="442">
        <v>2.7513233867897074E-3</v>
      </c>
      <c r="AK5" s="442">
        <v>2.0554437383691602E-3</v>
      </c>
      <c r="AL5" s="442">
        <v>1.1042958504664797E-5</v>
      </c>
      <c r="AM5" s="442">
        <v>2.3042226236295121E-2</v>
      </c>
      <c r="AN5" s="442">
        <v>3.0147521852128878E-6</v>
      </c>
      <c r="AO5" s="442">
        <v>2.6546127499145308E-5</v>
      </c>
      <c r="AP5" s="317">
        <f t="shared" ref="AP5:AP44" si="0">SUM(C5:AN5)</f>
        <v>1.4515683746631192</v>
      </c>
    </row>
    <row r="6" spans="1:42" ht="12.5" x14ac:dyDescent="0.2">
      <c r="A6" s="267" t="s">
        <v>444</v>
      </c>
      <c r="B6" s="272" t="s">
        <v>445</v>
      </c>
      <c r="C6" s="442">
        <v>9.9349215449032473E-4</v>
      </c>
      <c r="D6" s="442">
        <v>1.146920748584545</v>
      </c>
      <c r="E6" s="442">
        <v>0</v>
      </c>
      <c r="F6" s="442">
        <v>8.4995373877119472E-7</v>
      </c>
      <c r="G6" s="442">
        <v>9.7043066811080701E-4</v>
      </c>
      <c r="H6" s="442">
        <v>1.3071549005661895E-4</v>
      </c>
      <c r="I6" s="442">
        <v>0.15315187999400889</v>
      </c>
      <c r="J6" s="442">
        <v>3.1407104268437765E-4</v>
      </c>
      <c r="K6" s="442">
        <v>7.2786263432327958E-7</v>
      </c>
      <c r="L6" s="442">
        <v>1.1648631230470237E-4</v>
      </c>
      <c r="M6" s="442">
        <v>4.1246565971415699E-4</v>
      </c>
      <c r="N6" s="442">
        <v>1.7996550999197713E-5</v>
      </c>
      <c r="O6" s="442">
        <v>5.5599069536980355E-5</v>
      </c>
      <c r="P6" s="442">
        <v>8.7133737781161109E-5</v>
      </c>
      <c r="Q6" s="442">
        <v>3.2461534815674216E-5</v>
      </c>
      <c r="R6" s="442">
        <v>7.7694780115463861E-6</v>
      </c>
      <c r="S6" s="442">
        <v>1.2779534601959865E-4</v>
      </c>
      <c r="T6" s="442">
        <v>1.4406563413973819E-4</v>
      </c>
      <c r="U6" s="442">
        <v>1.5181001184355521E-4</v>
      </c>
      <c r="V6" s="442">
        <v>1.2485579553063091E-5</v>
      </c>
      <c r="W6" s="442">
        <v>6.4167569063621399E-6</v>
      </c>
      <c r="X6" s="442">
        <v>1.425243911415827E-3</v>
      </c>
      <c r="Y6" s="442">
        <v>9.5073052504215905E-4</v>
      </c>
      <c r="Z6" s="442">
        <v>1.6332002602606626E-5</v>
      </c>
      <c r="AA6" s="442">
        <v>9.5567723199915171E-5</v>
      </c>
      <c r="AB6" s="442">
        <v>9.8380693938434781E-5</v>
      </c>
      <c r="AC6" s="442">
        <v>1.5701637110738509E-4</v>
      </c>
      <c r="AD6" s="442">
        <v>5.8480948519905471E-5</v>
      </c>
      <c r="AE6" s="442">
        <v>1.0246062170231729E-5</v>
      </c>
      <c r="AF6" s="442">
        <v>3.9753673188150917E-6</v>
      </c>
      <c r="AG6" s="442">
        <v>1.8962680201531086E-4</v>
      </c>
      <c r="AH6" s="442">
        <v>4.0035569297031207E-5</v>
      </c>
      <c r="AI6" s="442">
        <v>2.3843103745337175E-4</v>
      </c>
      <c r="AJ6" s="442">
        <v>1.0984542052633546E-4</v>
      </c>
      <c r="AK6" s="442">
        <v>3.93149077209088E-4</v>
      </c>
      <c r="AL6" s="442">
        <v>7.3409731645772181E-5</v>
      </c>
      <c r="AM6" s="442">
        <v>1.2102471843851664E-3</v>
      </c>
      <c r="AN6" s="442">
        <v>7.7498439007510377E-4</v>
      </c>
      <c r="AO6" s="442">
        <v>1.8952054698239804E-3</v>
      </c>
      <c r="AP6" s="318">
        <f t="shared" si="0"/>
        <v>1.3095011042398181</v>
      </c>
    </row>
    <row r="7" spans="1:42" ht="12.5" x14ac:dyDescent="0.2">
      <c r="A7" s="267" t="s">
        <v>446</v>
      </c>
      <c r="B7" s="272" t="s">
        <v>249</v>
      </c>
      <c r="C7" s="442">
        <v>0</v>
      </c>
      <c r="D7" s="442">
        <v>0</v>
      </c>
      <c r="E7" s="442">
        <v>1</v>
      </c>
      <c r="F7" s="442">
        <v>0</v>
      </c>
      <c r="G7" s="442">
        <v>0</v>
      </c>
      <c r="H7" s="442">
        <v>0</v>
      </c>
      <c r="I7" s="442">
        <v>0</v>
      </c>
      <c r="J7" s="442">
        <v>0</v>
      </c>
      <c r="K7" s="442">
        <v>0</v>
      </c>
      <c r="L7" s="442">
        <v>0</v>
      </c>
      <c r="M7" s="442">
        <v>0</v>
      </c>
      <c r="N7" s="442">
        <v>0</v>
      </c>
      <c r="O7" s="442">
        <v>0</v>
      </c>
      <c r="P7" s="442">
        <v>0</v>
      </c>
      <c r="Q7" s="442">
        <v>0</v>
      </c>
      <c r="R7" s="442">
        <v>0</v>
      </c>
      <c r="S7" s="442">
        <v>0</v>
      </c>
      <c r="T7" s="442">
        <v>0</v>
      </c>
      <c r="U7" s="442">
        <v>0</v>
      </c>
      <c r="V7" s="442">
        <v>0</v>
      </c>
      <c r="W7" s="442">
        <v>0</v>
      </c>
      <c r="X7" s="442">
        <v>0</v>
      </c>
      <c r="Y7" s="442">
        <v>0</v>
      </c>
      <c r="Z7" s="442">
        <v>0</v>
      </c>
      <c r="AA7" s="442">
        <v>0</v>
      </c>
      <c r="AB7" s="442">
        <v>0</v>
      </c>
      <c r="AC7" s="442">
        <v>0</v>
      </c>
      <c r="AD7" s="442">
        <v>0</v>
      </c>
      <c r="AE7" s="442">
        <v>0</v>
      </c>
      <c r="AF7" s="442">
        <v>0</v>
      </c>
      <c r="AG7" s="442">
        <v>0</v>
      </c>
      <c r="AH7" s="442">
        <v>0</v>
      </c>
      <c r="AI7" s="442">
        <v>0</v>
      </c>
      <c r="AJ7" s="442">
        <v>0</v>
      </c>
      <c r="AK7" s="442">
        <v>0</v>
      </c>
      <c r="AL7" s="442">
        <v>0</v>
      </c>
      <c r="AM7" s="442">
        <v>0</v>
      </c>
      <c r="AN7" s="442">
        <v>0</v>
      </c>
      <c r="AO7" s="442">
        <v>0</v>
      </c>
      <c r="AP7" s="318">
        <f t="shared" si="0"/>
        <v>1</v>
      </c>
    </row>
    <row r="8" spans="1:42" ht="12.5" x14ac:dyDescent="0.2">
      <c r="A8" s="267" t="s">
        <v>447</v>
      </c>
      <c r="B8" s="272" t="s">
        <v>27</v>
      </c>
      <c r="C8" s="442">
        <v>5.3559516532212627E-6</v>
      </c>
      <c r="D8" s="442">
        <v>4.301944570071382E-6</v>
      </c>
      <c r="E8" s="442">
        <v>0</v>
      </c>
      <c r="F8" s="442">
        <v>1.0000096016488889</v>
      </c>
      <c r="G8" s="442">
        <v>1.1603092853234601E-5</v>
      </c>
      <c r="H8" s="442">
        <v>6.777320230659041E-6</v>
      </c>
      <c r="I8" s="442">
        <v>9.5063364383194104E-6</v>
      </c>
      <c r="J8" s="442">
        <v>1.4765516930764848E-4</v>
      </c>
      <c r="K8" s="442">
        <v>8.3196468580928832E-3</v>
      </c>
      <c r="L8" s="442">
        <v>9.3102413424258675E-6</v>
      </c>
      <c r="M8" s="442">
        <v>1.0866258965320081E-3</v>
      </c>
      <c r="N8" s="442">
        <v>9.3829538711558255E-4</v>
      </c>
      <c r="O8" s="442">
        <v>2.341571558684937E-3</v>
      </c>
      <c r="P8" s="442">
        <v>9.8299600486738623E-5</v>
      </c>
      <c r="Q8" s="442">
        <v>5.0619267697998654E-5</v>
      </c>
      <c r="R8" s="442">
        <v>3.7150422276612171E-5</v>
      </c>
      <c r="S8" s="442">
        <v>3.1015818607748401E-5</v>
      </c>
      <c r="T8" s="442">
        <v>3.7480454901172327E-5</v>
      </c>
      <c r="U8" s="442">
        <v>3.7540248251353993E-5</v>
      </c>
      <c r="V8" s="442">
        <v>1.4225770483832392E-5</v>
      </c>
      <c r="W8" s="442">
        <v>2.880075227363241E-5</v>
      </c>
      <c r="X8" s="442">
        <v>9.1450469708155881E-6</v>
      </c>
      <c r="Y8" s="442">
        <v>1.4054998434579667E-4</v>
      </c>
      <c r="Z8" s="442">
        <v>4.3781918423249659E-3</v>
      </c>
      <c r="AA8" s="442">
        <v>1.726558379291383E-5</v>
      </c>
      <c r="AB8" s="442">
        <v>1.4496122008133536E-5</v>
      </c>
      <c r="AC8" s="442">
        <v>4.8575583216855374E-6</v>
      </c>
      <c r="AD8" s="442">
        <v>1.0955909524163552E-6</v>
      </c>
      <c r="AE8" s="442">
        <v>1.3907650908061438E-6</v>
      </c>
      <c r="AF8" s="442">
        <v>8.7127786384411098E-6</v>
      </c>
      <c r="AG8" s="442">
        <v>2.1453443679003374E-7</v>
      </c>
      <c r="AH8" s="442">
        <v>5.704802388449338E-6</v>
      </c>
      <c r="AI8" s="442">
        <v>6.2154230112184476E-6</v>
      </c>
      <c r="AJ8" s="442">
        <v>4.2234236732841913E-6</v>
      </c>
      <c r="AK8" s="442">
        <v>1.949693739104545E-6</v>
      </c>
      <c r="AL8" s="442">
        <v>2.8507805019456617E-6</v>
      </c>
      <c r="AM8" s="442">
        <v>8.4331967101715133E-6</v>
      </c>
      <c r="AN8" s="442">
        <v>3.5413054812582649E-5</v>
      </c>
      <c r="AO8" s="442">
        <v>1.1462890953221584E-5</v>
      </c>
      <c r="AP8" s="318">
        <f t="shared" si="0"/>
        <v>1.0178660939224078</v>
      </c>
    </row>
    <row r="9" spans="1:42" ht="12.5" x14ac:dyDescent="0.2">
      <c r="A9" s="267" t="s">
        <v>448</v>
      </c>
      <c r="B9" s="272" t="s">
        <v>190</v>
      </c>
      <c r="C9" s="442">
        <v>1.1900035943800982E-2</v>
      </c>
      <c r="D9" s="442">
        <v>2.5834901980112631E-3</v>
      </c>
      <c r="E9" s="442">
        <v>0</v>
      </c>
      <c r="F9" s="442">
        <v>1.2503309198965196E-8</v>
      </c>
      <c r="G9" s="442">
        <v>1.0187817471093437</v>
      </c>
      <c r="H9" s="442">
        <v>5.4580201838336521E-4</v>
      </c>
      <c r="I9" s="442">
        <v>3.4527184001982998E-4</v>
      </c>
      <c r="J9" s="442">
        <v>6.4654112874059678E-4</v>
      </c>
      <c r="K9" s="442">
        <v>1.7200943317237428E-8</v>
      </c>
      <c r="L9" s="442">
        <v>4.913092467756657E-7</v>
      </c>
      <c r="M9" s="442">
        <v>3.1504162912226483E-5</v>
      </c>
      <c r="N9" s="442">
        <v>5.4411214753895862E-7</v>
      </c>
      <c r="O9" s="442">
        <v>9.8166999826834202E-7</v>
      </c>
      <c r="P9" s="442">
        <v>8.534941977706151E-7</v>
      </c>
      <c r="Q9" s="442">
        <v>7.1333661209762854E-7</v>
      </c>
      <c r="R9" s="442">
        <v>1.8192512164004978E-7</v>
      </c>
      <c r="S9" s="442">
        <v>1.1446672455691643E-6</v>
      </c>
      <c r="T9" s="442">
        <v>1.6931361134488774E-6</v>
      </c>
      <c r="U9" s="442">
        <v>1.3646247538353072E-6</v>
      </c>
      <c r="V9" s="442">
        <v>1.794147448663473E-7</v>
      </c>
      <c r="W9" s="442">
        <v>2.2938272066219781E-7</v>
      </c>
      <c r="X9" s="442">
        <v>6.6131114462026871E-4</v>
      </c>
      <c r="Y9" s="442">
        <v>1.6985463338772193E-5</v>
      </c>
      <c r="Z9" s="442">
        <v>5.6372066938959133E-7</v>
      </c>
      <c r="AA9" s="442">
        <v>2.8299884673438723E-6</v>
      </c>
      <c r="AB9" s="442">
        <v>8.3259553597744392E-7</v>
      </c>
      <c r="AC9" s="442">
        <v>3.5264382697895965E-6</v>
      </c>
      <c r="AD9" s="442">
        <v>8.0941654456860953E-7</v>
      </c>
      <c r="AE9" s="442">
        <v>1.8030223614963211E-7</v>
      </c>
      <c r="AF9" s="442">
        <v>3.5997891486980945E-7</v>
      </c>
      <c r="AG9" s="442">
        <v>1.0142519944055686E-6</v>
      </c>
      <c r="AH9" s="442">
        <v>3.1398248545144528E-5</v>
      </c>
      <c r="AI9" s="442">
        <v>5.7161357816379787E-4</v>
      </c>
      <c r="AJ9" s="442">
        <v>6.7461914125950084E-4</v>
      </c>
      <c r="AK9" s="442">
        <v>1.6939660323979795E-4</v>
      </c>
      <c r="AL9" s="442">
        <v>3.8187028358139679E-6</v>
      </c>
      <c r="AM9" s="442">
        <v>1.078466262579578E-2</v>
      </c>
      <c r="AN9" s="442">
        <v>3.2848373248511683E-6</v>
      </c>
      <c r="AO9" s="442">
        <v>1.2742262684366686E-5</v>
      </c>
      <c r="AP9" s="318">
        <f t="shared" si="0"/>
        <v>1.0477700062161233</v>
      </c>
    </row>
    <row r="10" spans="1:42" ht="12.5" x14ac:dyDescent="0.2">
      <c r="A10" s="281" t="s">
        <v>449</v>
      </c>
      <c r="B10" s="283" t="s">
        <v>28</v>
      </c>
      <c r="C10" s="442">
        <v>0</v>
      </c>
      <c r="D10" s="442">
        <v>0</v>
      </c>
      <c r="E10" s="442">
        <v>0</v>
      </c>
      <c r="F10" s="442">
        <v>0</v>
      </c>
      <c r="G10" s="442">
        <v>0</v>
      </c>
      <c r="H10" s="442">
        <v>1</v>
      </c>
      <c r="I10" s="442">
        <v>0</v>
      </c>
      <c r="J10" s="442">
        <v>0</v>
      </c>
      <c r="K10" s="442">
        <v>0</v>
      </c>
      <c r="L10" s="442">
        <v>0</v>
      </c>
      <c r="M10" s="442">
        <v>0</v>
      </c>
      <c r="N10" s="442">
        <v>0</v>
      </c>
      <c r="O10" s="442">
        <v>0</v>
      </c>
      <c r="P10" s="442">
        <v>0</v>
      </c>
      <c r="Q10" s="442">
        <v>0</v>
      </c>
      <c r="R10" s="442">
        <v>0</v>
      </c>
      <c r="S10" s="442">
        <v>0</v>
      </c>
      <c r="T10" s="442">
        <v>0</v>
      </c>
      <c r="U10" s="442">
        <v>0</v>
      </c>
      <c r="V10" s="442">
        <v>0</v>
      </c>
      <c r="W10" s="442">
        <v>0</v>
      </c>
      <c r="X10" s="442">
        <v>0</v>
      </c>
      <c r="Y10" s="442">
        <v>0</v>
      </c>
      <c r="Z10" s="442">
        <v>0</v>
      </c>
      <c r="AA10" s="442">
        <v>0</v>
      </c>
      <c r="AB10" s="442">
        <v>0</v>
      </c>
      <c r="AC10" s="442">
        <v>0</v>
      </c>
      <c r="AD10" s="442">
        <v>0</v>
      </c>
      <c r="AE10" s="442">
        <v>0</v>
      </c>
      <c r="AF10" s="442">
        <v>0</v>
      </c>
      <c r="AG10" s="442">
        <v>0</v>
      </c>
      <c r="AH10" s="442">
        <v>0</v>
      </c>
      <c r="AI10" s="442">
        <v>0</v>
      </c>
      <c r="AJ10" s="442">
        <v>0</v>
      </c>
      <c r="AK10" s="442">
        <v>0</v>
      </c>
      <c r="AL10" s="442">
        <v>0</v>
      </c>
      <c r="AM10" s="442">
        <v>0</v>
      </c>
      <c r="AN10" s="442">
        <v>0</v>
      </c>
      <c r="AO10" s="442">
        <v>0</v>
      </c>
      <c r="AP10" s="318">
        <f t="shared" si="0"/>
        <v>1</v>
      </c>
    </row>
    <row r="11" spans="1:42" ht="12.5" x14ac:dyDescent="0.2">
      <c r="A11" s="281" t="s">
        <v>450</v>
      </c>
      <c r="B11" s="283" t="s">
        <v>284</v>
      </c>
      <c r="C11" s="442">
        <v>3.9742075726631187E-3</v>
      </c>
      <c r="D11" s="442">
        <v>1.6929138890784E-3</v>
      </c>
      <c r="E11" s="442">
        <v>0</v>
      </c>
      <c r="F11" s="442">
        <v>5.6925348564477835E-6</v>
      </c>
      <c r="G11" s="442">
        <v>2.8645799326088299E-3</v>
      </c>
      <c r="H11" s="442">
        <v>8.5758284746240436E-4</v>
      </c>
      <c r="I11" s="442">
        <v>1.0260029912773772</v>
      </c>
      <c r="J11" s="442">
        <v>2.1016945304719154E-3</v>
      </c>
      <c r="K11" s="442">
        <v>4.8670231038576943E-6</v>
      </c>
      <c r="L11" s="442">
        <v>7.8030965651205032E-4</v>
      </c>
      <c r="M11" s="442">
        <v>2.7627365520057055E-3</v>
      </c>
      <c r="N11" s="442">
        <v>1.2051300704990206E-4</v>
      </c>
      <c r="O11" s="442">
        <v>3.7243314149401223E-4</v>
      </c>
      <c r="P11" s="442">
        <v>5.8327487885101535E-4</v>
      </c>
      <c r="Q11" s="442">
        <v>2.1737430111116367E-4</v>
      </c>
      <c r="R11" s="442">
        <v>5.2003142858156575E-5</v>
      </c>
      <c r="S11" s="442">
        <v>8.5602854917965487E-4</v>
      </c>
      <c r="T11" s="442">
        <v>9.6435783913154886E-4</v>
      </c>
      <c r="U11" s="442">
        <v>1.0161777235749008E-3</v>
      </c>
      <c r="V11" s="442">
        <v>8.3554557561427143E-5</v>
      </c>
      <c r="W11" s="442">
        <v>4.294955152972674E-5</v>
      </c>
      <c r="X11" s="442">
        <v>9.5456638315120391E-3</v>
      </c>
      <c r="Y11" s="442">
        <v>6.3654626682462297E-3</v>
      </c>
      <c r="Z11" s="442">
        <v>1.0931142984249238E-4</v>
      </c>
      <c r="AA11" s="442">
        <v>6.3984966123940747E-4</v>
      </c>
      <c r="AB11" s="442">
        <v>6.5898462235425704E-4</v>
      </c>
      <c r="AC11" s="442">
        <v>1.049893368032557E-3</v>
      </c>
      <c r="AD11" s="442">
        <v>3.9168532397579797E-4</v>
      </c>
      <c r="AE11" s="442">
        <v>6.8601920009762115E-5</v>
      </c>
      <c r="AF11" s="442">
        <v>2.6578857571329611E-5</v>
      </c>
      <c r="AG11" s="442">
        <v>1.2702302395405365E-3</v>
      </c>
      <c r="AH11" s="442">
        <v>2.6622208902756959E-4</v>
      </c>
      <c r="AI11" s="442">
        <v>8.4263474014569537E-4</v>
      </c>
      <c r="AJ11" s="442">
        <v>6.8865968126855101E-4</v>
      </c>
      <c r="AK11" s="442">
        <v>2.6184088600023085E-3</v>
      </c>
      <c r="AL11" s="442">
        <v>4.8955185443768474E-4</v>
      </c>
      <c r="AM11" s="442">
        <v>7.937376787314804E-4</v>
      </c>
      <c r="AN11" s="442">
        <v>5.1916450768863956E-3</v>
      </c>
      <c r="AO11" s="442">
        <v>1.2695871614053495E-2</v>
      </c>
      <c r="AP11" s="318">
        <f t="shared" si="0"/>
        <v>1.0763733644113056</v>
      </c>
    </row>
    <row r="12" spans="1:42" ht="12.5" x14ac:dyDescent="0.2">
      <c r="A12" s="281" t="s">
        <v>451</v>
      </c>
      <c r="B12" s="283" t="s">
        <v>29</v>
      </c>
      <c r="C12" s="442">
        <v>0</v>
      </c>
      <c r="D12" s="442">
        <v>0</v>
      </c>
      <c r="E12" s="442">
        <v>0</v>
      </c>
      <c r="F12" s="442">
        <v>0</v>
      </c>
      <c r="G12" s="442">
        <v>0</v>
      </c>
      <c r="H12" s="442">
        <v>0</v>
      </c>
      <c r="I12" s="442">
        <v>0</v>
      </c>
      <c r="J12" s="442">
        <v>1</v>
      </c>
      <c r="K12" s="442">
        <v>0</v>
      </c>
      <c r="L12" s="442">
        <v>0</v>
      </c>
      <c r="M12" s="442">
        <v>0</v>
      </c>
      <c r="N12" s="442">
        <v>0</v>
      </c>
      <c r="O12" s="442">
        <v>0</v>
      </c>
      <c r="P12" s="442">
        <v>0</v>
      </c>
      <c r="Q12" s="442">
        <v>0</v>
      </c>
      <c r="R12" s="442">
        <v>0</v>
      </c>
      <c r="S12" s="442">
        <v>0</v>
      </c>
      <c r="T12" s="442">
        <v>0</v>
      </c>
      <c r="U12" s="442">
        <v>0</v>
      </c>
      <c r="V12" s="442">
        <v>0</v>
      </c>
      <c r="W12" s="442">
        <v>0</v>
      </c>
      <c r="X12" s="442">
        <v>0</v>
      </c>
      <c r="Y12" s="442">
        <v>0</v>
      </c>
      <c r="Z12" s="442">
        <v>0</v>
      </c>
      <c r="AA12" s="442">
        <v>0</v>
      </c>
      <c r="AB12" s="442">
        <v>0</v>
      </c>
      <c r="AC12" s="442">
        <v>0</v>
      </c>
      <c r="AD12" s="442">
        <v>0</v>
      </c>
      <c r="AE12" s="442">
        <v>0</v>
      </c>
      <c r="AF12" s="442">
        <v>0</v>
      </c>
      <c r="AG12" s="442">
        <v>0</v>
      </c>
      <c r="AH12" s="442">
        <v>0</v>
      </c>
      <c r="AI12" s="442">
        <v>0</v>
      </c>
      <c r="AJ12" s="442">
        <v>0</v>
      </c>
      <c r="AK12" s="442">
        <v>0</v>
      </c>
      <c r="AL12" s="442">
        <v>0</v>
      </c>
      <c r="AM12" s="442">
        <v>0</v>
      </c>
      <c r="AN12" s="442">
        <v>0</v>
      </c>
      <c r="AO12" s="442">
        <v>0</v>
      </c>
      <c r="AP12" s="318">
        <f t="shared" si="0"/>
        <v>1</v>
      </c>
    </row>
    <row r="13" spans="1:42" ht="12.5" x14ac:dyDescent="0.2">
      <c r="A13" s="281" t="s">
        <v>452</v>
      </c>
      <c r="B13" s="283" t="s">
        <v>30</v>
      </c>
      <c r="C13" s="442">
        <v>1.6517786319722807E-4</v>
      </c>
      <c r="D13" s="442">
        <v>2.5762146000941086E-4</v>
      </c>
      <c r="E13" s="442">
        <v>0</v>
      </c>
      <c r="F13" s="442">
        <v>2.2265780206549419E-6</v>
      </c>
      <c r="G13" s="442">
        <v>1.245786143853514E-4</v>
      </c>
      <c r="H13" s="442">
        <v>1.2121720039106384E-4</v>
      </c>
      <c r="I13" s="442">
        <v>9.9510450473435017E-5</v>
      </c>
      <c r="J13" s="442">
        <v>1.5802961521002915E-3</v>
      </c>
      <c r="K13" s="442">
        <v>1.0012630079234599</v>
      </c>
      <c r="L13" s="442">
        <v>4.3851071577190495E-5</v>
      </c>
      <c r="M13" s="442">
        <v>4.5830871360133882E-4</v>
      </c>
      <c r="N13" s="442">
        <v>5.2816244511605143E-4</v>
      </c>
      <c r="O13" s="442">
        <v>5.6374747721778326E-5</v>
      </c>
      <c r="P13" s="442">
        <v>1.043136331266732E-4</v>
      </c>
      <c r="Q13" s="442">
        <v>4.9183895457451251E-5</v>
      </c>
      <c r="R13" s="442">
        <v>2.0350618286733382E-5</v>
      </c>
      <c r="S13" s="442">
        <v>3.1575824101167375E-5</v>
      </c>
      <c r="T13" s="442">
        <v>4.1875771244201297E-5</v>
      </c>
      <c r="U13" s="442">
        <v>3.5025877341457775E-5</v>
      </c>
      <c r="V13" s="442">
        <v>4.4488908812283179E-6</v>
      </c>
      <c r="W13" s="442">
        <v>1.4394418750118149E-5</v>
      </c>
      <c r="X13" s="442">
        <v>1.394530328512404E-5</v>
      </c>
      <c r="Y13" s="442">
        <v>2.6762882375320042E-4</v>
      </c>
      <c r="Z13" s="442">
        <v>9.7207955358380265E-4</v>
      </c>
      <c r="AA13" s="442">
        <v>2.8254493422284435E-4</v>
      </c>
      <c r="AB13" s="442">
        <v>2.3358953410346274E-4</v>
      </c>
      <c r="AC13" s="442">
        <v>4.3313172539498873E-5</v>
      </c>
      <c r="AD13" s="442">
        <v>7.0486063897217E-6</v>
      </c>
      <c r="AE13" s="442">
        <v>2.7560409403092655E-6</v>
      </c>
      <c r="AF13" s="442">
        <v>9.2975455238569836E-4</v>
      </c>
      <c r="AG13" s="442">
        <v>3.4385499617135732E-6</v>
      </c>
      <c r="AH13" s="442">
        <v>2.2202682020156333E-4</v>
      </c>
      <c r="AI13" s="442">
        <v>6.3275206619509892E-5</v>
      </c>
      <c r="AJ13" s="442">
        <v>5.5148280198033017E-5</v>
      </c>
      <c r="AK13" s="442">
        <v>7.1692250814038162E-5</v>
      </c>
      <c r="AL13" s="442">
        <v>5.7776250357723705E-5</v>
      </c>
      <c r="AM13" s="442">
        <v>1.1821697870716783E-4</v>
      </c>
      <c r="AN13" s="442">
        <v>2.8665752129188203E-5</v>
      </c>
      <c r="AO13" s="442">
        <v>2.5138157912239469E-4</v>
      </c>
      <c r="AP13" s="318">
        <f t="shared" si="0"/>
        <v>1.0083744027594348</v>
      </c>
    </row>
    <row r="14" spans="1:42" ht="12.5" x14ac:dyDescent="0.2">
      <c r="A14" s="281" t="s">
        <v>453</v>
      </c>
      <c r="B14" s="283" t="s">
        <v>454</v>
      </c>
      <c r="C14" s="442">
        <v>1.054424106895345E-3</v>
      </c>
      <c r="D14" s="442">
        <v>2.1544103116719095E-3</v>
      </c>
      <c r="E14" s="442">
        <v>0</v>
      </c>
      <c r="F14" s="442">
        <v>7.2568605762804417E-6</v>
      </c>
      <c r="G14" s="442">
        <v>2.1822477873694314E-3</v>
      </c>
      <c r="H14" s="442">
        <v>1.3474359318002894E-3</v>
      </c>
      <c r="I14" s="442">
        <v>1.2818881733372713E-3</v>
      </c>
      <c r="J14" s="442">
        <v>1.8047827119105481E-3</v>
      </c>
      <c r="K14" s="442">
        <v>3.5006514030396181E-6</v>
      </c>
      <c r="L14" s="442">
        <v>1.02797140061175</v>
      </c>
      <c r="M14" s="442">
        <v>9.2416216032172309E-4</v>
      </c>
      <c r="N14" s="442">
        <v>1.1223938271471854E-4</v>
      </c>
      <c r="O14" s="442">
        <v>5.7223186067145335E-4</v>
      </c>
      <c r="P14" s="442">
        <v>6.5578653190417327E-4</v>
      </c>
      <c r="Q14" s="442">
        <v>1.6308249980965959E-3</v>
      </c>
      <c r="R14" s="442">
        <v>2.7689819879086423E-3</v>
      </c>
      <c r="S14" s="442">
        <v>4.8066337172208776E-3</v>
      </c>
      <c r="T14" s="442">
        <v>2.3527945536126393E-3</v>
      </c>
      <c r="U14" s="442">
        <v>4.5297562900874621E-3</v>
      </c>
      <c r="V14" s="442">
        <v>3.7450019759404647E-3</v>
      </c>
      <c r="W14" s="442">
        <v>3.6292127242517846E-3</v>
      </c>
      <c r="X14" s="442">
        <v>7.27706474313223E-3</v>
      </c>
      <c r="Y14" s="442">
        <v>1.6390192165409638E-3</v>
      </c>
      <c r="Z14" s="442">
        <v>7.8509414179997377E-5</v>
      </c>
      <c r="AA14" s="442">
        <v>4.7635222379256567E-3</v>
      </c>
      <c r="AB14" s="442">
        <v>1.7045894756751645E-3</v>
      </c>
      <c r="AC14" s="442">
        <v>6.4829279406918028E-4</v>
      </c>
      <c r="AD14" s="442">
        <v>5.0889014589846867E-4</v>
      </c>
      <c r="AE14" s="442">
        <v>1.0440707685784835E-4</v>
      </c>
      <c r="AF14" s="442">
        <v>1.7975195471637756E-4</v>
      </c>
      <c r="AG14" s="442">
        <v>1.1443062390873596E-3</v>
      </c>
      <c r="AH14" s="442">
        <v>3.4030774448606869E-4</v>
      </c>
      <c r="AI14" s="442">
        <v>3.6411747121488434E-4</v>
      </c>
      <c r="AJ14" s="442">
        <v>3.7722291462344542E-4</v>
      </c>
      <c r="AK14" s="442">
        <v>9.9073675901430354E-4</v>
      </c>
      <c r="AL14" s="442">
        <v>1.4524522664495086E-3</v>
      </c>
      <c r="AM14" s="442">
        <v>4.2058620874628363E-4</v>
      </c>
      <c r="AN14" s="442">
        <v>5.1130709734384097E-3</v>
      </c>
      <c r="AO14" s="442">
        <v>1.2739292676875711E-3</v>
      </c>
      <c r="AP14" s="318">
        <f t="shared" si="0"/>
        <v>1.0906418209655004</v>
      </c>
    </row>
    <row r="15" spans="1:42" ht="12.5" x14ac:dyDescent="0.2">
      <c r="A15" s="281" t="s">
        <v>455</v>
      </c>
      <c r="B15" s="283" t="s">
        <v>31</v>
      </c>
      <c r="C15" s="442">
        <v>1.55604389282633E-3</v>
      </c>
      <c r="D15" s="442">
        <v>2.1837816437633873E-5</v>
      </c>
      <c r="E15" s="442">
        <v>0</v>
      </c>
      <c r="F15" s="442">
        <v>2.3607903901177655E-6</v>
      </c>
      <c r="G15" s="442">
        <v>1.1165835780655676E-3</v>
      </c>
      <c r="H15" s="442">
        <v>1.9483214727778503E-4</v>
      </c>
      <c r="I15" s="442">
        <v>1.4313685294705099E-3</v>
      </c>
      <c r="J15" s="442">
        <v>3.8649507589965568E-3</v>
      </c>
      <c r="K15" s="442">
        <v>1.7193901864582001E-6</v>
      </c>
      <c r="L15" s="442">
        <v>1.9281746600311254E-3</v>
      </c>
      <c r="M15" s="442">
        <v>1.0403960660265568</v>
      </c>
      <c r="N15" s="442">
        <v>2.8757718042553247E-3</v>
      </c>
      <c r="O15" s="442">
        <v>4.7903586916820595E-3</v>
      </c>
      <c r="P15" s="442">
        <v>2.0592245704600465E-3</v>
      </c>
      <c r="Q15" s="442">
        <v>3.6038878260634937E-3</v>
      </c>
      <c r="R15" s="442">
        <v>2.5642483262581094E-3</v>
      </c>
      <c r="S15" s="442">
        <v>1.0116860858012371E-2</v>
      </c>
      <c r="T15" s="442">
        <v>1.7616681202313213E-2</v>
      </c>
      <c r="U15" s="442">
        <v>5.2169201746539934E-3</v>
      </c>
      <c r="V15" s="442">
        <v>1.0218607895657928E-3</v>
      </c>
      <c r="W15" s="442">
        <v>5.2948018702476795E-3</v>
      </c>
      <c r="X15" s="442">
        <v>3.9819091086954464E-3</v>
      </c>
      <c r="Y15" s="442">
        <v>2.646030061006803E-2</v>
      </c>
      <c r="Z15" s="442">
        <v>3.5720577502010721E-4</v>
      </c>
      <c r="AA15" s="442">
        <v>3.5259891499477437E-3</v>
      </c>
      <c r="AB15" s="442">
        <v>1.882150536819161E-4</v>
      </c>
      <c r="AC15" s="442">
        <v>3.0871197369231366E-4</v>
      </c>
      <c r="AD15" s="442">
        <v>1.1339017538259062E-4</v>
      </c>
      <c r="AE15" s="442">
        <v>2.5822241785130765E-4</v>
      </c>
      <c r="AF15" s="442">
        <v>1.8277835827079316E-5</v>
      </c>
      <c r="AG15" s="442">
        <v>5.573200180819811E-5</v>
      </c>
      <c r="AH15" s="442">
        <v>4.2996551617004316E-4</v>
      </c>
      <c r="AI15" s="442">
        <v>1.1138534942384776E-3</v>
      </c>
      <c r="AJ15" s="442">
        <v>7.3682752010425774E-4</v>
      </c>
      <c r="AK15" s="442">
        <v>1.4751921289041464E-4</v>
      </c>
      <c r="AL15" s="442">
        <v>8.2357460328183756E-4</v>
      </c>
      <c r="AM15" s="442">
        <v>7.3737010727958701E-4</v>
      </c>
      <c r="AN15" s="442">
        <v>2.9589225769178995E-2</v>
      </c>
      <c r="AO15" s="442">
        <v>4.9211370340717089E-3</v>
      </c>
      <c r="AP15" s="318">
        <f t="shared" si="0"/>
        <v>1.1745208440288695</v>
      </c>
    </row>
    <row r="16" spans="1:42" ht="12.5" x14ac:dyDescent="0.2">
      <c r="A16" s="281" t="s">
        <v>456</v>
      </c>
      <c r="B16" s="283" t="s">
        <v>32</v>
      </c>
      <c r="C16" s="442">
        <v>8.9192035475156134E-5</v>
      </c>
      <c r="D16" s="442">
        <v>1.3489450657206565E-5</v>
      </c>
      <c r="E16" s="442">
        <v>0</v>
      </c>
      <c r="F16" s="442">
        <v>6.9823559422409251E-7</v>
      </c>
      <c r="G16" s="442">
        <v>1.3143728352496862E-4</v>
      </c>
      <c r="H16" s="442">
        <v>1.678617460766497E-4</v>
      </c>
      <c r="I16" s="442">
        <v>3.6132973677884244E-3</v>
      </c>
      <c r="J16" s="442">
        <v>1.5036249216124749E-4</v>
      </c>
      <c r="K16" s="442">
        <v>6.848574479213692E-7</v>
      </c>
      <c r="L16" s="442">
        <v>7.9897596880248404E-4</v>
      </c>
      <c r="M16" s="442">
        <v>3.5061172684884611E-3</v>
      </c>
      <c r="N16" s="442">
        <v>1.1962143993132706</v>
      </c>
      <c r="O16" s="442">
        <v>8.7031156321920564E-5</v>
      </c>
      <c r="P16" s="442">
        <v>8.7156540691551349E-2</v>
      </c>
      <c r="Q16" s="442">
        <v>4.4724316599207989E-2</v>
      </c>
      <c r="R16" s="442">
        <v>3.5727638616869846E-2</v>
      </c>
      <c r="S16" s="442">
        <v>1.038869788475485E-2</v>
      </c>
      <c r="T16" s="442">
        <v>2.9206946467550984E-3</v>
      </c>
      <c r="U16" s="442">
        <v>1.7975249778941473E-2</v>
      </c>
      <c r="V16" s="442">
        <v>8.3965208821576919E-4</v>
      </c>
      <c r="W16" s="442">
        <v>2.0761209933064944E-2</v>
      </c>
      <c r="X16" s="442">
        <v>1.8795146688839863E-4</v>
      </c>
      <c r="Y16" s="442">
        <v>1.0810313132315839E-2</v>
      </c>
      <c r="Z16" s="442">
        <v>1.4197578165087453E-4</v>
      </c>
      <c r="AA16" s="442">
        <v>4.4225702379246002E-4</v>
      </c>
      <c r="AB16" s="442">
        <v>5.8512669572105665E-5</v>
      </c>
      <c r="AC16" s="442">
        <v>1.0992453455278423E-4</v>
      </c>
      <c r="AD16" s="442">
        <v>2.7823451240218593E-5</v>
      </c>
      <c r="AE16" s="442">
        <v>1.1619315201995927E-4</v>
      </c>
      <c r="AF16" s="442">
        <v>2.8836906252696398E-5</v>
      </c>
      <c r="AG16" s="442">
        <v>1.6432883113877545E-5</v>
      </c>
      <c r="AH16" s="442">
        <v>2.1522938272840197E-4</v>
      </c>
      <c r="AI16" s="442">
        <v>9.3901876692350261E-5</v>
      </c>
      <c r="AJ16" s="442">
        <v>1.8219100038792968E-4</v>
      </c>
      <c r="AK16" s="442">
        <v>9.276339588589528E-5</v>
      </c>
      <c r="AL16" s="442">
        <v>1.6466253288442356E-4</v>
      </c>
      <c r="AM16" s="442">
        <v>7.9612247970274911E-5</v>
      </c>
      <c r="AN16" s="442">
        <v>1.8905429335597582E-3</v>
      </c>
      <c r="AO16" s="442">
        <v>4.0613345764760221E-3</v>
      </c>
      <c r="AP16" s="318">
        <f t="shared" si="0"/>
        <v>1.4399266717864785</v>
      </c>
    </row>
    <row r="17" spans="1:42" ht="12.5" x14ac:dyDescent="0.2">
      <c r="A17" s="281" t="s">
        <v>457</v>
      </c>
      <c r="B17" s="283" t="s">
        <v>33</v>
      </c>
      <c r="C17" s="442">
        <v>1.3316854820624298E-5</v>
      </c>
      <c r="D17" s="442">
        <v>2.2308467005143301E-6</v>
      </c>
      <c r="E17" s="442">
        <v>0</v>
      </c>
      <c r="F17" s="442">
        <v>1.0998548389502094E-7</v>
      </c>
      <c r="G17" s="442">
        <v>1.7371239418082027E-4</v>
      </c>
      <c r="H17" s="442">
        <v>1.6334824135973471E-5</v>
      </c>
      <c r="I17" s="442">
        <v>3.3071599149248591E-4</v>
      </c>
      <c r="J17" s="442">
        <v>8.4820779939235777E-4</v>
      </c>
      <c r="K17" s="442">
        <v>9.1203430268137753E-8</v>
      </c>
      <c r="L17" s="442">
        <v>2.0565621009244162E-4</v>
      </c>
      <c r="M17" s="442">
        <v>1.1064200290966512E-3</v>
      </c>
      <c r="N17" s="442">
        <v>1.0389491723842247E-3</v>
      </c>
      <c r="O17" s="442">
        <v>1.0423573353688413</v>
      </c>
      <c r="P17" s="442">
        <v>6.9632914453560332E-3</v>
      </c>
      <c r="Q17" s="442">
        <v>4.1258306376376428E-3</v>
      </c>
      <c r="R17" s="442">
        <v>2.1769443354244687E-3</v>
      </c>
      <c r="S17" s="442">
        <v>4.4555737358429525E-3</v>
      </c>
      <c r="T17" s="442">
        <v>5.1190363822932964E-3</v>
      </c>
      <c r="U17" s="442">
        <v>7.1375365158755635E-3</v>
      </c>
      <c r="V17" s="442">
        <v>5.3771318129051003E-3</v>
      </c>
      <c r="W17" s="442">
        <v>2.3473328146697086E-3</v>
      </c>
      <c r="X17" s="442">
        <v>8.7449769578077936E-4</v>
      </c>
      <c r="Y17" s="442">
        <v>1.1479002288485561E-3</v>
      </c>
      <c r="Z17" s="442">
        <v>1.6139022497343522E-5</v>
      </c>
      <c r="AA17" s="442">
        <v>4.9523471938478016E-5</v>
      </c>
      <c r="AB17" s="442">
        <v>7.3707577857930103E-6</v>
      </c>
      <c r="AC17" s="442">
        <v>1.5787936711429912E-5</v>
      </c>
      <c r="AD17" s="442">
        <v>5.3617172813910024E-6</v>
      </c>
      <c r="AE17" s="442">
        <v>1.2114304335405504E-5</v>
      </c>
      <c r="AF17" s="442">
        <v>2.7345069067797426E-6</v>
      </c>
      <c r="AG17" s="442">
        <v>4.3994338185184657E-6</v>
      </c>
      <c r="AH17" s="442">
        <v>5.6714829526437489E-5</v>
      </c>
      <c r="AI17" s="442">
        <v>2.3371865393033099E-5</v>
      </c>
      <c r="AJ17" s="442">
        <v>2.1432709688457309E-4</v>
      </c>
      <c r="AK17" s="442">
        <v>1.1643297536997075E-5</v>
      </c>
      <c r="AL17" s="442">
        <v>5.6165556372755499E-5</v>
      </c>
      <c r="AM17" s="442">
        <v>4.4803933506968596E-5</v>
      </c>
      <c r="AN17" s="442">
        <v>9.8257749576421754E-4</v>
      </c>
      <c r="AO17" s="442">
        <v>9.0455603874732365E-5</v>
      </c>
      <c r="AP17" s="318">
        <f t="shared" si="0"/>
        <v>1.0873211915109462</v>
      </c>
    </row>
    <row r="18" spans="1:42" ht="12.5" x14ac:dyDescent="0.2">
      <c r="A18" s="281" t="s">
        <v>458</v>
      </c>
      <c r="B18" s="283" t="s">
        <v>34</v>
      </c>
      <c r="C18" s="442">
        <v>4.0559483127656273E-4</v>
      </c>
      <c r="D18" s="442">
        <v>1.8956260711834851E-5</v>
      </c>
      <c r="E18" s="442">
        <v>0</v>
      </c>
      <c r="F18" s="442">
        <v>1.1616630113592254E-6</v>
      </c>
      <c r="G18" s="442">
        <v>1.1730163503500233E-3</v>
      </c>
      <c r="H18" s="442">
        <v>1.2020340033902803E-3</v>
      </c>
      <c r="I18" s="442">
        <v>3.2153247526515842E-3</v>
      </c>
      <c r="J18" s="442">
        <v>1.4881597367952431E-3</v>
      </c>
      <c r="K18" s="442">
        <v>3.815195816935251E-6</v>
      </c>
      <c r="L18" s="442">
        <v>4.3363367560078745E-4</v>
      </c>
      <c r="M18" s="442">
        <v>2.1641014836923469E-3</v>
      </c>
      <c r="N18" s="442">
        <v>2.8398276666087406E-4</v>
      </c>
      <c r="O18" s="442">
        <v>5.1553686824098359E-4</v>
      </c>
      <c r="P18" s="442">
        <v>1.0129478312614457</v>
      </c>
      <c r="Q18" s="442">
        <v>6.665575274040718E-3</v>
      </c>
      <c r="R18" s="442">
        <v>6.2989027811699051E-3</v>
      </c>
      <c r="S18" s="442">
        <v>8.0514663404628421E-3</v>
      </c>
      <c r="T18" s="442">
        <v>4.0336913085850541E-3</v>
      </c>
      <c r="U18" s="442">
        <v>5.3534678044747106E-3</v>
      </c>
      <c r="V18" s="442">
        <v>6.1304409949027652E-3</v>
      </c>
      <c r="W18" s="442">
        <v>2.0467258594277934E-3</v>
      </c>
      <c r="X18" s="442">
        <v>1.5542678967660737E-3</v>
      </c>
      <c r="Y18" s="442">
        <v>1.8008472504897514E-2</v>
      </c>
      <c r="Z18" s="442">
        <v>2.4149661751479617E-4</v>
      </c>
      <c r="AA18" s="442">
        <v>8.9054952416700106E-4</v>
      </c>
      <c r="AB18" s="442">
        <v>9.0624865485016112E-5</v>
      </c>
      <c r="AC18" s="442">
        <v>6.4896025594374641E-4</v>
      </c>
      <c r="AD18" s="442">
        <v>4.5458284537142719E-5</v>
      </c>
      <c r="AE18" s="442">
        <v>3.0518816540840027E-4</v>
      </c>
      <c r="AF18" s="442">
        <v>2.6407539034814542E-4</v>
      </c>
      <c r="AG18" s="442">
        <v>3.0314230249343837E-5</v>
      </c>
      <c r="AH18" s="442">
        <v>1.0005746888890762E-3</v>
      </c>
      <c r="AI18" s="442">
        <v>1.7637374287376474E-4</v>
      </c>
      <c r="AJ18" s="442">
        <v>2.4423824628787277E-4</v>
      </c>
      <c r="AK18" s="442">
        <v>6.6271283095006926E-4</v>
      </c>
      <c r="AL18" s="442">
        <v>3.4187236095270941E-4</v>
      </c>
      <c r="AM18" s="442">
        <v>4.2772748336255011E-4</v>
      </c>
      <c r="AN18" s="442">
        <v>1.5701012337379127E-3</v>
      </c>
      <c r="AO18" s="442">
        <v>2.1286795124871205E-3</v>
      </c>
      <c r="AP18" s="318">
        <f t="shared" si="0"/>
        <v>1.0889364275350797</v>
      </c>
    </row>
    <row r="19" spans="1:42" ht="12.5" x14ac:dyDescent="0.2">
      <c r="A19" s="281" t="s">
        <v>459</v>
      </c>
      <c r="B19" s="285" t="s">
        <v>268</v>
      </c>
      <c r="C19" s="442">
        <v>6.2568384584076519E-6</v>
      </c>
      <c r="D19" s="442">
        <v>3.1388350583197908E-6</v>
      </c>
      <c r="E19" s="442">
        <v>0</v>
      </c>
      <c r="F19" s="442">
        <v>2.9953074759572425E-7</v>
      </c>
      <c r="G19" s="442">
        <v>7.4015897526169675E-6</v>
      </c>
      <c r="H19" s="442">
        <v>8.3205695011823253E-6</v>
      </c>
      <c r="I19" s="442">
        <v>4.282253314564148E-6</v>
      </c>
      <c r="J19" s="442">
        <v>6.8515534038396039E-6</v>
      </c>
      <c r="K19" s="442">
        <v>1.1166321562315769E-7</v>
      </c>
      <c r="L19" s="442">
        <v>9.0122020679046361E-6</v>
      </c>
      <c r="M19" s="442">
        <v>1.4708229094894748E-4</v>
      </c>
      <c r="N19" s="442">
        <v>2.0366838311357826E-5</v>
      </c>
      <c r="O19" s="442">
        <v>3.8461576795372756E-6</v>
      </c>
      <c r="P19" s="442">
        <v>6.8996031626135563E-5</v>
      </c>
      <c r="Q19" s="442">
        <v>1.0095277399765314</v>
      </c>
      <c r="R19" s="442">
        <v>2.3588281216312137E-3</v>
      </c>
      <c r="S19" s="442">
        <v>1.0182405668867343E-3</v>
      </c>
      <c r="T19" s="442">
        <v>1.5208709573046093E-4</v>
      </c>
      <c r="U19" s="442">
        <v>8.2883079203684661E-4</v>
      </c>
      <c r="V19" s="442">
        <v>2.1556742523039333E-5</v>
      </c>
      <c r="W19" s="442">
        <v>6.6051977545801598E-4</v>
      </c>
      <c r="X19" s="442">
        <v>5.043633156023594E-6</v>
      </c>
      <c r="Y19" s="442">
        <v>4.1958278469621235E-4</v>
      </c>
      <c r="Z19" s="442">
        <v>1.6686600777472024E-5</v>
      </c>
      <c r="AA19" s="442">
        <v>7.7146025618651619E-4</v>
      </c>
      <c r="AB19" s="442">
        <v>1.7905482198850587E-5</v>
      </c>
      <c r="AC19" s="442">
        <v>1.7123896947568287E-5</v>
      </c>
      <c r="AD19" s="442">
        <v>1.8890036656532922E-5</v>
      </c>
      <c r="AE19" s="442">
        <v>4.6994156083397451E-6</v>
      </c>
      <c r="AF19" s="442">
        <v>7.2250744384644768E-6</v>
      </c>
      <c r="AG19" s="442">
        <v>3.2772723985560817E-5</v>
      </c>
      <c r="AH19" s="442">
        <v>4.5733548448406635E-5</v>
      </c>
      <c r="AI19" s="442">
        <v>1.8813719387215577E-5</v>
      </c>
      <c r="AJ19" s="442">
        <v>2.5595036945238208E-5</v>
      </c>
      <c r="AK19" s="442">
        <v>1.5324192456708953E-5</v>
      </c>
      <c r="AL19" s="442">
        <v>6.0206918695793383E-4</v>
      </c>
      <c r="AM19" s="442">
        <v>1.4588812838630238E-5</v>
      </c>
      <c r="AN19" s="442">
        <v>1.7200035154426072E-4</v>
      </c>
      <c r="AO19" s="442">
        <v>2.6696437672041448E-5</v>
      </c>
      <c r="AP19" s="318">
        <f t="shared" si="0"/>
        <v>1.0170592841781141</v>
      </c>
    </row>
    <row r="20" spans="1:42" ht="12.5" x14ac:dyDescent="0.2">
      <c r="A20" s="281" t="s">
        <v>460</v>
      </c>
      <c r="B20" s="285" t="s">
        <v>269</v>
      </c>
      <c r="C20" s="442">
        <v>0</v>
      </c>
      <c r="D20" s="442">
        <v>0</v>
      </c>
      <c r="E20" s="442">
        <v>0</v>
      </c>
      <c r="F20" s="442">
        <v>0</v>
      </c>
      <c r="G20" s="442">
        <v>0</v>
      </c>
      <c r="H20" s="442">
        <v>0</v>
      </c>
      <c r="I20" s="442">
        <v>0</v>
      </c>
      <c r="J20" s="442">
        <v>0</v>
      </c>
      <c r="K20" s="442">
        <v>0</v>
      </c>
      <c r="L20" s="442">
        <v>0</v>
      </c>
      <c r="M20" s="442">
        <v>0</v>
      </c>
      <c r="N20" s="442">
        <v>0</v>
      </c>
      <c r="O20" s="442">
        <v>0</v>
      </c>
      <c r="P20" s="442">
        <v>0</v>
      </c>
      <c r="Q20" s="442">
        <v>0</v>
      </c>
      <c r="R20" s="442">
        <v>1</v>
      </c>
      <c r="S20" s="442">
        <v>0</v>
      </c>
      <c r="T20" s="442">
        <v>0</v>
      </c>
      <c r="U20" s="442">
        <v>0</v>
      </c>
      <c r="V20" s="442">
        <v>0</v>
      </c>
      <c r="W20" s="442">
        <v>0</v>
      </c>
      <c r="X20" s="442">
        <v>0</v>
      </c>
      <c r="Y20" s="442">
        <v>0</v>
      </c>
      <c r="Z20" s="442">
        <v>0</v>
      </c>
      <c r="AA20" s="442">
        <v>0</v>
      </c>
      <c r="AB20" s="442">
        <v>0</v>
      </c>
      <c r="AC20" s="442">
        <v>0</v>
      </c>
      <c r="AD20" s="442">
        <v>0</v>
      </c>
      <c r="AE20" s="442">
        <v>0</v>
      </c>
      <c r="AF20" s="442">
        <v>0</v>
      </c>
      <c r="AG20" s="442">
        <v>0</v>
      </c>
      <c r="AH20" s="442">
        <v>0</v>
      </c>
      <c r="AI20" s="442">
        <v>0</v>
      </c>
      <c r="AJ20" s="442">
        <v>0</v>
      </c>
      <c r="AK20" s="442">
        <v>0</v>
      </c>
      <c r="AL20" s="442">
        <v>0</v>
      </c>
      <c r="AM20" s="442">
        <v>0</v>
      </c>
      <c r="AN20" s="442">
        <v>0</v>
      </c>
      <c r="AO20" s="442">
        <v>0</v>
      </c>
      <c r="AP20" s="318">
        <f t="shared" si="0"/>
        <v>1</v>
      </c>
    </row>
    <row r="21" spans="1:42" ht="12.5" x14ac:dyDescent="0.2">
      <c r="A21" s="281" t="s">
        <v>461</v>
      </c>
      <c r="B21" s="285" t="s">
        <v>270</v>
      </c>
      <c r="C21" s="442">
        <v>5.0329273268477995E-4</v>
      </c>
      <c r="D21" s="442">
        <v>4.5806117512425817E-5</v>
      </c>
      <c r="E21" s="442">
        <v>0</v>
      </c>
      <c r="F21" s="442">
        <v>5.5928900132083357E-6</v>
      </c>
      <c r="G21" s="442">
        <v>2.3467172048527088E-4</v>
      </c>
      <c r="H21" s="442">
        <v>7.6945103816598523E-5</v>
      </c>
      <c r="I21" s="442">
        <v>5.7282869825618513E-5</v>
      </c>
      <c r="J21" s="442">
        <v>6.2321849856530881E-5</v>
      </c>
      <c r="K21" s="442">
        <v>6.2513568438792035E-6</v>
      </c>
      <c r="L21" s="442">
        <v>6.4860680950001504E-5</v>
      </c>
      <c r="M21" s="442">
        <v>2.2275101526832443E-4</v>
      </c>
      <c r="N21" s="442">
        <v>2.9544635518609387E-5</v>
      </c>
      <c r="O21" s="442">
        <v>3.4144169788848424E-5</v>
      </c>
      <c r="P21" s="442">
        <v>5.3648913518260439E-5</v>
      </c>
      <c r="Q21" s="442">
        <v>2.7180918723768463E-3</v>
      </c>
      <c r="R21" s="442">
        <v>5.5874309026039404E-3</v>
      </c>
      <c r="S21" s="442">
        <v>1.0973017856688063</v>
      </c>
      <c r="T21" s="442">
        <v>1.6234714323198573E-4</v>
      </c>
      <c r="U21" s="442">
        <v>1.2566039761672866E-3</v>
      </c>
      <c r="V21" s="442">
        <v>7.4252294207861137E-5</v>
      </c>
      <c r="W21" s="442">
        <v>4.1590916008384961E-5</v>
      </c>
      <c r="X21" s="442">
        <v>5.8502038978698358E-5</v>
      </c>
      <c r="Y21" s="442">
        <v>4.3673877994671051E-4</v>
      </c>
      <c r="Z21" s="442">
        <v>1.0814524638662039E-4</v>
      </c>
      <c r="AA21" s="442">
        <v>2.1457794355247688E-4</v>
      </c>
      <c r="AB21" s="442">
        <v>3.0525453884614406E-4</v>
      </c>
      <c r="AC21" s="442">
        <v>1.3329024117416746E-3</v>
      </c>
      <c r="AD21" s="442">
        <v>3.8471155605889417E-4</v>
      </c>
      <c r="AE21" s="442">
        <v>1.3527862769786725E-5</v>
      </c>
      <c r="AF21" s="442">
        <v>7.3121989171381679E-5</v>
      </c>
      <c r="AG21" s="442">
        <v>2.707665260742023E-4</v>
      </c>
      <c r="AH21" s="442">
        <v>3.7937232370689042E-3</v>
      </c>
      <c r="AI21" s="442">
        <v>3.575078213999638E-4</v>
      </c>
      <c r="AJ21" s="442">
        <v>1.4410980807989597E-2</v>
      </c>
      <c r="AK21" s="442">
        <v>4.1206602282543018E-4</v>
      </c>
      <c r="AL21" s="442">
        <v>4.9383458916964365E-3</v>
      </c>
      <c r="AM21" s="442">
        <v>1.1197814428038464E-3</v>
      </c>
      <c r="AN21" s="442">
        <v>0.17220842685276258</v>
      </c>
      <c r="AO21" s="442">
        <v>1.1886013144427681E-2</v>
      </c>
      <c r="AP21" s="318">
        <f t="shared" si="0"/>
        <v>1.3089782977995583</v>
      </c>
    </row>
    <row r="22" spans="1:42" ht="12.5" x14ac:dyDescent="0.2">
      <c r="A22" s="281" t="s">
        <v>462</v>
      </c>
      <c r="B22" s="285" t="s">
        <v>280</v>
      </c>
      <c r="C22" s="442">
        <v>4.7498174799415954E-5</v>
      </c>
      <c r="D22" s="442">
        <v>1.6610395165318933E-5</v>
      </c>
      <c r="E22" s="442">
        <v>0</v>
      </c>
      <c r="F22" s="442">
        <v>2.2308136613962613E-6</v>
      </c>
      <c r="G22" s="442">
        <v>5.3409174380999478E-5</v>
      </c>
      <c r="H22" s="442">
        <v>2.9450672463104289E-5</v>
      </c>
      <c r="I22" s="442">
        <v>2.0993159946777462E-5</v>
      </c>
      <c r="J22" s="442">
        <v>2.8606786803010307E-5</v>
      </c>
      <c r="K22" s="442">
        <v>7.6521349173762998E-7</v>
      </c>
      <c r="L22" s="442">
        <v>2.667332767961648E-5</v>
      </c>
      <c r="M22" s="442">
        <v>8.3846425313129601E-5</v>
      </c>
      <c r="N22" s="442">
        <v>1.1339146221930827E-5</v>
      </c>
      <c r="O22" s="442">
        <v>1.2858081506046191E-5</v>
      </c>
      <c r="P22" s="442">
        <v>5.4159141880530317E-4</v>
      </c>
      <c r="Q22" s="442">
        <v>1.6655041771704785E-3</v>
      </c>
      <c r="R22" s="442">
        <v>1.9943526904493141E-3</v>
      </c>
      <c r="S22" s="442">
        <v>2.5437942831000045E-2</v>
      </c>
      <c r="T22" s="442">
        <v>1.0476606425497257</v>
      </c>
      <c r="U22" s="442">
        <v>2.5574490495216762E-2</v>
      </c>
      <c r="V22" s="442">
        <v>5.493226431059739E-2</v>
      </c>
      <c r="W22" s="442">
        <v>2.106835772564819E-3</v>
      </c>
      <c r="X22" s="442">
        <v>1.4114910418954573E-3</v>
      </c>
      <c r="Y22" s="442">
        <v>2.1767117211822254E-4</v>
      </c>
      <c r="Z22" s="442">
        <v>5.3575090090684039E-5</v>
      </c>
      <c r="AA22" s="442">
        <v>1.0636349865755986E-4</v>
      </c>
      <c r="AB22" s="442">
        <v>1.0988067977295774E-4</v>
      </c>
      <c r="AC22" s="442">
        <v>1.3771291577952021E-4</v>
      </c>
      <c r="AD22" s="442">
        <v>1.5180651328571535E-4</v>
      </c>
      <c r="AE22" s="442">
        <v>6.1327954684344509E-6</v>
      </c>
      <c r="AF22" s="442">
        <v>3.3558235399766973E-5</v>
      </c>
      <c r="AG22" s="442">
        <v>1.4251385954050868E-4</v>
      </c>
      <c r="AH22" s="442">
        <v>6.0098388906817588E-4</v>
      </c>
      <c r="AI22" s="442">
        <v>2.7185527398720753E-4</v>
      </c>
      <c r="AJ22" s="442">
        <v>4.2578470585644742E-4</v>
      </c>
      <c r="AK22" s="442">
        <v>1.5009469425782254E-4</v>
      </c>
      <c r="AL22" s="442">
        <v>2.6057934136152709E-3</v>
      </c>
      <c r="AM22" s="442">
        <v>5.4062826413132552E-5</v>
      </c>
      <c r="AN22" s="442">
        <v>5.5392920249212177E-2</v>
      </c>
      <c r="AO22" s="442">
        <v>2.0596668952863259E-3</v>
      </c>
      <c r="AP22" s="318">
        <f t="shared" si="0"/>
        <v>1.2221201064713816</v>
      </c>
    </row>
    <row r="23" spans="1:42" ht="12.5" x14ac:dyDescent="0.2">
      <c r="A23" s="281" t="s">
        <v>463</v>
      </c>
      <c r="B23" s="283" t="s">
        <v>35</v>
      </c>
      <c r="C23" s="442">
        <v>2.9041028203028592E-5</v>
      </c>
      <c r="D23" s="442">
        <v>1.3918003741893451E-5</v>
      </c>
      <c r="E23" s="442">
        <v>0</v>
      </c>
      <c r="F23" s="442">
        <v>1.2560938538722057E-6</v>
      </c>
      <c r="G23" s="442">
        <v>2.7497587088000266E-5</v>
      </c>
      <c r="H23" s="442">
        <v>4.20500133983116E-5</v>
      </c>
      <c r="I23" s="442">
        <v>1.8802694848267974E-5</v>
      </c>
      <c r="J23" s="442">
        <v>2.7557084256252698E-5</v>
      </c>
      <c r="K23" s="442">
        <v>9.0809961437649801E-7</v>
      </c>
      <c r="L23" s="442">
        <v>3.5583336744719431E-5</v>
      </c>
      <c r="M23" s="442">
        <v>5.4124118866650381E-5</v>
      </c>
      <c r="N23" s="442">
        <v>2.2228648852201055E-5</v>
      </c>
      <c r="O23" s="442">
        <v>1.6803203971630603E-5</v>
      </c>
      <c r="P23" s="442">
        <v>3.5572282326753752E-4</v>
      </c>
      <c r="Q23" s="442">
        <v>7.8348337766393616E-3</v>
      </c>
      <c r="R23" s="442">
        <v>7.8208369320243633E-3</v>
      </c>
      <c r="S23" s="442">
        <v>7.0781348987368591E-3</v>
      </c>
      <c r="T23" s="442">
        <v>6.8533227423645043E-3</v>
      </c>
      <c r="U23" s="442">
        <v>1.0368963561025055</v>
      </c>
      <c r="V23" s="442">
        <v>1.0650480680629773E-2</v>
      </c>
      <c r="W23" s="442">
        <v>1.0319432823730976E-2</v>
      </c>
      <c r="X23" s="442">
        <v>2.9184178925449676E-5</v>
      </c>
      <c r="Y23" s="442">
        <v>2.6546663022969713E-3</v>
      </c>
      <c r="Z23" s="442">
        <v>8.1521682750138023E-5</v>
      </c>
      <c r="AA23" s="442">
        <v>1.8695821352567802E-4</v>
      </c>
      <c r="AB23" s="442">
        <v>5.1153847527120644E-5</v>
      </c>
      <c r="AC23" s="442">
        <v>1.6865892580949094E-4</v>
      </c>
      <c r="AD23" s="442">
        <v>7.7400294646691578E-5</v>
      </c>
      <c r="AE23" s="442">
        <v>2.833953067471473E-5</v>
      </c>
      <c r="AF23" s="442">
        <v>3.063393031747007E-5</v>
      </c>
      <c r="AG23" s="442">
        <v>1.3775773539434247E-4</v>
      </c>
      <c r="AH23" s="442">
        <v>6.7097135513369602E-4</v>
      </c>
      <c r="AI23" s="442">
        <v>2.044182239163745E-4</v>
      </c>
      <c r="AJ23" s="442">
        <v>1.7087007743161952E-4</v>
      </c>
      <c r="AK23" s="442">
        <v>5.7606162576989777E-5</v>
      </c>
      <c r="AL23" s="442">
        <v>2.5244202195218841E-3</v>
      </c>
      <c r="AM23" s="442">
        <v>3.9953761406475909E-5</v>
      </c>
      <c r="AN23" s="442">
        <v>1.4569434875560457E-3</v>
      </c>
      <c r="AO23" s="442">
        <v>2.4049628116654831E-4</v>
      </c>
      <c r="AP23" s="318">
        <f t="shared" si="0"/>
        <v>1.0966703486227494</v>
      </c>
    </row>
    <row r="24" spans="1:42" ht="12.5" x14ac:dyDescent="0.2">
      <c r="A24" s="281" t="s">
        <v>464</v>
      </c>
      <c r="B24" s="283" t="s">
        <v>465</v>
      </c>
      <c r="C24" s="442">
        <v>6.7481174036203491E-7</v>
      </c>
      <c r="D24" s="442">
        <v>3.722816814911483E-7</v>
      </c>
      <c r="E24" s="442">
        <v>0</v>
      </c>
      <c r="F24" s="442">
        <v>2.8476042959370688E-8</v>
      </c>
      <c r="G24" s="442">
        <v>7.2153500208039816E-7</v>
      </c>
      <c r="H24" s="442">
        <v>9.9830181474216101E-7</v>
      </c>
      <c r="I24" s="442">
        <v>5.1477558778086219E-7</v>
      </c>
      <c r="J24" s="442">
        <v>6.8841900980785881E-7</v>
      </c>
      <c r="K24" s="442">
        <v>4.8460219864778948E-8</v>
      </c>
      <c r="L24" s="442">
        <v>8.5855303467773543E-7</v>
      </c>
      <c r="M24" s="442">
        <v>1.185514064076387E-6</v>
      </c>
      <c r="N24" s="442">
        <v>4.8827196565634254E-7</v>
      </c>
      <c r="O24" s="442">
        <v>4.1185953258733347E-7</v>
      </c>
      <c r="P24" s="442">
        <v>7.2804014594168686E-7</v>
      </c>
      <c r="Q24" s="442">
        <v>3.336120701996269E-5</v>
      </c>
      <c r="R24" s="442">
        <v>6.325069426835781E-7</v>
      </c>
      <c r="S24" s="442">
        <v>7.3503101094628392E-7</v>
      </c>
      <c r="T24" s="442">
        <v>9.4542618153385626E-7</v>
      </c>
      <c r="U24" s="442">
        <v>8.0813224556517873E-7</v>
      </c>
      <c r="V24" s="442">
        <v>1.000904479968272</v>
      </c>
      <c r="W24" s="442">
        <v>3.0245592535019505E-4</v>
      </c>
      <c r="X24" s="442">
        <v>5.7740445846240656E-7</v>
      </c>
      <c r="Y24" s="442">
        <v>4.9144226764959928E-5</v>
      </c>
      <c r="Z24" s="442">
        <v>1.7796195980998309E-6</v>
      </c>
      <c r="AA24" s="442">
        <v>3.8662894857564746E-6</v>
      </c>
      <c r="AB24" s="442">
        <v>1.1384998033513914E-6</v>
      </c>
      <c r="AC24" s="442">
        <v>1.0089938969119184E-5</v>
      </c>
      <c r="AD24" s="442">
        <v>1.7654624777032349E-6</v>
      </c>
      <c r="AE24" s="442">
        <v>5.3725870097329213E-7</v>
      </c>
      <c r="AF24" s="442">
        <v>7.3429896729628055E-7</v>
      </c>
      <c r="AG24" s="442">
        <v>3.2534426702290119E-6</v>
      </c>
      <c r="AH24" s="442">
        <v>4.6435286622663353E-5</v>
      </c>
      <c r="AI24" s="442">
        <v>3.7988859949223058E-6</v>
      </c>
      <c r="AJ24" s="442">
        <v>9.7887733874161188E-7</v>
      </c>
      <c r="AK24" s="442">
        <v>1.3215454297986677E-6</v>
      </c>
      <c r="AL24" s="442">
        <v>5.9437975873185653E-5</v>
      </c>
      <c r="AM24" s="442">
        <v>8.4665003095749693E-7</v>
      </c>
      <c r="AN24" s="442">
        <v>7.1733660677874898E-7</v>
      </c>
      <c r="AO24" s="442">
        <v>9.6713655718861642E-6</v>
      </c>
      <c r="AP24" s="318">
        <f t="shared" si="0"/>
        <v>1.0014375604966579</v>
      </c>
    </row>
    <row r="25" spans="1:42" ht="12.5" x14ac:dyDescent="0.2">
      <c r="A25" s="281" t="s">
        <v>466</v>
      </c>
      <c r="B25" s="283" t="s">
        <v>191</v>
      </c>
      <c r="C25" s="442">
        <v>1.3456330076540914E-6</v>
      </c>
      <c r="D25" s="442">
        <v>1.1111404249758907E-6</v>
      </c>
      <c r="E25" s="442">
        <v>0</v>
      </c>
      <c r="F25" s="442">
        <v>9.4269229535900056E-8</v>
      </c>
      <c r="G25" s="442">
        <v>1.7555329070424073E-6</v>
      </c>
      <c r="H25" s="442">
        <v>2.0395975973053643E-6</v>
      </c>
      <c r="I25" s="442">
        <v>1.3522373491670548E-6</v>
      </c>
      <c r="J25" s="442">
        <v>2.2291527019909532E-6</v>
      </c>
      <c r="K25" s="442">
        <v>3.1242971887714297E-8</v>
      </c>
      <c r="L25" s="442">
        <v>2.0260624279766414E-6</v>
      </c>
      <c r="M25" s="442">
        <v>2.9911482330510125E-6</v>
      </c>
      <c r="N25" s="442">
        <v>7.2141244668633622E-7</v>
      </c>
      <c r="O25" s="442">
        <v>7.5663738365791819E-7</v>
      </c>
      <c r="P25" s="442">
        <v>1.51217506954321E-6</v>
      </c>
      <c r="Q25" s="442">
        <v>2.086668226757984E-6</v>
      </c>
      <c r="R25" s="442">
        <v>1.6943513315888143E-6</v>
      </c>
      <c r="S25" s="442">
        <v>1.8305905044628008E-6</v>
      </c>
      <c r="T25" s="442">
        <v>2.5100967681526921E-6</v>
      </c>
      <c r="U25" s="442">
        <v>2.1571088072051157E-6</v>
      </c>
      <c r="V25" s="442">
        <v>1.9437619331117887E-6</v>
      </c>
      <c r="W25" s="442">
        <v>1.002910545970646</v>
      </c>
      <c r="X25" s="442">
        <v>1.4800110661180329E-6</v>
      </c>
      <c r="Y25" s="442">
        <v>5.1666887052431815E-6</v>
      </c>
      <c r="Z25" s="442">
        <v>4.1034806709700172E-6</v>
      </c>
      <c r="AA25" s="442">
        <v>7.9857601568865764E-6</v>
      </c>
      <c r="AB25" s="442">
        <v>3.3270076387907167E-6</v>
      </c>
      <c r="AC25" s="442">
        <v>4.5227113635950997E-6</v>
      </c>
      <c r="AD25" s="442">
        <v>6.1257043132790867E-6</v>
      </c>
      <c r="AE25" s="442">
        <v>2.689411312064116E-7</v>
      </c>
      <c r="AF25" s="442">
        <v>2.575593683315139E-6</v>
      </c>
      <c r="AG25" s="442">
        <v>1.177333152008271E-5</v>
      </c>
      <c r="AH25" s="442">
        <v>3.7638244421474008E-5</v>
      </c>
      <c r="AI25" s="442">
        <v>3.6540534549518971E-6</v>
      </c>
      <c r="AJ25" s="442">
        <v>2.6692894809620748E-6</v>
      </c>
      <c r="AK25" s="442">
        <v>4.1970923476274095E-6</v>
      </c>
      <c r="AL25" s="442">
        <v>2.1683195118455436E-4</v>
      </c>
      <c r="AM25" s="442">
        <v>2.064071741735057E-6</v>
      </c>
      <c r="AN25" s="442">
        <v>7.5269318140598241E-7</v>
      </c>
      <c r="AO25" s="442">
        <v>9.5366574083231136E-6</v>
      </c>
      <c r="AP25" s="318">
        <f t="shared" si="0"/>
        <v>1.00325587141603</v>
      </c>
    </row>
    <row r="26" spans="1:42" ht="12.5" x14ac:dyDescent="0.2">
      <c r="A26" s="281" t="s">
        <v>467</v>
      </c>
      <c r="B26" s="283" t="s">
        <v>50</v>
      </c>
      <c r="C26" s="442">
        <v>5.245025493562872E-5</v>
      </c>
      <c r="D26" s="442">
        <v>3.9457851549546405E-4</v>
      </c>
      <c r="E26" s="442">
        <v>0</v>
      </c>
      <c r="F26" s="442">
        <v>7.6216322768745926E-6</v>
      </c>
      <c r="G26" s="442">
        <v>3.2253656676218618E-4</v>
      </c>
      <c r="H26" s="442">
        <v>5.4168389584037524E-4</v>
      </c>
      <c r="I26" s="442">
        <v>3.2550206077358449E-4</v>
      </c>
      <c r="J26" s="442">
        <v>8.178836060380778E-6</v>
      </c>
      <c r="K26" s="442">
        <v>1.4850368251603885E-6</v>
      </c>
      <c r="L26" s="442">
        <v>6.3808990293596498E-5</v>
      </c>
      <c r="M26" s="442">
        <v>3.2705493073315739E-4</v>
      </c>
      <c r="N26" s="442">
        <v>2.9182883952953915E-4</v>
      </c>
      <c r="O26" s="442">
        <v>9.7286623865709763E-4</v>
      </c>
      <c r="P26" s="442">
        <v>1.2627145972107302E-4</v>
      </c>
      <c r="Q26" s="442">
        <v>6.220606743517308E-5</v>
      </c>
      <c r="R26" s="442">
        <v>1.9921482977359754E-5</v>
      </c>
      <c r="S26" s="442">
        <v>2.5028808964206318E-4</v>
      </c>
      <c r="T26" s="442">
        <v>1.942942369082846E-4</v>
      </c>
      <c r="U26" s="442">
        <v>1.5626420542429165E-4</v>
      </c>
      <c r="V26" s="442">
        <v>2.1111354398021365E-5</v>
      </c>
      <c r="W26" s="442">
        <v>1.3548954489103396E-5</v>
      </c>
      <c r="X26" s="442">
        <v>1.0019859687612815</v>
      </c>
      <c r="Y26" s="442">
        <v>1.2354278448811759E-4</v>
      </c>
      <c r="Z26" s="442">
        <v>3.8019582543150608E-4</v>
      </c>
      <c r="AA26" s="442">
        <v>1.1505507653309696E-4</v>
      </c>
      <c r="AB26" s="442">
        <v>1.1715630386635063E-4</v>
      </c>
      <c r="AC26" s="442">
        <v>1.9639749333926377E-4</v>
      </c>
      <c r="AD26" s="442">
        <v>4.876441657637124E-4</v>
      </c>
      <c r="AE26" s="442">
        <v>9.5635168261816926E-6</v>
      </c>
      <c r="AF26" s="442">
        <v>9.0879891440168585E-5</v>
      </c>
      <c r="AG26" s="442">
        <v>5.8835655275712008E-4</v>
      </c>
      <c r="AH26" s="442">
        <v>2.7537851924206585E-4</v>
      </c>
      <c r="AI26" s="442">
        <v>4.194916553550386E-4</v>
      </c>
      <c r="AJ26" s="442">
        <v>1.2376903696218087E-4</v>
      </c>
      <c r="AK26" s="442">
        <v>1.4507941099843528E-3</v>
      </c>
      <c r="AL26" s="442">
        <v>1.7711417335141322E-4</v>
      </c>
      <c r="AM26" s="442">
        <v>2.0152441303619023E-4</v>
      </c>
      <c r="AN26" s="442">
        <v>6.4042957227208885E-4</v>
      </c>
      <c r="AO26" s="442">
        <v>9.6541399445663405E-4</v>
      </c>
      <c r="AP26" s="318">
        <f t="shared" si="0"/>
        <v>1.011536763501109</v>
      </c>
    </row>
    <row r="27" spans="1:42" ht="12.5" x14ac:dyDescent="0.2">
      <c r="A27" s="281" t="s">
        <v>468</v>
      </c>
      <c r="B27" s="283" t="s">
        <v>36</v>
      </c>
      <c r="C27" s="442">
        <v>3.2334166560610764E-3</v>
      </c>
      <c r="D27" s="442">
        <v>5.1540064395253687E-5</v>
      </c>
      <c r="E27" s="442">
        <v>0</v>
      </c>
      <c r="F27" s="442">
        <v>4.9255640517166733E-5</v>
      </c>
      <c r="G27" s="442">
        <v>1.2468569129053444E-3</v>
      </c>
      <c r="H27" s="442">
        <v>6.2433078142928849E-3</v>
      </c>
      <c r="I27" s="442">
        <v>1.1653250423408152E-4</v>
      </c>
      <c r="J27" s="442">
        <v>9.0311273219384993E-5</v>
      </c>
      <c r="K27" s="442">
        <v>2.6016515973346185E-5</v>
      </c>
      <c r="L27" s="442">
        <v>4.0618126504093173E-3</v>
      </c>
      <c r="M27" s="442">
        <v>5.9717924512786517E-3</v>
      </c>
      <c r="N27" s="442">
        <v>5.0157035268323866E-3</v>
      </c>
      <c r="O27" s="442">
        <v>2.6424500863097338E-3</v>
      </c>
      <c r="P27" s="442">
        <v>4.6626478199551088E-3</v>
      </c>
      <c r="Q27" s="442">
        <v>1.5819852202923752E-3</v>
      </c>
      <c r="R27" s="442">
        <v>2.80177941391268E-4</v>
      </c>
      <c r="S27" s="442">
        <v>2.078475983566115E-3</v>
      </c>
      <c r="T27" s="442">
        <v>3.5241206095011249E-3</v>
      </c>
      <c r="U27" s="442">
        <v>1.8353837483774502E-3</v>
      </c>
      <c r="V27" s="442">
        <v>2.969943404861038E-4</v>
      </c>
      <c r="W27" s="442">
        <v>2.0710857791779197E-4</v>
      </c>
      <c r="X27" s="442">
        <v>1.4753572310156722E-4</v>
      </c>
      <c r="Y27" s="442">
        <v>1.0010922828293665</v>
      </c>
      <c r="Z27" s="442">
        <v>1.2808821058882215E-2</v>
      </c>
      <c r="AA27" s="442">
        <v>3.3839979249129418E-2</v>
      </c>
      <c r="AB27" s="442">
        <v>3.9073919700945946E-3</v>
      </c>
      <c r="AC27" s="442">
        <v>3.4595418383120756E-3</v>
      </c>
      <c r="AD27" s="442">
        <v>1.5234270589020371E-3</v>
      </c>
      <c r="AE27" s="442">
        <v>9.6908699927688042E-3</v>
      </c>
      <c r="AF27" s="442">
        <v>9.5365880375646332E-5</v>
      </c>
      <c r="AG27" s="442">
        <v>2.2434008136461433E-4</v>
      </c>
      <c r="AH27" s="442">
        <v>8.5445525416720514E-3</v>
      </c>
      <c r="AI27" s="442">
        <v>6.6574127087161922E-3</v>
      </c>
      <c r="AJ27" s="442">
        <v>2.8771287380297758E-3</v>
      </c>
      <c r="AK27" s="442">
        <v>1.9607907156629547E-3</v>
      </c>
      <c r="AL27" s="442">
        <v>8.3462324196516237E-4</v>
      </c>
      <c r="AM27" s="442">
        <v>2.7732650885927052E-3</v>
      </c>
      <c r="AN27" s="442">
        <v>8.482549777525997E-4</v>
      </c>
      <c r="AO27" s="442">
        <v>1.9602993408368956E-3</v>
      </c>
      <c r="AP27" s="318">
        <f t="shared" si="0"/>
        <v>1.1345014740326052</v>
      </c>
    </row>
    <row r="28" spans="1:42" ht="12.5" x14ac:dyDescent="0.2">
      <c r="A28" s="281" t="s">
        <v>469</v>
      </c>
      <c r="B28" s="283" t="s">
        <v>192</v>
      </c>
      <c r="C28" s="442">
        <v>4.3544836856003639E-4</v>
      </c>
      <c r="D28" s="442">
        <v>4.8338938860288476E-4</v>
      </c>
      <c r="E28" s="442">
        <v>0</v>
      </c>
      <c r="F28" s="442">
        <v>2.1998591514075165E-3</v>
      </c>
      <c r="G28" s="442">
        <v>6.431662046719604E-4</v>
      </c>
      <c r="H28" s="442">
        <v>1.0968643849473278E-3</v>
      </c>
      <c r="I28" s="442">
        <v>8.3960828068932686E-4</v>
      </c>
      <c r="J28" s="442">
        <v>9.0586518172296106E-4</v>
      </c>
      <c r="K28" s="442">
        <v>8.0499780707191907E-4</v>
      </c>
      <c r="L28" s="442">
        <v>1.2607363303721684E-3</v>
      </c>
      <c r="M28" s="442">
        <v>2.1414485676374997E-3</v>
      </c>
      <c r="N28" s="442">
        <v>1.8761320827698135E-3</v>
      </c>
      <c r="O28" s="442">
        <v>1.374169762900849E-3</v>
      </c>
      <c r="P28" s="442">
        <v>1.0261695218614494E-3</v>
      </c>
      <c r="Q28" s="442">
        <v>6.1714002830155323E-4</v>
      </c>
      <c r="R28" s="442">
        <v>4.4357189788307402E-4</v>
      </c>
      <c r="S28" s="442">
        <v>4.949849785427598E-4</v>
      </c>
      <c r="T28" s="442">
        <v>1.1452849788068829E-3</v>
      </c>
      <c r="U28" s="442">
        <v>4.3524166301126872E-4</v>
      </c>
      <c r="V28" s="442">
        <v>9.1627754132611781E-5</v>
      </c>
      <c r="W28" s="442">
        <v>4.5893104682516992E-4</v>
      </c>
      <c r="X28" s="442">
        <v>6.4629244667666671E-4</v>
      </c>
      <c r="Y28" s="442">
        <v>2.3174523700916574E-4</v>
      </c>
      <c r="Z28" s="442">
        <v>1.0036198826377429</v>
      </c>
      <c r="AA28" s="442">
        <v>1.7210893410815661E-3</v>
      </c>
      <c r="AB28" s="442">
        <v>2.7371578186923787E-3</v>
      </c>
      <c r="AC28" s="442">
        <v>8.531785134226255E-4</v>
      </c>
      <c r="AD28" s="442">
        <v>1.6911051000544804E-4</v>
      </c>
      <c r="AE28" s="442">
        <v>5.5897710319630941E-6</v>
      </c>
      <c r="AF28" s="442">
        <v>2.1413446439033626E-4</v>
      </c>
      <c r="AG28" s="442">
        <v>1.9264547016107501E-5</v>
      </c>
      <c r="AH28" s="442">
        <v>5.2223310086967978E-4</v>
      </c>
      <c r="AI28" s="442">
        <v>8.6345651488191962E-4</v>
      </c>
      <c r="AJ28" s="442">
        <v>4.822947306687045E-4</v>
      </c>
      <c r="AK28" s="442">
        <v>2.0796707710091285E-4</v>
      </c>
      <c r="AL28" s="442">
        <v>2.7299123920472362E-4</v>
      </c>
      <c r="AM28" s="442">
        <v>1.4225457123064858E-3</v>
      </c>
      <c r="AN28" s="442">
        <v>2.440606904303785E-4</v>
      </c>
      <c r="AO28" s="442">
        <v>1.8113108290793923E-4</v>
      </c>
      <c r="AP28" s="318">
        <f t="shared" si="0"/>
        <v>1.0330076317332508</v>
      </c>
    </row>
    <row r="29" spans="1:42" ht="12.5" x14ac:dyDescent="0.2">
      <c r="A29" s="281" t="s">
        <v>470</v>
      </c>
      <c r="B29" s="283" t="s">
        <v>285</v>
      </c>
      <c r="C29" s="442">
        <v>8.6115550021067524E-4</v>
      </c>
      <c r="D29" s="442">
        <v>4.012423278847476E-5</v>
      </c>
      <c r="E29" s="442">
        <v>0</v>
      </c>
      <c r="F29" s="442">
        <v>2.2456332946636942E-5</v>
      </c>
      <c r="G29" s="442">
        <v>2.4640397717287576E-3</v>
      </c>
      <c r="H29" s="442">
        <v>7.6376823451322891E-5</v>
      </c>
      <c r="I29" s="442">
        <v>6.6287429163501487E-5</v>
      </c>
      <c r="J29" s="442">
        <v>4.8686840483137949E-5</v>
      </c>
      <c r="K29" s="442">
        <v>1.3208922850923161E-5</v>
      </c>
      <c r="L29" s="442">
        <v>2.2074016074170072E-3</v>
      </c>
      <c r="M29" s="442">
        <v>1.7852438493267595E-3</v>
      </c>
      <c r="N29" s="442">
        <v>1.4557466746143533E-3</v>
      </c>
      <c r="O29" s="442">
        <v>4.3328065152369369E-5</v>
      </c>
      <c r="P29" s="442">
        <v>7.3546583695219758E-4</v>
      </c>
      <c r="Q29" s="442">
        <v>1.4517094725795875E-3</v>
      </c>
      <c r="R29" s="442">
        <v>1.0787679286098918E-4</v>
      </c>
      <c r="S29" s="442">
        <v>1.1079075902142902E-3</v>
      </c>
      <c r="T29" s="442">
        <v>2.1407830370108343E-3</v>
      </c>
      <c r="U29" s="442">
        <v>7.0411314185506082E-4</v>
      </c>
      <c r="V29" s="442">
        <v>1.6618459283824886E-4</v>
      </c>
      <c r="W29" s="442">
        <v>8.2379207758840532E-5</v>
      </c>
      <c r="X29" s="442">
        <v>9.0603310992572623E-5</v>
      </c>
      <c r="Y29" s="442">
        <v>1.0211206123652687E-3</v>
      </c>
      <c r="Z29" s="442">
        <v>1.8351890024915186E-4</v>
      </c>
      <c r="AA29" s="442">
        <v>1.1025561702405371</v>
      </c>
      <c r="AB29" s="442">
        <v>1.0341675358143685E-2</v>
      </c>
      <c r="AC29" s="442">
        <v>2.8757657477730047E-3</v>
      </c>
      <c r="AD29" s="442">
        <v>1.5841053168619845E-3</v>
      </c>
      <c r="AE29" s="442">
        <v>3.7719398183941192E-5</v>
      </c>
      <c r="AF29" s="442">
        <v>4.0863661185591166E-5</v>
      </c>
      <c r="AG29" s="442">
        <v>5.4554936085940973E-5</v>
      </c>
      <c r="AH29" s="442">
        <v>4.7711006854564818E-3</v>
      </c>
      <c r="AI29" s="442">
        <v>1.0578784761435752E-2</v>
      </c>
      <c r="AJ29" s="442">
        <v>5.5430005458583136E-3</v>
      </c>
      <c r="AK29" s="442">
        <v>3.82775719181835E-3</v>
      </c>
      <c r="AL29" s="442">
        <v>8.449241128156115E-4</v>
      </c>
      <c r="AM29" s="442">
        <v>9.9774968442777404E-3</v>
      </c>
      <c r="AN29" s="442">
        <v>4.8118739623673911E-4</v>
      </c>
      <c r="AO29" s="442">
        <v>1.1328627939733694E-3</v>
      </c>
      <c r="AP29" s="318">
        <f t="shared" si="0"/>
        <v>1.1703908247424815</v>
      </c>
    </row>
    <row r="30" spans="1:42" ht="12.5" x14ac:dyDescent="0.2">
      <c r="A30" s="281" t="s">
        <v>471</v>
      </c>
      <c r="B30" s="283" t="s">
        <v>281</v>
      </c>
      <c r="C30" s="442">
        <v>7.6895088137477505E-4</v>
      </c>
      <c r="D30" s="442">
        <v>5.3990304862380799E-5</v>
      </c>
      <c r="E30" s="442">
        <v>0</v>
      </c>
      <c r="F30" s="442">
        <v>8.5388528135936585E-5</v>
      </c>
      <c r="G30" s="442">
        <v>1.4225608883635628E-3</v>
      </c>
      <c r="H30" s="442">
        <v>8.3383199955103755E-5</v>
      </c>
      <c r="I30" s="442">
        <v>6.617703661969118E-5</v>
      </c>
      <c r="J30" s="442">
        <v>4.6412646833473687E-5</v>
      </c>
      <c r="K30" s="442">
        <v>2.2165393178885891E-5</v>
      </c>
      <c r="L30" s="442">
        <v>6.2005364348984658E-5</v>
      </c>
      <c r="M30" s="442">
        <v>2.407067536181372E-3</v>
      </c>
      <c r="N30" s="442">
        <v>3.2381970858688907E-4</v>
      </c>
      <c r="O30" s="442">
        <v>6.6037698364768594E-5</v>
      </c>
      <c r="P30" s="442">
        <v>8.773054426879357E-5</v>
      </c>
      <c r="Q30" s="442">
        <v>7.0779265664719411E-5</v>
      </c>
      <c r="R30" s="442">
        <v>6.3009684367911007E-5</v>
      </c>
      <c r="S30" s="442">
        <v>9.5818383049731939E-4</v>
      </c>
      <c r="T30" s="442">
        <v>1.0222109548809748E-3</v>
      </c>
      <c r="U30" s="442">
        <v>8.8367163858414063E-5</v>
      </c>
      <c r="V30" s="442">
        <v>7.2182055412651933E-5</v>
      </c>
      <c r="W30" s="442">
        <v>4.2593562699425883E-5</v>
      </c>
      <c r="X30" s="442">
        <v>7.3343115489859706E-5</v>
      </c>
      <c r="Y30" s="442">
        <v>2.077259496795299E-3</v>
      </c>
      <c r="Z30" s="442">
        <v>1.2771395979647038E-2</v>
      </c>
      <c r="AA30" s="442">
        <v>2.9500658900614546E-3</v>
      </c>
      <c r="AB30" s="442">
        <v>1.0001364547581018</v>
      </c>
      <c r="AC30" s="442">
        <v>1.6642460094873214E-3</v>
      </c>
      <c r="AD30" s="442">
        <v>4.1246240520331308E-3</v>
      </c>
      <c r="AE30" s="442">
        <v>8.9921994568750594E-5</v>
      </c>
      <c r="AF30" s="442">
        <v>1.4743265715704912E-3</v>
      </c>
      <c r="AG30" s="442">
        <v>7.2412114551754925E-6</v>
      </c>
      <c r="AH30" s="442">
        <v>2.7512023400276562E-2</v>
      </c>
      <c r="AI30" s="442">
        <v>5.770420421023127E-3</v>
      </c>
      <c r="AJ30" s="442">
        <v>4.0497933207009462E-3</v>
      </c>
      <c r="AK30" s="442">
        <v>9.9360824985308743E-5</v>
      </c>
      <c r="AL30" s="442">
        <v>4.0630422637057169E-5</v>
      </c>
      <c r="AM30" s="442">
        <v>1.7690177100413675E-2</v>
      </c>
      <c r="AN30" s="442">
        <v>3.5926993212196707E-4</v>
      </c>
      <c r="AO30" s="442">
        <v>1.5442381956095909E-2</v>
      </c>
      <c r="AP30" s="318">
        <f t="shared" si="0"/>
        <v>1.0887035707498247</v>
      </c>
    </row>
    <row r="31" spans="1:42" ht="12.5" x14ac:dyDescent="0.2">
      <c r="A31" s="281" t="s">
        <v>472</v>
      </c>
      <c r="B31" s="283" t="s">
        <v>384</v>
      </c>
      <c r="C31" s="442">
        <v>1.7350486169468157E-2</v>
      </c>
      <c r="D31" s="442">
        <v>6.8302681987154421E-3</v>
      </c>
      <c r="E31" s="442">
        <v>0</v>
      </c>
      <c r="F31" s="442">
        <v>3.1198175469171814E-5</v>
      </c>
      <c r="G31" s="442">
        <v>2.0538197048333089E-2</v>
      </c>
      <c r="H31" s="442">
        <v>1.61579823644569E-2</v>
      </c>
      <c r="I31" s="442">
        <v>1.5603895523427929E-2</v>
      </c>
      <c r="J31" s="442">
        <v>8.5206947542404519E-3</v>
      </c>
      <c r="K31" s="442">
        <v>4.4607590999682393E-3</v>
      </c>
      <c r="L31" s="442">
        <v>1.2658289137084231E-2</v>
      </c>
      <c r="M31" s="442">
        <v>8.3699498306435086E-3</v>
      </c>
      <c r="N31" s="442">
        <v>5.7139986368707242E-3</v>
      </c>
      <c r="O31" s="442">
        <v>8.8283533530972153E-3</v>
      </c>
      <c r="P31" s="442">
        <v>1.0012367120132447E-2</v>
      </c>
      <c r="Q31" s="442">
        <v>9.7304623401524883E-3</v>
      </c>
      <c r="R31" s="442">
        <v>8.5708977860315828E-3</v>
      </c>
      <c r="S31" s="442">
        <v>1.1587462446365604E-2</v>
      </c>
      <c r="T31" s="442">
        <v>9.5413421466922516E-3</v>
      </c>
      <c r="U31" s="442">
        <v>1.1473412722987596E-2</v>
      </c>
      <c r="V31" s="442">
        <v>1.080551998762321E-2</v>
      </c>
      <c r="W31" s="442">
        <v>9.293957098969699E-3</v>
      </c>
      <c r="X31" s="442">
        <v>1.9050834149929669E-2</v>
      </c>
      <c r="Y31" s="442">
        <v>1.260372031677778E-2</v>
      </c>
      <c r="Z31" s="442">
        <v>5.4024464039967475E-3</v>
      </c>
      <c r="AA31" s="442">
        <v>4.7551285978073184E-3</v>
      </c>
      <c r="AB31" s="442">
        <v>3.3657172047806285E-3</v>
      </c>
      <c r="AC31" s="442">
        <v>1.0025901010204388</v>
      </c>
      <c r="AD31" s="442">
        <v>1.3912207993730509E-3</v>
      </c>
      <c r="AE31" s="442">
        <v>2.9849220083163997E-4</v>
      </c>
      <c r="AF31" s="442">
        <v>2.1251126781531146E-3</v>
      </c>
      <c r="AG31" s="442">
        <v>2.2980881703184809E-3</v>
      </c>
      <c r="AH31" s="442">
        <v>2.4674552667292484E-3</v>
      </c>
      <c r="AI31" s="442">
        <v>3.5986564060410519E-3</v>
      </c>
      <c r="AJ31" s="442">
        <v>1.241855570289592E-2</v>
      </c>
      <c r="AK31" s="442">
        <v>8.5689928341870156E-3</v>
      </c>
      <c r="AL31" s="442">
        <v>4.8856393099072784E-3</v>
      </c>
      <c r="AM31" s="442">
        <v>1.6958584506388402E-2</v>
      </c>
      <c r="AN31" s="442">
        <v>5.3639874278656734E-2</v>
      </c>
      <c r="AO31" s="442">
        <v>1.3212733297723583E-2</v>
      </c>
      <c r="AP31" s="318">
        <f t="shared" si="0"/>
        <v>1.3624981137879431</v>
      </c>
    </row>
    <row r="32" spans="1:42" ht="12.5" x14ac:dyDescent="0.2">
      <c r="A32" s="281" t="s">
        <v>473</v>
      </c>
      <c r="B32" s="283" t="s">
        <v>37</v>
      </c>
      <c r="C32" s="442">
        <v>1.555342333749477E-3</v>
      </c>
      <c r="D32" s="442">
        <v>3.0595615002255703E-3</v>
      </c>
      <c r="E32" s="442">
        <v>0</v>
      </c>
      <c r="F32" s="442">
        <v>1.4086447001031812E-2</v>
      </c>
      <c r="G32" s="442">
        <v>1.5455751467756394E-3</v>
      </c>
      <c r="H32" s="442">
        <v>4.2871753692513186E-3</v>
      </c>
      <c r="I32" s="442">
        <v>2.5570581488666374E-3</v>
      </c>
      <c r="J32" s="442">
        <v>1.9584755426090496E-3</v>
      </c>
      <c r="K32" s="442">
        <v>1.465395905600065E-4</v>
      </c>
      <c r="L32" s="442">
        <v>5.4827159154876475E-4</v>
      </c>
      <c r="M32" s="442">
        <v>2.6935886001839817E-3</v>
      </c>
      <c r="N32" s="442">
        <v>1.1496553209319959E-3</v>
      </c>
      <c r="O32" s="442">
        <v>1.8397303828272102E-3</v>
      </c>
      <c r="P32" s="442">
        <v>2.7897364606629428E-3</v>
      </c>
      <c r="Q32" s="442">
        <v>1.554170595569787E-3</v>
      </c>
      <c r="R32" s="442">
        <v>2.4058023213474351E-3</v>
      </c>
      <c r="S32" s="442">
        <v>2.9330587907931138E-3</v>
      </c>
      <c r="T32" s="442">
        <v>1.52930096811235E-3</v>
      </c>
      <c r="U32" s="442">
        <v>1.5461862020427512E-3</v>
      </c>
      <c r="V32" s="442">
        <v>1.7460866866527631E-4</v>
      </c>
      <c r="W32" s="442">
        <v>1.0953687358375822E-4</v>
      </c>
      <c r="X32" s="442">
        <v>2.0688677355056211E-3</v>
      </c>
      <c r="Y32" s="442">
        <v>3.1202557700908875E-3</v>
      </c>
      <c r="Z32" s="442">
        <v>5.956004716234386E-3</v>
      </c>
      <c r="AA32" s="442">
        <v>5.9642091138666963E-3</v>
      </c>
      <c r="AB32" s="442">
        <v>6.1978501817893748E-3</v>
      </c>
      <c r="AC32" s="442">
        <v>4.2537523232233365E-3</v>
      </c>
      <c r="AD32" s="442">
        <v>1.010848268516058</v>
      </c>
      <c r="AE32" s="442">
        <v>1.7085859912626216E-2</v>
      </c>
      <c r="AF32" s="442">
        <v>2.1045401552370613E-3</v>
      </c>
      <c r="AG32" s="442">
        <v>3.7706893733695078E-4</v>
      </c>
      <c r="AH32" s="442">
        <v>5.0703016877166988E-3</v>
      </c>
      <c r="AI32" s="442">
        <v>2.2734164880210913E-3</v>
      </c>
      <c r="AJ32" s="442">
        <v>2.2448219992108488E-3</v>
      </c>
      <c r="AK32" s="442">
        <v>6.3639875735633303E-3</v>
      </c>
      <c r="AL32" s="442">
        <v>1.2523605430729342E-3</v>
      </c>
      <c r="AM32" s="442">
        <v>1.9617561641859212E-3</v>
      </c>
      <c r="AN32" s="442">
        <v>8.5267285818396872E-4</v>
      </c>
      <c r="AO32" s="442">
        <v>1.4925719645197321E-3</v>
      </c>
      <c r="AP32" s="318">
        <f t="shared" si="0"/>
        <v>1.1264658160852623</v>
      </c>
    </row>
    <row r="33" spans="1:42" ht="12.5" x14ac:dyDescent="0.2">
      <c r="A33" s="281" t="s">
        <v>474</v>
      </c>
      <c r="B33" s="283" t="s">
        <v>38</v>
      </c>
      <c r="C33" s="442">
        <v>1.3436459065954323E-3</v>
      </c>
      <c r="D33" s="442">
        <v>1.543939695713455E-4</v>
      </c>
      <c r="E33" s="442">
        <v>0</v>
      </c>
      <c r="F33" s="442">
        <v>8.5804412907928816E-5</v>
      </c>
      <c r="G33" s="442">
        <v>1.2467111408954116E-3</v>
      </c>
      <c r="H33" s="442">
        <v>2.9446582241519381E-3</v>
      </c>
      <c r="I33" s="442">
        <v>2.6380301491110442E-4</v>
      </c>
      <c r="J33" s="442">
        <v>1.6494542784069882E-4</v>
      </c>
      <c r="K33" s="442">
        <v>7.2874332533563803E-5</v>
      </c>
      <c r="L33" s="442">
        <v>2.0220741448957806E-4</v>
      </c>
      <c r="M33" s="442">
        <v>1.2318942426834778E-3</v>
      </c>
      <c r="N33" s="442">
        <v>6.8510622955512154E-4</v>
      </c>
      <c r="O33" s="442">
        <v>1.6381251042389572E-4</v>
      </c>
      <c r="P33" s="442">
        <v>1.6050619431041211E-3</v>
      </c>
      <c r="Q33" s="442">
        <v>1.2894203614775964E-3</v>
      </c>
      <c r="R33" s="442">
        <v>2.0236984438743051E-4</v>
      </c>
      <c r="S33" s="442">
        <v>1.3800439672356361E-3</v>
      </c>
      <c r="T33" s="442">
        <v>4.1429280115620043E-4</v>
      </c>
      <c r="U33" s="442">
        <v>1.10719610257659E-3</v>
      </c>
      <c r="V33" s="442">
        <v>1.9696758587772607E-4</v>
      </c>
      <c r="W33" s="442">
        <v>1.581047675977865E-4</v>
      </c>
      <c r="X33" s="442">
        <v>3.2683688166127307E-4</v>
      </c>
      <c r="Y33" s="442">
        <v>1.8701273918602867E-3</v>
      </c>
      <c r="Z33" s="442">
        <v>2.0291069635248649E-4</v>
      </c>
      <c r="AA33" s="442">
        <v>3.5094813371423886E-4</v>
      </c>
      <c r="AB33" s="442">
        <v>7.1042329029605571E-4</v>
      </c>
      <c r="AC33" s="442">
        <v>1.2186810321457841E-2</v>
      </c>
      <c r="AD33" s="442">
        <v>6.1311479517308452E-3</v>
      </c>
      <c r="AE33" s="442">
        <v>1.0040116587950041</v>
      </c>
      <c r="AF33" s="442">
        <v>6.4193923575336827E-3</v>
      </c>
      <c r="AG33" s="442">
        <v>1.7540926068410182E-2</v>
      </c>
      <c r="AH33" s="442">
        <v>9.0597805656184114E-4</v>
      </c>
      <c r="AI33" s="442">
        <v>1.7531558218261336E-3</v>
      </c>
      <c r="AJ33" s="442">
        <v>8.260993366771446E-3</v>
      </c>
      <c r="AK33" s="442">
        <v>6.9728694986961881E-3</v>
      </c>
      <c r="AL33" s="442">
        <v>2.3438531152349413E-3</v>
      </c>
      <c r="AM33" s="442">
        <v>4.8664939274881977E-3</v>
      </c>
      <c r="AN33" s="442">
        <v>9.3822481113909218E-4</v>
      </c>
      <c r="AO33" s="442">
        <v>1.3801058398772765E-2</v>
      </c>
      <c r="AP33" s="318">
        <f t="shared" si="0"/>
        <v>1.0907060646857119</v>
      </c>
    </row>
    <row r="34" spans="1:42" ht="12.5" x14ac:dyDescent="0.2">
      <c r="A34" s="281" t="s">
        <v>475</v>
      </c>
      <c r="B34" s="283" t="s">
        <v>476</v>
      </c>
      <c r="C34" s="442">
        <v>4.5564878909386385E-3</v>
      </c>
      <c r="D34" s="442">
        <v>4.2881669426813622E-3</v>
      </c>
      <c r="E34" s="442">
        <v>0</v>
      </c>
      <c r="F34" s="442">
        <v>6.0314570964550927E-5</v>
      </c>
      <c r="G34" s="442">
        <v>4.6540423792932996E-3</v>
      </c>
      <c r="H34" s="442">
        <v>9.1556093795860341E-4</v>
      </c>
      <c r="I34" s="442">
        <v>4.5017483685595352E-3</v>
      </c>
      <c r="J34" s="442">
        <v>2.2017564512521928E-3</v>
      </c>
      <c r="K34" s="442">
        <v>2.830272175159495E-3</v>
      </c>
      <c r="L34" s="442">
        <v>2.066100072590575E-3</v>
      </c>
      <c r="M34" s="442">
        <v>6.1951290188633715E-3</v>
      </c>
      <c r="N34" s="442">
        <v>2.6563233827059784E-3</v>
      </c>
      <c r="O34" s="442">
        <v>3.6481402134382955E-3</v>
      </c>
      <c r="P34" s="442">
        <v>3.0063418816955513E-3</v>
      </c>
      <c r="Q34" s="442">
        <v>2.2239541303688539E-3</v>
      </c>
      <c r="R34" s="442">
        <v>1.479500294944534E-3</v>
      </c>
      <c r="S34" s="442">
        <v>2.4615175705050029E-3</v>
      </c>
      <c r="T34" s="442">
        <v>2.5726404806370728E-3</v>
      </c>
      <c r="U34" s="442">
        <v>2.5272423944751755E-3</v>
      </c>
      <c r="V34" s="442">
        <v>2.3720487167803081E-4</v>
      </c>
      <c r="W34" s="442">
        <v>1.5661636799964554E-3</v>
      </c>
      <c r="X34" s="442">
        <v>9.8244362930547946E-3</v>
      </c>
      <c r="Y34" s="442">
        <v>3.7147794021032271E-3</v>
      </c>
      <c r="Z34" s="442">
        <v>4.9977914976465018E-3</v>
      </c>
      <c r="AA34" s="442">
        <v>2.0658545528316353E-3</v>
      </c>
      <c r="AB34" s="442">
        <v>5.7394519066045055E-3</v>
      </c>
      <c r="AC34" s="442">
        <v>2.8069089413171986E-3</v>
      </c>
      <c r="AD34" s="442">
        <v>3.5461997623254522E-3</v>
      </c>
      <c r="AE34" s="442">
        <v>9.7173576614564526E-5</v>
      </c>
      <c r="AF34" s="442">
        <v>1.0085662935112334</v>
      </c>
      <c r="AG34" s="442">
        <v>7.4387322303851703E-5</v>
      </c>
      <c r="AH34" s="442">
        <v>3.2589495671134349E-3</v>
      </c>
      <c r="AI34" s="442">
        <v>2.1920908330110914E-3</v>
      </c>
      <c r="AJ34" s="442">
        <v>1.6838448616002056E-3</v>
      </c>
      <c r="AK34" s="442">
        <v>3.5877638120577677E-3</v>
      </c>
      <c r="AL34" s="442">
        <v>9.9500960469901551E-4</v>
      </c>
      <c r="AM34" s="442">
        <v>3.3241552150268215E-3</v>
      </c>
      <c r="AN34" s="442">
        <v>8.2897470564538885E-3</v>
      </c>
      <c r="AO34" s="442">
        <v>9.8404070256466452E-3</v>
      </c>
      <c r="AP34" s="318">
        <f t="shared" si="0"/>
        <v>1.1194134454247038</v>
      </c>
    </row>
    <row r="35" spans="1:42" ht="12.5" x14ac:dyDescent="0.2">
      <c r="A35" s="281" t="s">
        <v>477</v>
      </c>
      <c r="B35" s="283" t="s">
        <v>193</v>
      </c>
      <c r="C35" s="442">
        <v>1.1342447116482381E-4</v>
      </c>
      <c r="D35" s="442">
        <v>1.6404536384827746E-5</v>
      </c>
      <c r="E35" s="442">
        <v>0</v>
      </c>
      <c r="F35" s="442">
        <v>1.9612780447754123E-5</v>
      </c>
      <c r="G35" s="442">
        <v>1.416569617621282E-4</v>
      </c>
      <c r="H35" s="442">
        <v>1.6903390577074375E-4</v>
      </c>
      <c r="I35" s="442">
        <v>1.6319254150829721E-4</v>
      </c>
      <c r="J35" s="442">
        <v>4.005695657778706E-4</v>
      </c>
      <c r="K35" s="442">
        <v>4.8437517857930194E-6</v>
      </c>
      <c r="L35" s="442">
        <v>6.6545098779993727E-5</v>
      </c>
      <c r="M35" s="442">
        <v>1.5102151119956338E-4</v>
      </c>
      <c r="N35" s="442">
        <v>5.5120630400791966E-5</v>
      </c>
      <c r="O35" s="442">
        <v>7.3706081960711386E-5</v>
      </c>
      <c r="P35" s="442">
        <v>1.6836200988285452E-4</v>
      </c>
      <c r="Q35" s="442">
        <v>1.9524572385805014E-4</v>
      </c>
      <c r="R35" s="442">
        <v>2.542299717547334E-4</v>
      </c>
      <c r="S35" s="442">
        <v>1.9171406842577002E-4</v>
      </c>
      <c r="T35" s="442">
        <v>1.8639036480488295E-4</v>
      </c>
      <c r="U35" s="442">
        <v>3.1553573490662431E-4</v>
      </c>
      <c r="V35" s="442">
        <v>7.9370989758522487E-4</v>
      </c>
      <c r="W35" s="442">
        <v>1.6324865977883174E-5</v>
      </c>
      <c r="X35" s="442">
        <v>2.8771559734124782E-5</v>
      </c>
      <c r="Y35" s="442">
        <v>2.3581302464900961E-4</v>
      </c>
      <c r="Z35" s="442">
        <v>3.1332185827674087E-5</v>
      </c>
      <c r="AA35" s="442">
        <v>1.0599058564527066E-3</v>
      </c>
      <c r="AB35" s="442">
        <v>2.5319814043087314E-4</v>
      </c>
      <c r="AC35" s="442">
        <v>9.1381572578347879E-4</v>
      </c>
      <c r="AD35" s="442">
        <v>1.4037964106352254E-3</v>
      </c>
      <c r="AE35" s="442">
        <v>2.645547977399577E-5</v>
      </c>
      <c r="AF35" s="442">
        <v>2.1506331923627905E-4</v>
      </c>
      <c r="AG35" s="442">
        <v>1.0025344996965755</v>
      </c>
      <c r="AH35" s="442">
        <v>7.383444170338411E-4</v>
      </c>
      <c r="AI35" s="442">
        <v>4.6363021897219864E-4</v>
      </c>
      <c r="AJ35" s="442">
        <v>3.1107208917980619E-4</v>
      </c>
      <c r="AK35" s="442">
        <v>1.6373711901815822E-3</v>
      </c>
      <c r="AL35" s="442">
        <v>6.3066360446590068E-4</v>
      </c>
      <c r="AM35" s="442">
        <v>4.9872876087261636E-4</v>
      </c>
      <c r="AN35" s="442">
        <v>9.2268477279276124E-5</v>
      </c>
      <c r="AO35" s="442">
        <v>1.5750604781361456E-3</v>
      </c>
      <c r="AP35" s="318">
        <f t="shared" si="0"/>
        <v>1.0145713746312237</v>
      </c>
    </row>
    <row r="36" spans="1:42" ht="12.5" x14ac:dyDescent="0.2">
      <c r="A36" s="281" t="s">
        <v>478</v>
      </c>
      <c r="B36" s="283" t="s">
        <v>39</v>
      </c>
      <c r="C36" s="442">
        <v>6.6846123905233109E-5</v>
      </c>
      <c r="D36" s="442">
        <v>1.8274858401676186E-4</v>
      </c>
      <c r="E36" s="442">
        <v>0</v>
      </c>
      <c r="F36" s="442">
        <v>1.6329397921848939E-6</v>
      </c>
      <c r="G36" s="442">
        <v>1.0524165889297649E-4</v>
      </c>
      <c r="H36" s="442">
        <v>8.7591970640237872E-5</v>
      </c>
      <c r="I36" s="442">
        <v>1.100936986593797E-4</v>
      </c>
      <c r="J36" s="442">
        <v>3.3780167888364078E-6</v>
      </c>
      <c r="K36" s="442">
        <v>1.0932515000742825E-6</v>
      </c>
      <c r="L36" s="442">
        <v>3.0609999039889408E-5</v>
      </c>
      <c r="M36" s="442">
        <v>1.3679132983998672E-4</v>
      </c>
      <c r="N36" s="442">
        <v>6.2539292385911251E-5</v>
      </c>
      <c r="O36" s="442">
        <v>7.2410661515353081E-5</v>
      </c>
      <c r="P36" s="442">
        <v>6.5305699373707058E-5</v>
      </c>
      <c r="Q36" s="442">
        <v>1.2087164700174508E-4</v>
      </c>
      <c r="R36" s="442">
        <v>1.414266701802916E-4</v>
      </c>
      <c r="S36" s="442">
        <v>5.4105834799722057E-5</v>
      </c>
      <c r="T36" s="442">
        <v>3.2546069031602567E-5</v>
      </c>
      <c r="U36" s="442">
        <v>5.4074561466569301E-5</v>
      </c>
      <c r="V36" s="442">
        <v>4.9245811781315556E-6</v>
      </c>
      <c r="W36" s="442">
        <v>4.3924735367001257E-6</v>
      </c>
      <c r="X36" s="442">
        <v>6.7888713720030995E-6</v>
      </c>
      <c r="Y36" s="442">
        <v>2.2167026346217909E-4</v>
      </c>
      <c r="Z36" s="442">
        <v>1.0747325255852703E-5</v>
      </c>
      <c r="AA36" s="442">
        <v>1.6604961908707979E-4</v>
      </c>
      <c r="AB36" s="442">
        <v>3.5236802503959625E-4</v>
      </c>
      <c r="AC36" s="442">
        <v>1.297518548262959E-4</v>
      </c>
      <c r="AD36" s="442">
        <v>1.1559866747309187E-4</v>
      </c>
      <c r="AE36" s="442">
        <v>4.1575011879741139E-6</v>
      </c>
      <c r="AF36" s="442">
        <v>1.7757306806164954E-4</v>
      </c>
      <c r="AG36" s="442">
        <v>4.3430138689061979E-6</v>
      </c>
      <c r="AH36" s="442">
        <v>1.0000672705909217</v>
      </c>
      <c r="AI36" s="442">
        <v>2.0045076260516236E-4</v>
      </c>
      <c r="AJ36" s="442">
        <v>8.3136588023157955E-5</v>
      </c>
      <c r="AK36" s="442">
        <v>1.4323406850607479E-4</v>
      </c>
      <c r="AL36" s="442">
        <v>7.0947157018945735E-5</v>
      </c>
      <c r="AM36" s="442">
        <v>7.3824567906242462E-5</v>
      </c>
      <c r="AN36" s="442">
        <v>2.2206652844776459E-5</v>
      </c>
      <c r="AO36" s="442">
        <v>0.19194384811037429</v>
      </c>
      <c r="AP36" s="318">
        <f t="shared" si="0"/>
        <v>1.0031887436610061</v>
      </c>
    </row>
    <row r="37" spans="1:42" ht="12.5" x14ac:dyDescent="0.2">
      <c r="A37" s="281" t="s">
        <v>479</v>
      </c>
      <c r="B37" s="283" t="s">
        <v>40</v>
      </c>
      <c r="C37" s="442">
        <v>1.5678026803404315E-6</v>
      </c>
      <c r="D37" s="442">
        <v>8.94207099216015E-8</v>
      </c>
      <c r="E37" s="442">
        <v>0</v>
      </c>
      <c r="F37" s="442">
        <v>1.4545812526879106E-8</v>
      </c>
      <c r="G37" s="442">
        <v>1.3686086079340248E-6</v>
      </c>
      <c r="H37" s="442">
        <v>1.9906510266063259E-6</v>
      </c>
      <c r="I37" s="442">
        <v>2.2662702193026566E-6</v>
      </c>
      <c r="J37" s="442">
        <v>2.2704261761024812E-6</v>
      </c>
      <c r="K37" s="442">
        <v>9.4216265507123456E-9</v>
      </c>
      <c r="L37" s="442">
        <v>1.7935719274233331E-6</v>
      </c>
      <c r="M37" s="442">
        <v>3.8847573977205058E-4</v>
      </c>
      <c r="N37" s="442">
        <v>2.2334282674605007E-6</v>
      </c>
      <c r="O37" s="442">
        <v>2.5985930294808471E-6</v>
      </c>
      <c r="P37" s="442">
        <v>5.2410492988423543E-4</v>
      </c>
      <c r="Q37" s="442">
        <v>1.4128603096187156E-5</v>
      </c>
      <c r="R37" s="442">
        <v>1.3580112883640688E-5</v>
      </c>
      <c r="S37" s="442">
        <v>3.7539494327277931E-5</v>
      </c>
      <c r="T37" s="442">
        <v>9.3815812152129425E-4</v>
      </c>
      <c r="U37" s="442">
        <v>1.028437909310827E-3</v>
      </c>
      <c r="V37" s="442">
        <v>6.2230955185257542E-5</v>
      </c>
      <c r="W37" s="442">
        <v>1.487520998675065E-5</v>
      </c>
      <c r="X37" s="442">
        <v>3.5785374048722071E-6</v>
      </c>
      <c r="Y37" s="442">
        <v>2.1693573784367876E-4</v>
      </c>
      <c r="Z37" s="442">
        <v>2.8803450238396732E-6</v>
      </c>
      <c r="AA37" s="442">
        <v>8.6646550925696038E-6</v>
      </c>
      <c r="AB37" s="442">
        <v>1.0883528898743637E-6</v>
      </c>
      <c r="AC37" s="442">
        <v>1.4305214734385324E-6</v>
      </c>
      <c r="AD37" s="442">
        <v>5.9178638806051633E-7</v>
      </c>
      <c r="AE37" s="442">
        <v>2.1746195849228964E-6</v>
      </c>
      <c r="AF37" s="442">
        <v>2.529293393791912E-7</v>
      </c>
      <c r="AG37" s="442">
        <v>3.3921673592339191E-7</v>
      </c>
      <c r="AH37" s="442">
        <v>1.8641078312677783E-4</v>
      </c>
      <c r="AI37" s="442">
        <v>1.0000022746931612</v>
      </c>
      <c r="AJ37" s="442">
        <v>1.2651765352073542E-4</v>
      </c>
      <c r="AK37" s="442">
        <v>9.920724946357579E-7</v>
      </c>
      <c r="AL37" s="442">
        <v>5.3877571826142965E-6</v>
      </c>
      <c r="AM37" s="442">
        <v>1.1352214093364237E-6</v>
      </c>
      <c r="AN37" s="442">
        <v>6.2124823837381713E-5</v>
      </c>
      <c r="AO37" s="442">
        <v>4.0452436524485082E-5</v>
      </c>
      <c r="AP37" s="318">
        <f t="shared" si="0"/>
        <v>1.0036605135225602</v>
      </c>
    </row>
    <row r="38" spans="1:42" ht="12.5" x14ac:dyDescent="0.2">
      <c r="A38" s="281" t="s">
        <v>480</v>
      </c>
      <c r="B38" s="283" t="s">
        <v>481</v>
      </c>
      <c r="C38" s="442">
        <v>5.6504240456366217E-4</v>
      </c>
      <c r="D38" s="442">
        <v>2.995987250580705E-7</v>
      </c>
      <c r="E38" s="442">
        <v>0</v>
      </c>
      <c r="F38" s="442">
        <v>5.1783066140861233E-11</v>
      </c>
      <c r="G38" s="442">
        <v>1.1810887237068725E-4</v>
      </c>
      <c r="H38" s="442">
        <v>3.5041148098010194E-6</v>
      </c>
      <c r="I38" s="442">
        <v>4.0193901980078259E-8</v>
      </c>
      <c r="J38" s="442">
        <v>7.5089720970157481E-8</v>
      </c>
      <c r="K38" s="442">
        <v>3.5625012946362495E-11</v>
      </c>
      <c r="L38" s="442">
        <v>2.6240427247912031E-9</v>
      </c>
      <c r="M38" s="442">
        <v>8.2914833771968786E-9</v>
      </c>
      <c r="N38" s="442">
        <v>3.8857110545574092E-9</v>
      </c>
      <c r="O38" s="442">
        <v>1.7717165088573049E-9</v>
      </c>
      <c r="P38" s="442">
        <v>4.2609152071821747E-9</v>
      </c>
      <c r="Q38" s="442">
        <v>3.4617875829161465E-9</v>
      </c>
      <c r="R38" s="442">
        <v>3.2529019060786405E-10</v>
      </c>
      <c r="S38" s="442">
        <v>3.1838589771073029E-9</v>
      </c>
      <c r="T38" s="442">
        <v>4.1668637130767723E-9</v>
      </c>
      <c r="U38" s="442">
        <v>3.2664783205898836E-9</v>
      </c>
      <c r="V38" s="442">
        <v>3.9021328532136468E-10</v>
      </c>
      <c r="W38" s="442">
        <v>2.3905581290260784E-10</v>
      </c>
      <c r="X38" s="442">
        <v>7.6865803943073654E-8</v>
      </c>
      <c r="Y38" s="442">
        <v>6.0858817152628556E-7</v>
      </c>
      <c r="Z38" s="442">
        <v>7.967859677875179E-9</v>
      </c>
      <c r="AA38" s="442">
        <v>3.1601644904287093E-8</v>
      </c>
      <c r="AB38" s="442">
        <v>4.8721666581726651E-9</v>
      </c>
      <c r="AC38" s="442">
        <v>5.5652693813115344E-9</v>
      </c>
      <c r="AD38" s="442">
        <v>2.46630456599017E-9</v>
      </c>
      <c r="AE38" s="442">
        <v>5.9205662781321881E-9</v>
      </c>
      <c r="AF38" s="442">
        <v>1.5343085319879366E-9</v>
      </c>
      <c r="AG38" s="442">
        <v>4.9877990875398312E-10</v>
      </c>
      <c r="AH38" s="442">
        <v>1.1545285200279901E-8</v>
      </c>
      <c r="AI38" s="442">
        <v>1.4359297973620302E-6</v>
      </c>
      <c r="AJ38" s="442">
        <v>1.0161490940953062</v>
      </c>
      <c r="AK38" s="442">
        <v>9.9516135264426703E-7</v>
      </c>
      <c r="AL38" s="442">
        <v>5.3465464987215345E-9</v>
      </c>
      <c r="AM38" s="442">
        <v>1.1156098608391239E-5</v>
      </c>
      <c r="AN38" s="442">
        <v>1.4596190625505141E-9</v>
      </c>
      <c r="AO38" s="442">
        <v>1.2852543543943978E-8</v>
      </c>
      <c r="AP38" s="318">
        <f t="shared" si="0"/>
        <v>1.0168505517463078</v>
      </c>
    </row>
    <row r="39" spans="1:42" ht="12.5" x14ac:dyDescent="0.2">
      <c r="A39" s="281" t="s">
        <v>482</v>
      </c>
      <c r="B39" s="283" t="s">
        <v>483</v>
      </c>
      <c r="C39" s="442">
        <v>4.482828320579917E-5</v>
      </c>
      <c r="D39" s="442">
        <v>3.0185851193533707E-5</v>
      </c>
      <c r="E39" s="442">
        <v>0</v>
      </c>
      <c r="F39" s="442">
        <v>1.9651928896472899E-5</v>
      </c>
      <c r="G39" s="442">
        <v>4.4952125029472151E-4</v>
      </c>
      <c r="H39" s="442">
        <v>3.5778818256004493E-5</v>
      </c>
      <c r="I39" s="442">
        <v>3.4271746934474698E-5</v>
      </c>
      <c r="J39" s="442">
        <v>2.6156919164875894E-5</v>
      </c>
      <c r="K39" s="442">
        <v>5.9612231053904136E-6</v>
      </c>
      <c r="L39" s="442">
        <v>4.8314043816508173E-5</v>
      </c>
      <c r="M39" s="442">
        <v>4.457321413617924E-4</v>
      </c>
      <c r="N39" s="442">
        <v>7.8125445828974231E-4</v>
      </c>
      <c r="O39" s="442">
        <v>2.3201928602827547E-5</v>
      </c>
      <c r="P39" s="442">
        <v>5.9527852972326566E-4</v>
      </c>
      <c r="Q39" s="442">
        <v>2.4110243495828253E-3</v>
      </c>
      <c r="R39" s="442">
        <v>7.2187116671149526E-5</v>
      </c>
      <c r="S39" s="442">
        <v>1.7321157606370278E-3</v>
      </c>
      <c r="T39" s="442">
        <v>5.1308051040794081E-4</v>
      </c>
      <c r="U39" s="442">
        <v>5.4970349806632648E-4</v>
      </c>
      <c r="V39" s="442">
        <v>5.1306019110734791E-5</v>
      </c>
      <c r="W39" s="442">
        <v>3.4105625071517102E-5</v>
      </c>
      <c r="X39" s="442">
        <v>3.6616641779924909E-5</v>
      </c>
      <c r="Y39" s="442">
        <v>7.6134286755755491E-4</v>
      </c>
      <c r="Z39" s="442">
        <v>8.3270837348821473E-5</v>
      </c>
      <c r="AA39" s="442">
        <v>1.0955439090808922E-2</v>
      </c>
      <c r="AB39" s="442">
        <v>2.4182778445572158E-3</v>
      </c>
      <c r="AC39" s="442">
        <v>3.9269477414403904E-4</v>
      </c>
      <c r="AD39" s="442">
        <v>1.3984399012799845E-3</v>
      </c>
      <c r="AE39" s="442">
        <v>3.184152440666361E-5</v>
      </c>
      <c r="AF39" s="442">
        <v>1.4302705936212715E-3</v>
      </c>
      <c r="AG39" s="442">
        <v>7.9422242800572561E-5</v>
      </c>
      <c r="AH39" s="442">
        <v>1.7035746175777633E-4</v>
      </c>
      <c r="AI39" s="442">
        <v>1.3686156958766925E-3</v>
      </c>
      <c r="AJ39" s="442">
        <v>9.7832560775692632E-4</v>
      </c>
      <c r="AK39" s="442">
        <v>1.0000943331536478</v>
      </c>
      <c r="AL39" s="442">
        <v>1.4384163618181231E-3</v>
      </c>
      <c r="AM39" s="442">
        <v>2.6021934418866736E-3</v>
      </c>
      <c r="AN39" s="442">
        <v>3.3938309703075887E-4</v>
      </c>
      <c r="AO39" s="442">
        <v>9.8800432852982362E-3</v>
      </c>
      <c r="AP39" s="318">
        <f t="shared" si="0"/>
        <v>1.0324829011404728</v>
      </c>
    </row>
    <row r="40" spans="1:42" ht="12.5" x14ac:dyDescent="0.2">
      <c r="A40" s="281" t="s">
        <v>484</v>
      </c>
      <c r="B40" s="283" t="s">
        <v>41</v>
      </c>
      <c r="C40" s="442">
        <v>6.4148031748937403E-3</v>
      </c>
      <c r="D40" s="442">
        <v>5.2770621141461343E-3</v>
      </c>
      <c r="E40" s="442">
        <v>0</v>
      </c>
      <c r="F40" s="442">
        <v>4.4986920430541377E-4</v>
      </c>
      <c r="G40" s="442">
        <v>8.3660379799760862E-3</v>
      </c>
      <c r="H40" s="442">
        <v>9.7251619284551144E-3</v>
      </c>
      <c r="I40" s="442">
        <v>6.4395927874848803E-3</v>
      </c>
      <c r="J40" s="442">
        <v>1.0643394337202084E-2</v>
      </c>
      <c r="K40" s="442">
        <v>1.4901081836253386E-4</v>
      </c>
      <c r="L40" s="442">
        <v>9.6694186490411341E-3</v>
      </c>
      <c r="M40" s="442">
        <v>1.4259973575366717E-2</v>
      </c>
      <c r="N40" s="442">
        <v>3.4348972691524765E-3</v>
      </c>
      <c r="O40" s="442">
        <v>3.6015517755318823E-3</v>
      </c>
      <c r="P40" s="442">
        <v>7.2088373339778012E-3</v>
      </c>
      <c r="Q40" s="442">
        <v>9.9446961198432771E-3</v>
      </c>
      <c r="R40" s="442">
        <v>8.0682281244042146E-3</v>
      </c>
      <c r="S40" s="442">
        <v>8.732303506701582E-3</v>
      </c>
      <c r="T40" s="442">
        <v>1.1977769421415223E-2</v>
      </c>
      <c r="U40" s="442">
        <v>1.0288692944697643E-2</v>
      </c>
      <c r="V40" s="442">
        <v>9.280284352315319E-3</v>
      </c>
      <c r="W40" s="442">
        <v>3.2725076958404109E-3</v>
      </c>
      <c r="X40" s="442">
        <v>7.0658006830949171E-3</v>
      </c>
      <c r="Y40" s="442">
        <v>2.4635141672202276E-2</v>
      </c>
      <c r="Z40" s="442">
        <v>1.9591926831871539E-2</v>
      </c>
      <c r="AA40" s="442">
        <v>3.810509778216483E-2</v>
      </c>
      <c r="AB40" s="442">
        <v>1.5831102102016586E-2</v>
      </c>
      <c r="AC40" s="442">
        <v>2.1575149434557961E-2</v>
      </c>
      <c r="AD40" s="442">
        <v>2.9231450768319508E-2</v>
      </c>
      <c r="AE40" s="442">
        <v>1.2835063081707834E-3</v>
      </c>
      <c r="AF40" s="442">
        <v>1.2270451053900075E-2</v>
      </c>
      <c r="AG40" s="442">
        <v>5.6215517388665176E-2</v>
      </c>
      <c r="AH40" s="442">
        <v>2.378156047136935E-2</v>
      </c>
      <c r="AI40" s="442">
        <v>1.469181878273188E-2</v>
      </c>
      <c r="AJ40" s="442">
        <v>1.2732217875777978E-2</v>
      </c>
      <c r="AK40" s="442">
        <v>2.0018258057669467E-2</v>
      </c>
      <c r="AL40" s="442">
        <v>1.0353345544173924</v>
      </c>
      <c r="AM40" s="442">
        <v>9.844171946111719E-3</v>
      </c>
      <c r="AN40" s="442">
        <v>3.5903845956277783E-3</v>
      </c>
      <c r="AO40" s="442">
        <v>1.5607326011274632E-2</v>
      </c>
      <c r="AP40" s="318">
        <f t="shared" si="0"/>
        <v>1.4930022032847581</v>
      </c>
    </row>
    <row r="41" spans="1:42" ht="12.5" x14ac:dyDescent="0.2">
      <c r="A41" s="286">
        <v>37</v>
      </c>
      <c r="B41" s="283" t="s">
        <v>42</v>
      </c>
      <c r="C41" s="442">
        <v>9.8321970184851073E-6</v>
      </c>
      <c r="D41" s="442">
        <v>3.4479679297438727E-6</v>
      </c>
      <c r="E41" s="442">
        <v>0</v>
      </c>
      <c r="F41" s="442">
        <v>1.7211484480639542E-7</v>
      </c>
      <c r="G41" s="442">
        <v>9.2932723995640909E-6</v>
      </c>
      <c r="H41" s="442">
        <v>7.7336543488502781E-6</v>
      </c>
      <c r="I41" s="442">
        <v>6.1139886569078632E-6</v>
      </c>
      <c r="J41" s="442">
        <v>5.4251068763919415E-6</v>
      </c>
      <c r="K41" s="442">
        <v>1.2389759108466827E-6</v>
      </c>
      <c r="L41" s="442">
        <v>6.5971629274929478E-6</v>
      </c>
      <c r="M41" s="442">
        <v>8.0672260302761973E-6</v>
      </c>
      <c r="N41" s="442">
        <v>4.0524430789361782E-6</v>
      </c>
      <c r="O41" s="442">
        <v>3.6649999367749511E-6</v>
      </c>
      <c r="P41" s="442">
        <v>6.7137594417578867E-6</v>
      </c>
      <c r="Q41" s="442">
        <v>9.0832719846808213E-6</v>
      </c>
      <c r="R41" s="442">
        <v>4.8120478035752486E-6</v>
      </c>
      <c r="S41" s="442">
        <v>8.3167891978071312E-6</v>
      </c>
      <c r="T41" s="442">
        <v>8.3288077155217968E-6</v>
      </c>
      <c r="U41" s="442">
        <v>8.3900531655698361E-6</v>
      </c>
      <c r="V41" s="442">
        <v>5.7666304248175353E-6</v>
      </c>
      <c r="W41" s="442">
        <v>3.5116777698936819E-6</v>
      </c>
      <c r="X41" s="442">
        <v>7.1967789406511995E-6</v>
      </c>
      <c r="Y41" s="442">
        <v>9.3066988196376256E-5</v>
      </c>
      <c r="Z41" s="442">
        <v>8.3282267031983473E-6</v>
      </c>
      <c r="AA41" s="442">
        <v>3.0719068136337259E-5</v>
      </c>
      <c r="AB41" s="442">
        <v>9.348969026131024E-6</v>
      </c>
      <c r="AC41" s="442">
        <v>2.7342089091591057E-4</v>
      </c>
      <c r="AD41" s="442">
        <v>1.1052680848967422E-5</v>
      </c>
      <c r="AE41" s="442">
        <v>1.2887354065458053E-6</v>
      </c>
      <c r="AF41" s="442">
        <v>6.228597017371975E-6</v>
      </c>
      <c r="AG41" s="442">
        <v>1.7188624314804686E-5</v>
      </c>
      <c r="AH41" s="442">
        <v>2.3689935832682592E-4</v>
      </c>
      <c r="AI41" s="442">
        <v>1.362844691654508E-3</v>
      </c>
      <c r="AJ41" s="442">
        <v>5.4133642578960781E-3</v>
      </c>
      <c r="AK41" s="442">
        <v>1.4248978312552661E-3</v>
      </c>
      <c r="AL41" s="442">
        <v>3.063202361371637E-4</v>
      </c>
      <c r="AM41" s="442">
        <v>1.0072616084384975</v>
      </c>
      <c r="AN41" s="442">
        <v>1.5933304052391468E-5</v>
      </c>
      <c r="AO41" s="442">
        <v>6.6062371325011624E-5</v>
      </c>
      <c r="AP41" s="318">
        <f t="shared" si="0"/>
        <v>1.0166002698247887</v>
      </c>
    </row>
    <row r="42" spans="1:42" ht="12.5" x14ac:dyDescent="0.2">
      <c r="A42" s="287">
        <v>38</v>
      </c>
      <c r="B42" s="272" t="s">
        <v>282</v>
      </c>
      <c r="C42" s="442">
        <v>3.7683962550522819E-4</v>
      </c>
      <c r="D42" s="442">
        <v>1.6061627319803475E-5</v>
      </c>
      <c r="E42" s="442">
        <v>0</v>
      </c>
      <c r="F42" s="442">
        <v>1.9544694883801915E-5</v>
      </c>
      <c r="G42" s="442">
        <v>5.0529564606524189E-4</v>
      </c>
      <c r="H42" s="442">
        <v>3.3434236283125111E-5</v>
      </c>
      <c r="I42" s="442">
        <v>2.456980793242391E-5</v>
      </c>
      <c r="J42" s="442">
        <v>2.1686711200560963E-5</v>
      </c>
      <c r="K42" s="442">
        <v>4.6317584110828647E-6</v>
      </c>
      <c r="L42" s="442">
        <v>2.2971638887688909E-5</v>
      </c>
      <c r="M42" s="442">
        <v>8.0073451171432553E-4</v>
      </c>
      <c r="N42" s="442">
        <v>1.537954187223463E-5</v>
      </c>
      <c r="O42" s="442">
        <v>1.8332795048678937E-5</v>
      </c>
      <c r="P42" s="442">
        <v>2.4252477438616427E-5</v>
      </c>
      <c r="Q42" s="442">
        <v>3.2746619363240546E-5</v>
      </c>
      <c r="R42" s="442">
        <v>2.8605658540414889E-5</v>
      </c>
      <c r="S42" s="442">
        <v>9.076305465561071E-4</v>
      </c>
      <c r="T42" s="442">
        <v>5.0219440205366865E-4</v>
      </c>
      <c r="U42" s="442">
        <v>5.402817660969426E-4</v>
      </c>
      <c r="V42" s="442">
        <v>4.7645131751469071E-5</v>
      </c>
      <c r="W42" s="442">
        <v>2.1443718713733135E-5</v>
      </c>
      <c r="X42" s="442">
        <v>3.0186489638889935E-5</v>
      </c>
      <c r="Y42" s="442">
        <v>4.4984054163651506E-4</v>
      </c>
      <c r="Z42" s="442">
        <v>4.7485979879369285E-5</v>
      </c>
      <c r="AA42" s="442">
        <v>7.7922323040343597E-5</v>
      </c>
      <c r="AB42" s="442">
        <v>1.196376162164948E-3</v>
      </c>
      <c r="AC42" s="442">
        <v>9.871441797887578E-4</v>
      </c>
      <c r="AD42" s="442">
        <v>1.3963655241550686E-3</v>
      </c>
      <c r="AE42" s="442">
        <v>2.8445397593513525E-5</v>
      </c>
      <c r="AF42" s="442">
        <v>1.8070972634485659E-5</v>
      </c>
      <c r="AG42" s="442">
        <v>4.2893376377446087E-5</v>
      </c>
      <c r="AH42" s="442">
        <v>1.5290140878420233E-3</v>
      </c>
      <c r="AI42" s="442">
        <v>1.5651313362680906E-3</v>
      </c>
      <c r="AJ42" s="442">
        <v>1.1699276230731001E-3</v>
      </c>
      <c r="AK42" s="442">
        <v>1.736927577662653E-3</v>
      </c>
      <c r="AL42" s="442">
        <v>7.447528770524593E-4</v>
      </c>
      <c r="AM42" s="442">
        <v>6.4621065266993799E-5</v>
      </c>
      <c r="AN42" s="442">
        <v>1.000238428765901</v>
      </c>
      <c r="AO42" s="442">
        <v>3.5615694353432651E-4</v>
      </c>
      <c r="AP42" s="318">
        <f t="shared" si="0"/>
        <v>1.0152878171956141</v>
      </c>
    </row>
    <row r="43" spans="1:42" ht="12.5" x14ac:dyDescent="0.2">
      <c r="A43" s="287">
        <v>39</v>
      </c>
      <c r="B43" s="272" t="s">
        <v>283</v>
      </c>
      <c r="C43" s="442">
        <v>3.4830348771674096E-4</v>
      </c>
      <c r="D43" s="442">
        <v>9.5221630619260142E-4</v>
      </c>
      <c r="E43" s="442">
        <v>0</v>
      </c>
      <c r="F43" s="442">
        <v>8.5084757592791852E-6</v>
      </c>
      <c r="G43" s="442">
        <v>5.4836443317919344E-4</v>
      </c>
      <c r="H43" s="442">
        <v>4.5640026807281843E-4</v>
      </c>
      <c r="I43" s="442">
        <v>5.7364611406729427E-4</v>
      </c>
      <c r="J43" s="442">
        <v>1.7601245373410758E-5</v>
      </c>
      <c r="K43" s="442">
        <v>5.6964157109133656E-6</v>
      </c>
      <c r="L43" s="442">
        <v>1.5949420552363429E-4</v>
      </c>
      <c r="M43" s="442">
        <v>7.1275482390308867E-4</v>
      </c>
      <c r="N43" s="442">
        <v>3.2586262874764282E-4</v>
      </c>
      <c r="O43" s="442">
        <v>3.7729765736947132E-4</v>
      </c>
      <c r="P43" s="442">
        <v>3.4027706515773673E-4</v>
      </c>
      <c r="Q43" s="442">
        <v>6.298048975354086E-4</v>
      </c>
      <c r="R43" s="442">
        <v>7.3690738672888782E-4</v>
      </c>
      <c r="S43" s="442">
        <v>2.8191987606170966E-4</v>
      </c>
      <c r="T43" s="442">
        <v>1.6958214916466599E-4</v>
      </c>
      <c r="U43" s="442">
        <v>2.8175692553633478E-4</v>
      </c>
      <c r="V43" s="442">
        <v>2.5659659822896004E-5</v>
      </c>
      <c r="W43" s="442">
        <v>2.2887098954384867E-5</v>
      </c>
      <c r="X43" s="442">
        <v>3.537359293833194E-5</v>
      </c>
      <c r="Y43" s="442">
        <v>1.1550187411976701E-3</v>
      </c>
      <c r="Z43" s="442">
        <v>5.5999221069969348E-5</v>
      </c>
      <c r="AA43" s="442">
        <v>8.6520590998004723E-4</v>
      </c>
      <c r="AB43" s="442">
        <v>1.8360228673115807E-3</v>
      </c>
      <c r="AC43" s="442">
        <v>6.7607545409491038E-4</v>
      </c>
      <c r="AD43" s="442">
        <v>6.0232989893874188E-4</v>
      </c>
      <c r="AE43" s="442">
        <v>2.1662769347865122E-5</v>
      </c>
      <c r="AF43" s="442">
        <v>9.2524914411070043E-4</v>
      </c>
      <c r="AG43" s="442">
        <v>2.2629388053774403E-5</v>
      </c>
      <c r="AH43" s="442">
        <v>3.5051518427583881E-4</v>
      </c>
      <c r="AI43" s="442">
        <v>1.0444539735742671E-3</v>
      </c>
      <c r="AJ43" s="442">
        <v>4.3318537969961257E-4</v>
      </c>
      <c r="AK43" s="442">
        <v>7.4632488326849505E-4</v>
      </c>
      <c r="AL43" s="442">
        <v>3.6967202867766466E-4</v>
      </c>
      <c r="AM43" s="442">
        <v>3.846648538272634E-4</v>
      </c>
      <c r="AN43" s="442">
        <v>1.1570834903330893E-4</v>
      </c>
      <c r="AO43" s="442">
        <v>1.000128471733003</v>
      </c>
      <c r="AP43" s="318">
        <f t="shared" si="0"/>
        <v>1.6615032759978152E-2</v>
      </c>
    </row>
    <row r="44" spans="1:42" ht="12.5" x14ac:dyDescent="0.2">
      <c r="A44" s="319">
        <v>40</v>
      </c>
      <c r="B44" s="320" t="s">
        <v>43</v>
      </c>
      <c r="C44" s="321">
        <f t="shared" ref="C44:AO44" si="1">SUM(C5:C42)</f>
        <v>1.2255553819667449</v>
      </c>
      <c r="D44" s="322">
        <f t="shared" si="1"/>
        <v>1.17525207284422</v>
      </c>
      <c r="E44" s="322">
        <f t="shared" si="1"/>
        <v>1</v>
      </c>
      <c r="F44" s="322">
        <f t="shared" si="1"/>
        <v>1.0171784234885366</v>
      </c>
      <c r="G44" s="322">
        <f t="shared" si="1"/>
        <v>1.3155821175722548</v>
      </c>
      <c r="H44" s="322">
        <f t="shared" si="1"/>
        <v>1.0543991507848234</v>
      </c>
      <c r="I44" s="322">
        <f t="shared" si="1"/>
        <v>1.2207887541054394</v>
      </c>
      <c r="J44" s="322">
        <f t="shared" si="1"/>
        <v>1.0382783526335466</v>
      </c>
      <c r="K44" s="322">
        <f t="shared" si="1"/>
        <v>1.0181513758945684</v>
      </c>
      <c r="L44" s="322">
        <f t="shared" si="1"/>
        <v>1.065409609623855</v>
      </c>
      <c r="M44" s="322">
        <f t="shared" si="1"/>
        <v>1.1006915873619636</v>
      </c>
      <c r="N44" s="322">
        <f t="shared" si="1"/>
        <v>1.225747363940545</v>
      </c>
      <c r="O44" s="322">
        <f t="shared" si="1"/>
        <v>1.0745962905315749</v>
      </c>
      <c r="P44" s="322">
        <f t="shared" si="1"/>
        <v>1.144332201491332</v>
      </c>
      <c r="Q44" s="322">
        <f t="shared" si="1"/>
        <v>1.1141991827335196</v>
      </c>
      <c r="R44" s="322">
        <f t="shared" si="1"/>
        <v>1.0895748170794994</v>
      </c>
      <c r="S44" s="322">
        <f t="shared" si="1"/>
        <v>1.2046276908225035</v>
      </c>
      <c r="T44" s="322">
        <f t="shared" si="1"/>
        <v>1.1243155744578603</v>
      </c>
      <c r="U44" s="322">
        <f t="shared" si="1"/>
        <v>1.1386793694429234</v>
      </c>
      <c r="V44" s="322">
        <f t="shared" si="1"/>
        <v>1.1061230347630095</v>
      </c>
      <c r="W44" s="322">
        <f t="shared" si="1"/>
        <v>1.065813434278271</v>
      </c>
      <c r="X44" s="322">
        <f t="shared" si="1"/>
        <v>1.0685897748294593</v>
      </c>
      <c r="Y44" s="322">
        <f t="shared" si="1"/>
        <v>1.1233165875671391</v>
      </c>
      <c r="Z44" s="322">
        <f t="shared" si="1"/>
        <v>1.0726930214135844</v>
      </c>
      <c r="AA44" s="322">
        <f t="shared" si="1"/>
        <v>1.2167887126798422</v>
      </c>
      <c r="AB44" s="322">
        <f t="shared" si="1"/>
        <v>1.0568693628631043</v>
      </c>
      <c r="AC44" s="322">
        <f t="shared" si="1"/>
        <v>1.059832905076366</v>
      </c>
      <c r="AD44" s="322">
        <f t="shared" si="1"/>
        <v>1.065168883564958</v>
      </c>
      <c r="AE44" s="322">
        <f t="shared" si="1"/>
        <v>1.0336497592169971</v>
      </c>
      <c r="AF44" s="322">
        <f t="shared" si="1"/>
        <v>1.0368628975087248</v>
      </c>
      <c r="AG44" s="322">
        <f t="shared" si="1"/>
        <v>1.0833940088691869</v>
      </c>
      <c r="AH44" s="322">
        <f t="shared" si="1"/>
        <v>1.0878653528602058</v>
      </c>
      <c r="AI44" s="322">
        <f t="shared" si="1"/>
        <v>1.0610827476200124</v>
      </c>
      <c r="AJ44" s="322">
        <f t="shared" si="1"/>
        <v>1.0957233630002785</v>
      </c>
      <c r="AK44" s="322">
        <f t="shared" si="1"/>
        <v>1.065953318180372</v>
      </c>
      <c r="AL44" s="322">
        <f t="shared" si="1"/>
        <v>1.0646022697575763</v>
      </c>
      <c r="AM44" s="322">
        <f t="shared" si="1"/>
        <v>1.1184323599590011</v>
      </c>
      <c r="AN44" s="322">
        <f t="shared" si="1"/>
        <v>1.3450687399893959</v>
      </c>
      <c r="AO44" s="322">
        <f t="shared" si="1"/>
        <v>0.3190986490642107</v>
      </c>
      <c r="AP44" s="323">
        <f t="shared" si="0"/>
        <v>42.175189850773201</v>
      </c>
    </row>
    <row r="45" spans="1:42" ht="13" x14ac:dyDescent="0.2">
      <c r="A45" s="56" t="s">
        <v>485</v>
      </c>
    </row>
    <row r="61" spans="3:41" x14ac:dyDescent="0.2">
      <c r="C61" s="324"/>
      <c r="D61" s="324"/>
      <c r="E61" s="324"/>
      <c r="F61" s="324"/>
      <c r="G61" s="324"/>
      <c r="H61" s="324"/>
      <c r="I61" s="324"/>
      <c r="J61" s="324"/>
      <c r="K61" s="324"/>
      <c r="L61" s="324"/>
      <c r="M61" s="324"/>
      <c r="N61" s="324"/>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row>
    <row r="62" spans="3:41" x14ac:dyDescent="0.2">
      <c r="C62" s="324"/>
      <c r="D62" s="324"/>
      <c r="E62" s="324"/>
      <c r="F62" s="324"/>
      <c r="G62" s="324"/>
      <c r="H62" s="324"/>
      <c r="I62" s="324"/>
      <c r="J62" s="324"/>
      <c r="K62" s="324"/>
      <c r="L62" s="324"/>
      <c r="M62" s="324"/>
      <c r="N62" s="324"/>
      <c r="O62" s="324"/>
      <c r="P62" s="324"/>
      <c r="Q62" s="324"/>
      <c r="R62" s="324"/>
      <c r="S62" s="324"/>
      <c r="T62" s="324"/>
      <c r="U62" s="324"/>
      <c r="V62" s="324"/>
      <c r="W62" s="324"/>
      <c r="X62" s="324"/>
      <c r="Y62" s="324"/>
      <c r="Z62" s="324"/>
      <c r="AA62" s="324"/>
      <c r="AB62" s="324"/>
      <c r="AC62" s="324"/>
      <c r="AD62" s="324"/>
      <c r="AE62" s="324"/>
      <c r="AF62" s="324"/>
      <c r="AG62" s="324"/>
      <c r="AH62" s="324"/>
      <c r="AI62" s="324"/>
      <c r="AJ62" s="324"/>
      <c r="AK62" s="324"/>
      <c r="AL62" s="324"/>
      <c r="AM62" s="324"/>
      <c r="AN62" s="324"/>
      <c r="AO62" s="324"/>
    </row>
    <row r="63" spans="3:41" x14ac:dyDescent="0.2">
      <c r="C63" s="324"/>
      <c r="D63" s="324"/>
      <c r="E63" s="324"/>
      <c r="F63" s="324"/>
      <c r="G63" s="324"/>
      <c r="H63" s="324"/>
      <c r="I63" s="324"/>
      <c r="J63" s="324"/>
      <c r="K63" s="324"/>
      <c r="L63" s="324"/>
      <c r="M63" s="324"/>
      <c r="N63" s="324"/>
      <c r="O63" s="324"/>
      <c r="P63" s="324"/>
      <c r="Q63" s="324"/>
      <c r="R63" s="324"/>
      <c r="S63" s="324"/>
      <c r="T63" s="324"/>
      <c r="U63" s="324"/>
      <c r="V63" s="324"/>
      <c r="W63" s="324"/>
      <c r="X63" s="324"/>
      <c r="Y63" s="324"/>
      <c r="Z63" s="324"/>
      <c r="AA63" s="324"/>
      <c r="AB63" s="324"/>
      <c r="AC63" s="324"/>
      <c r="AD63" s="324"/>
      <c r="AE63" s="324"/>
      <c r="AF63" s="324"/>
      <c r="AG63" s="324"/>
      <c r="AH63" s="324"/>
      <c r="AI63" s="324"/>
      <c r="AJ63" s="324"/>
      <c r="AK63" s="324"/>
      <c r="AL63" s="324"/>
      <c r="AM63" s="324"/>
      <c r="AN63" s="324"/>
      <c r="AO63" s="324"/>
    </row>
    <row r="64" spans="3:41" x14ac:dyDescent="0.2">
      <c r="C64" s="324"/>
      <c r="D64" s="324"/>
      <c r="E64" s="324"/>
      <c r="F64" s="324"/>
      <c r="G64" s="324"/>
      <c r="H64" s="324"/>
      <c r="I64" s="324"/>
      <c r="J64" s="324"/>
      <c r="K64" s="324"/>
      <c r="L64" s="324"/>
      <c r="M64" s="324"/>
      <c r="N64" s="324"/>
      <c r="O64" s="324"/>
      <c r="P64" s="324"/>
      <c r="Q64" s="324"/>
      <c r="R64" s="324"/>
      <c r="S64" s="324"/>
      <c r="T64" s="324"/>
      <c r="U64" s="324"/>
      <c r="V64" s="324"/>
      <c r="W64" s="324"/>
      <c r="X64" s="324"/>
      <c r="Y64" s="324"/>
      <c r="Z64" s="324"/>
      <c r="AA64" s="324"/>
      <c r="AB64" s="324"/>
      <c r="AC64" s="324"/>
      <c r="AD64" s="324"/>
      <c r="AE64" s="324"/>
      <c r="AF64" s="324"/>
      <c r="AG64" s="324"/>
      <c r="AH64" s="324"/>
      <c r="AI64" s="324"/>
      <c r="AJ64" s="324"/>
      <c r="AK64" s="324"/>
      <c r="AL64" s="324"/>
      <c r="AM64" s="324"/>
      <c r="AN64" s="324"/>
      <c r="AO64" s="324"/>
    </row>
    <row r="65" spans="3:41" x14ac:dyDescent="0.2">
      <c r="C65" s="324"/>
      <c r="D65" s="324"/>
      <c r="E65" s="324"/>
      <c r="F65" s="324"/>
      <c r="G65" s="324"/>
      <c r="H65" s="324"/>
      <c r="I65" s="324"/>
      <c r="J65" s="324"/>
      <c r="K65" s="324"/>
      <c r="L65" s="324"/>
      <c r="M65" s="324"/>
      <c r="N65" s="324"/>
      <c r="O65" s="324"/>
      <c r="P65" s="324"/>
      <c r="Q65" s="324"/>
      <c r="R65" s="324"/>
      <c r="S65" s="324"/>
      <c r="T65" s="324"/>
      <c r="U65" s="324"/>
      <c r="V65" s="324"/>
      <c r="W65" s="324"/>
      <c r="X65" s="324"/>
      <c r="Y65" s="324"/>
      <c r="Z65" s="324"/>
      <c r="AA65" s="324"/>
      <c r="AB65" s="324"/>
      <c r="AC65" s="324"/>
      <c r="AD65" s="324"/>
      <c r="AE65" s="324"/>
      <c r="AF65" s="324"/>
      <c r="AG65" s="324"/>
      <c r="AH65" s="324"/>
      <c r="AI65" s="324"/>
      <c r="AJ65" s="324"/>
      <c r="AK65" s="324"/>
      <c r="AL65" s="324"/>
      <c r="AM65" s="324"/>
      <c r="AN65" s="324"/>
      <c r="AO65" s="324"/>
    </row>
    <row r="66" spans="3:41" x14ac:dyDescent="0.2">
      <c r="C66" s="324"/>
      <c r="D66" s="324"/>
      <c r="E66" s="324"/>
      <c r="F66" s="324"/>
      <c r="G66" s="324"/>
      <c r="H66" s="324"/>
      <c r="I66" s="324"/>
      <c r="J66" s="324"/>
      <c r="K66" s="324"/>
      <c r="L66" s="324"/>
      <c r="M66" s="324"/>
      <c r="N66" s="324"/>
      <c r="O66" s="324"/>
      <c r="P66" s="324"/>
      <c r="Q66" s="324"/>
      <c r="R66" s="324"/>
      <c r="S66" s="324"/>
      <c r="T66" s="324"/>
      <c r="U66" s="324"/>
      <c r="V66" s="324"/>
      <c r="W66" s="324"/>
      <c r="X66" s="324"/>
      <c r="Y66" s="324"/>
      <c r="Z66" s="324"/>
      <c r="AA66" s="324"/>
      <c r="AB66" s="324"/>
      <c r="AC66" s="324"/>
      <c r="AD66" s="324"/>
      <c r="AE66" s="324"/>
      <c r="AF66" s="324"/>
      <c r="AG66" s="324"/>
      <c r="AH66" s="324"/>
      <c r="AI66" s="324"/>
      <c r="AJ66" s="324"/>
      <c r="AK66" s="324"/>
      <c r="AL66" s="324"/>
      <c r="AM66" s="324"/>
      <c r="AN66" s="324"/>
      <c r="AO66" s="324"/>
    </row>
    <row r="67" spans="3:41" x14ac:dyDescent="0.2">
      <c r="C67" s="324"/>
      <c r="D67" s="324"/>
      <c r="E67" s="324"/>
      <c r="F67" s="324"/>
      <c r="G67" s="324"/>
      <c r="H67" s="324"/>
      <c r="I67" s="324"/>
      <c r="J67" s="324"/>
      <c r="K67" s="324"/>
      <c r="L67" s="324"/>
      <c r="M67" s="324"/>
      <c r="N67" s="324"/>
      <c r="O67" s="324"/>
      <c r="P67" s="324"/>
      <c r="Q67" s="324"/>
      <c r="R67" s="324"/>
      <c r="S67" s="324"/>
      <c r="T67" s="324"/>
      <c r="U67" s="324"/>
      <c r="V67" s="324"/>
      <c r="W67" s="324"/>
      <c r="X67" s="324"/>
      <c r="Y67" s="324"/>
      <c r="Z67" s="324"/>
      <c r="AA67" s="324"/>
      <c r="AB67" s="324"/>
      <c r="AC67" s="324"/>
      <c r="AD67" s="324"/>
      <c r="AE67" s="324"/>
      <c r="AF67" s="324"/>
      <c r="AG67" s="324"/>
      <c r="AH67" s="324"/>
      <c r="AI67" s="324"/>
      <c r="AJ67" s="324"/>
      <c r="AK67" s="324"/>
      <c r="AL67" s="324"/>
      <c r="AM67" s="324"/>
      <c r="AN67" s="324"/>
      <c r="AO67" s="324"/>
    </row>
    <row r="68" spans="3:41" x14ac:dyDescent="0.2">
      <c r="C68" s="324"/>
      <c r="D68" s="324"/>
      <c r="E68" s="324"/>
      <c r="F68" s="324"/>
      <c r="G68" s="324"/>
      <c r="H68" s="324"/>
      <c r="I68" s="324"/>
      <c r="J68" s="324"/>
      <c r="K68" s="324"/>
      <c r="L68" s="324"/>
      <c r="M68" s="324"/>
      <c r="N68" s="324"/>
      <c r="O68" s="324"/>
      <c r="P68" s="324"/>
      <c r="Q68" s="324"/>
      <c r="R68" s="324"/>
      <c r="S68" s="324"/>
      <c r="T68" s="324"/>
      <c r="U68" s="324"/>
      <c r="V68" s="324"/>
      <c r="W68" s="324"/>
      <c r="X68" s="324"/>
      <c r="Y68" s="324"/>
      <c r="Z68" s="324"/>
      <c r="AA68" s="324"/>
      <c r="AB68" s="324"/>
      <c r="AC68" s="324"/>
      <c r="AD68" s="324"/>
      <c r="AE68" s="324"/>
      <c r="AF68" s="324"/>
      <c r="AG68" s="324"/>
      <c r="AH68" s="324"/>
      <c r="AI68" s="324"/>
      <c r="AJ68" s="324"/>
      <c r="AK68" s="324"/>
      <c r="AL68" s="324"/>
      <c r="AM68" s="324"/>
      <c r="AN68" s="324"/>
      <c r="AO68" s="324"/>
    </row>
    <row r="69" spans="3:41" x14ac:dyDescent="0.2">
      <c r="C69" s="324"/>
      <c r="D69" s="324"/>
      <c r="E69" s="324"/>
      <c r="F69" s="324"/>
      <c r="G69" s="324"/>
      <c r="H69" s="324"/>
      <c r="I69" s="324"/>
      <c r="J69" s="324"/>
      <c r="K69" s="324"/>
      <c r="L69" s="324"/>
      <c r="M69" s="324"/>
      <c r="N69" s="324"/>
      <c r="O69" s="324"/>
      <c r="P69" s="324"/>
      <c r="Q69" s="324"/>
      <c r="R69" s="324"/>
      <c r="S69" s="324"/>
      <c r="T69" s="324"/>
      <c r="U69" s="324"/>
      <c r="V69" s="324"/>
      <c r="W69" s="324"/>
      <c r="X69" s="324"/>
      <c r="Y69" s="324"/>
      <c r="Z69" s="324"/>
      <c r="AA69" s="324"/>
      <c r="AB69" s="324"/>
      <c r="AC69" s="324"/>
      <c r="AD69" s="324"/>
      <c r="AE69" s="324"/>
      <c r="AF69" s="324"/>
      <c r="AG69" s="324"/>
      <c r="AH69" s="324"/>
      <c r="AI69" s="324"/>
      <c r="AJ69" s="324"/>
      <c r="AK69" s="324"/>
      <c r="AL69" s="324"/>
      <c r="AM69" s="324"/>
      <c r="AN69" s="324"/>
      <c r="AO69" s="324"/>
    </row>
    <row r="70" spans="3:41" x14ac:dyDescent="0.2">
      <c r="C70" s="324"/>
      <c r="D70" s="324"/>
      <c r="E70" s="324"/>
      <c r="F70" s="324"/>
      <c r="G70" s="324"/>
      <c r="H70" s="324"/>
      <c r="I70" s="324"/>
      <c r="J70" s="324"/>
      <c r="K70" s="324"/>
      <c r="L70" s="324"/>
      <c r="M70" s="324"/>
      <c r="N70" s="324"/>
      <c r="O70" s="324"/>
      <c r="P70" s="324"/>
      <c r="Q70" s="324"/>
      <c r="R70" s="324"/>
      <c r="S70" s="324"/>
      <c r="T70" s="324"/>
      <c r="U70" s="324"/>
      <c r="V70" s="324"/>
      <c r="W70" s="324"/>
      <c r="X70" s="324"/>
      <c r="Y70" s="324"/>
      <c r="Z70" s="324"/>
      <c r="AA70" s="324"/>
      <c r="AB70" s="324"/>
      <c r="AC70" s="324"/>
      <c r="AD70" s="324"/>
      <c r="AE70" s="324"/>
      <c r="AF70" s="324"/>
      <c r="AG70" s="324"/>
      <c r="AH70" s="324"/>
      <c r="AI70" s="324"/>
      <c r="AJ70" s="324"/>
      <c r="AK70" s="324"/>
      <c r="AL70" s="324"/>
      <c r="AM70" s="324"/>
      <c r="AN70" s="324"/>
      <c r="AO70" s="324"/>
    </row>
    <row r="71" spans="3:41" x14ac:dyDescent="0.2">
      <c r="C71" s="324"/>
      <c r="D71" s="324"/>
      <c r="E71" s="324"/>
      <c r="F71" s="324"/>
      <c r="G71" s="324"/>
      <c r="H71" s="324"/>
      <c r="I71" s="324"/>
      <c r="J71" s="324"/>
      <c r="K71" s="324"/>
      <c r="L71" s="324"/>
      <c r="M71" s="324"/>
      <c r="N71" s="324"/>
      <c r="O71" s="324"/>
      <c r="P71" s="324"/>
      <c r="Q71" s="324"/>
      <c r="R71" s="324"/>
      <c r="S71" s="324"/>
      <c r="T71" s="324"/>
      <c r="U71" s="324"/>
      <c r="V71" s="324"/>
      <c r="W71" s="324"/>
      <c r="X71" s="324"/>
      <c r="Y71" s="324"/>
      <c r="Z71" s="324"/>
      <c r="AA71" s="324"/>
      <c r="AB71" s="324"/>
      <c r="AC71" s="324"/>
      <c r="AD71" s="324"/>
      <c r="AE71" s="324"/>
      <c r="AF71" s="324"/>
      <c r="AG71" s="324"/>
      <c r="AH71" s="324"/>
      <c r="AI71" s="324"/>
      <c r="AJ71" s="324"/>
      <c r="AK71" s="324"/>
      <c r="AL71" s="324"/>
      <c r="AM71" s="324"/>
      <c r="AN71" s="324"/>
      <c r="AO71" s="324"/>
    </row>
    <row r="72" spans="3:41" x14ac:dyDescent="0.2">
      <c r="C72" s="324"/>
      <c r="D72" s="324"/>
      <c r="E72" s="324"/>
      <c r="F72" s="324"/>
      <c r="G72" s="324"/>
      <c r="H72" s="324"/>
      <c r="I72" s="324"/>
      <c r="J72" s="324"/>
      <c r="K72" s="324"/>
      <c r="L72" s="324"/>
      <c r="M72" s="324"/>
      <c r="N72" s="324"/>
      <c r="O72" s="324"/>
      <c r="P72" s="324"/>
      <c r="Q72" s="324"/>
      <c r="R72" s="324"/>
      <c r="S72" s="324"/>
      <c r="T72" s="324"/>
      <c r="U72" s="324"/>
      <c r="V72" s="324"/>
      <c r="W72" s="324"/>
      <c r="X72" s="324"/>
      <c r="Y72" s="324"/>
      <c r="Z72" s="324"/>
      <c r="AA72" s="324"/>
      <c r="AB72" s="324"/>
      <c r="AC72" s="324"/>
      <c r="AD72" s="324"/>
      <c r="AE72" s="324"/>
      <c r="AF72" s="324"/>
      <c r="AG72" s="324"/>
      <c r="AH72" s="324"/>
      <c r="AI72" s="324"/>
      <c r="AJ72" s="324"/>
      <c r="AK72" s="324"/>
      <c r="AL72" s="324"/>
      <c r="AM72" s="324"/>
      <c r="AN72" s="324"/>
      <c r="AO72" s="324"/>
    </row>
    <row r="73" spans="3:41" x14ac:dyDescent="0.2">
      <c r="C73" s="324"/>
      <c r="D73" s="324"/>
      <c r="E73" s="324"/>
      <c r="F73" s="324"/>
      <c r="G73" s="324"/>
      <c r="H73" s="324"/>
      <c r="I73" s="324"/>
      <c r="J73" s="324"/>
      <c r="K73" s="324"/>
      <c r="L73" s="324"/>
      <c r="M73" s="324"/>
      <c r="N73" s="324"/>
      <c r="O73" s="324"/>
      <c r="P73" s="324"/>
      <c r="Q73" s="324"/>
      <c r="R73" s="324"/>
      <c r="S73" s="324"/>
      <c r="T73" s="324"/>
      <c r="U73" s="324"/>
      <c r="V73" s="324"/>
      <c r="W73" s="324"/>
      <c r="X73" s="324"/>
      <c r="Y73" s="324"/>
      <c r="Z73" s="324"/>
      <c r="AA73" s="324"/>
      <c r="AB73" s="324"/>
      <c r="AC73" s="324"/>
      <c r="AD73" s="324"/>
      <c r="AE73" s="324"/>
      <c r="AF73" s="324"/>
      <c r="AG73" s="324"/>
      <c r="AH73" s="324"/>
      <c r="AI73" s="324"/>
      <c r="AJ73" s="324"/>
      <c r="AK73" s="324"/>
      <c r="AL73" s="324"/>
      <c r="AM73" s="324"/>
      <c r="AN73" s="324"/>
      <c r="AO73" s="324"/>
    </row>
    <row r="74" spans="3:41" x14ac:dyDescent="0.2">
      <c r="C74" s="324"/>
      <c r="D74" s="324"/>
      <c r="E74" s="324"/>
      <c r="F74" s="324"/>
      <c r="G74" s="324"/>
      <c r="H74" s="324"/>
      <c r="I74" s="324"/>
      <c r="J74" s="324"/>
      <c r="K74" s="324"/>
      <c r="L74" s="324"/>
      <c r="M74" s="324"/>
      <c r="N74" s="324"/>
      <c r="O74" s="324"/>
      <c r="P74" s="324"/>
      <c r="Q74" s="324"/>
      <c r="R74" s="324"/>
      <c r="S74" s="324"/>
      <c r="T74" s="324"/>
      <c r="U74" s="324"/>
      <c r="V74" s="324"/>
      <c r="W74" s="324"/>
      <c r="X74" s="324"/>
      <c r="Y74" s="324"/>
      <c r="Z74" s="324"/>
      <c r="AA74" s="324"/>
      <c r="AB74" s="324"/>
      <c r="AC74" s="324"/>
      <c r="AD74" s="324"/>
      <c r="AE74" s="324"/>
      <c r="AF74" s="324"/>
      <c r="AG74" s="324"/>
      <c r="AH74" s="324"/>
      <c r="AI74" s="324"/>
      <c r="AJ74" s="324"/>
      <c r="AK74" s="324"/>
      <c r="AL74" s="324"/>
      <c r="AM74" s="324"/>
      <c r="AN74" s="324"/>
      <c r="AO74" s="324"/>
    </row>
    <row r="75" spans="3:41" x14ac:dyDescent="0.2">
      <c r="C75" s="324"/>
      <c r="D75" s="324"/>
      <c r="E75" s="324"/>
      <c r="F75" s="324"/>
      <c r="G75" s="324"/>
      <c r="H75" s="324"/>
      <c r="I75" s="324"/>
      <c r="J75" s="324"/>
      <c r="K75" s="324"/>
      <c r="L75" s="324"/>
      <c r="M75" s="324"/>
      <c r="N75" s="324"/>
      <c r="O75" s="324"/>
      <c r="P75" s="324"/>
      <c r="Q75" s="324"/>
      <c r="R75" s="324"/>
      <c r="S75" s="324"/>
      <c r="T75" s="324"/>
      <c r="U75" s="324"/>
      <c r="V75" s="324"/>
      <c r="W75" s="324"/>
      <c r="X75" s="324"/>
      <c r="Y75" s="324"/>
      <c r="Z75" s="324"/>
      <c r="AA75" s="324"/>
      <c r="AB75" s="324"/>
      <c r="AC75" s="324"/>
      <c r="AD75" s="324"/>
      <c r="AE75" s="324"/>
      <c r="AF75" s="324"/>
      <c r="AG75" s="324"/>
      <c r="AH75" s="324"/>
      <c r="AI75" s="324"/>
      <c r="AJ75" s="324"/>
      <c r="AK75" s="324"/>
      <c r="AL75" s="324"/>
      <c r="AM75" s="324"/>
      <c r="AN75" s="324"/>
      <c r="AO75" s="324"/>
    </row>
    <row r="76" spans="3:41" x14ac:dyDescent="0.2">
      <c r="C76" s="324"/>
      <c r="D76" s="324"/>
      <c r="E76" s="324"/>
      <c r="F76" s="324"/>
      <c r="G76" s="324"/>
      <c r="H76" s="324"/>
      <c r="I76" s="324"/>
      <c r="J76" s="324"/>
      <c r="K76" s="324"/>
      <c r="L76" s="324"/>
      <c r="M76" s="324"/>
      <c r="N76" s="324"/>
      <c r="O76" s="324"/>
      <c r="P76" s="324"/>
      <c r="Q76" s="324"/>
      <c r="R76" s="324"/>
      <c r="S76" s="324"/>
      <c r="T76" s="324"/>
      <c r="U76" s="324"/>
      <c r="V76" s="324"/>
      <c r="W76" s="324"/>
      <c r="X76" s="324"/>
      <c r="Y76" s="324"/>
      <c r="Z76" s="324"/>
      <c r="AA76" s="324"/>
      <c r="AB76" s="324"/>
      <c r="AC76" s="324"/>
      <c r="AD76" s="324"/>
      <c r="AE76" s="324"/>
      <c r="AF76" s="324"/>
      <c r="AG76" s="324"/>
      <c r="AH76" s="324"/>
      <c r="AI76" s="324"/>
      <c r="AJ76" s="324"/>
      <c r="AK76" s="324"/>
      <c r="AL76" s="324"/>
      <c r="AM76" s="324"/>
      <c r="AN76" s="324"/>
      <c r="AO76" s="324"/>
    </row>
    <row r="77" spans="3:41" x14ac:dyDescent="0.2">
      <c r="C77" s="324"/>
      <c r="D77" s="324"/>
      <c r="E77" s="324"/>
      <c r="F77" s="324"/>
      <c r="G77" s="324"/>
      <c r="H77" s="324"/>
      <c r="I77" s="324"/>
      <c r="J77" s="324"/>
      <c r="K77" s="324"/>
      <c r="L77" s="324"/>
      <c r="M77" s="324"/>
      <c r="N77" s="324"/>
      <c r="O77" s="324"/>
      <c r="P77" s="324"/>
      <c r="Q77" s="324"/>
      <c r="R77" s="324"/>
      <c r="S77" s="324"/>
      <c r="T77" s="324"/>
      <c r="U77" s="324"/>
      <c r="V77" s="324"/>
      <c r="W77" s="324"/>
      <c r="X77" s="324"/>
      <c r="Y77" s="324"/>
      <c r="Z77" s="324"/>
      <c r="AA77" s="324"/>
      <c r="AB77" s="324"/>
      <c r="AC77" s="324"/>
      <c r="AD77" s="324"/>
      <c r="AE77" s="324"/>
      <c r="AF77" s="324"/>
      <c r="AG77" s="324"/>
      <c r="AH77" s="324"/>
      <c r="AI77" s="324"/>
      <c r="AJ77" s="324"/>
      <c r="AK77" s="324"/>
      <c r="AL77" s="324"/>
      <c r="AM77" s="324"/>
      <c r="AN77" s="324"/>
      <c r="AO77" s="324"/>
    </row>
    <row r="78" spans="3:41" x14ac:dyDescent="0.2">
      <c r="C78" s="324"/>
      <c r="D78" s="324"/>
      <c r="E78" s="324"/>
      <c r="F78" s="324"/>
      <c r="G78" s="324"/>
      <c r="H78" s="324"/>
      <c r="I78" s="324"/>
      <c r="J78" s="324"/>
      <c r="K78" s="324"/>
      <c r="L78" s="324"/>
      <c r="M78" s="324"/>
      <c r="N78" s="324"/>
      <c r="O78" s="324"/>
      <c r="P78" s="324"/>
      <c r="Q78" s="324"/>
      <c r="R78" s="324"/>
      <c r="S78" s="324"/>
      <c r="T78" s="324"/>
      <c r="U78" s="324"/>
      <c r="V78" s="324"/>
      <c r="W78" s="324"/>
      <c r="X78" s="324"/>
      <c r="Y78" s="324"/>
      <c r="Z78" s="324"/>
      <c r="AA78" s="324"/>
      <c r="AB78" s="324"/>
      <c r="AC78" s="324"/>
      <c r="AD78" s="324"/>
      <c r="AE78" s="324"/>
      <c r="AF78" s="324"/>
      <c r="AG78" s="324"/>
      <c r="AH78" s="324"/>
      <c r="AI78" s="324"/>
      <c r="AJ78" s="324"/>
      <c r="AK78" s="324"/>
      <c r="AL78" s="324"/>
      <c r="AM78" s="324"/>
      <c r="AN78" s="324"/>
      <c r="AO78" s="324"/>
    </row>
    <row r="79" spans="3:41" x14ac:dyDescent="0.2">
      <c r="C79" s="324"/>
      <c r="D79" s="324"/>
      <c r="E79" s="324"/>
      <c r="F79" s="324"/>
      <c r="G79" s="324"/>
      <c r="H79" s="324"/>
      <c r="I79" s="324"/>
      <c r="J79" s="324"/>
      <c r="K79" s="324"/>
      <c r="L79" s="324"/>
      <c r="M79" s="324"/>
      <c r="N79" s="324"/>
      <c r="O79" s="324"/>
      <c r="P79" s="324"/>
      <c r="Q79" s="324"/>
      <c r="R79" s="324"/>
      <c r="S79" s="324"/>
      <c r="T79" s="324"/>
      <c r="U79" s="324"/>
      <c r="V79" s="324"/>
      <c r="W79" s="324"/>
      <c r="X79" s="324"/>
      <c r="Y79" s="324"/>
      <c r="Z79" s="324"/>
      <c r="AA79" s="324"/>
      <c r="AB79" s="324"/>
      <c r="AC79" s="324"/>
      <c r="AD79" s="324"/>
      <c r="AE79" s="324"/>
      <c r="AF79" s="324"/>
      <c r="AG79" s="324"/>
      <c r="AH79" s="324"/>
      <c r="AI79" s="324"/>
      <c r="AJ79" s="324"/>
      <c r="AK79" s="324"/>
      <c r="AL79" s="324"/>
      <c r="AM79" s="324"/>
      <c r="AN79" s="324"/>
      <c r="AO79" s="324"/>
    </row>
    <row r="80" spans="3:41" x14ac:dyDescent="0.2">
      <c r="C80" s="324"/>
      <c r="D80" s="324"/>
      <c r="E80" s="324"/>
      <c r="F80" s="324"/>
      <c r="G80" s="324"/>
      <c r="H80" s="324"/>
      <c r="I80" s="324"/>
      <c r="J80" s="324"/>
      <c r="K80" s="324"/>
      <c r="L80" s="324"/>
      <c r="M80" s="324"/>
      <c r="N80" s="324"/>
      <c r="O80" s="324"/>
      <c r="P80" s="324"/>
      <c r="Q80" s="324"/>
      <c r="R80" s="324"/>
      <c r="S80" s="324"/>
      <c r="T80" s="324"/>
      <c r="U80" s="324"/>
      <c r="V80" s="324"/>
      <c r="W80" s="324"/>
      <c r="X80" s="324"/>
      <c r="Y80" s="324"/>
      <c r="Z80" s="324"/>
      <c r="AA80" s="324"/>
      <c r="AB80" s="324"/>
      <c r="AC80" s="324"/>
      <c r="AD80" s="324"/>
      <c r="AE80" s="324"/>
      <c r="AF80" s="324"/>
      <c r="AG80" s="324"/>
      <c r="AH80" s="324"/>
      <c r="AI80" s="324"/>
      <c r="AJ80" s="324"/>
      <c r="AK80" s="324"/>
      <c r="AL80" s="324"/>
      <c r="AM80" s="324"/>
      <c r="AN80" s="324"/>
      <c r="AO80" s="324"/>
    </row>
    <row r="81" spans="3:41" x14ac:dyDescent="0.2">
      <c r="C81" s="324"/>
      <c r="D81" s="324"/>
      <c r="E81" s="324"/>
      <c r="F81" s="324"/>
      <c r="G81" s="324"/>
      <c r="H81" s="324"/>
      <c r="I81" s="324"/>
      <c r="J81" s="324"/>
      <c r="K81" s="324"/>
      <c r="L81" s="324"/>
      <c r="M81" s="324"/>
      <c r="N81" s="324"/>
      <c r="O81" s="324"/>
      <c r="P81" s="324"/>
      <c r="Q81" s="324"/>
      <c r="R81" s="324"/>
      <c r="S81" s="324"/>
      <c r="T81" s="324"/>
      <c r="U81" s="324"/>
      <c r="V81" s="324"/>
      <c r="W81" s="324"/>
      <c r="X81" s="324"/>
      <c r="Y81" s="324"/>
      <c r="Z81" s="324"/>
      <c r="AA81" s="324"/>
      <c r="AB81" s="324"/>
      <c r="AC81" s="324"/>
      <c r="AD81" s="324"/>
      <c r="AE81" s="324"/>
      <c r="AF81" s="324"/>
      <c r="AG81" s="324"/>
      <c r="AH81" s="324"/>
      <c r="AI81" s="324"/>
      <c r="AJ81" s="324"/>
      <c r="AK81" s="324"/>
      <c r="AL81" s="324"/>
      <c r="AM81" s="324"/>
      <c r="AN81" s="324"/>
      <c r="AO81" s="324"/>
    </row>
    <row r="82" spans="3:41" x14ac:dyDescent="0.2">
      <c r="C82" s="324"/>
      <c r="D82" s="324"/>
      <c r="E82" s="324"/>
      <c r="F82" s="324"/>
      <c r="G82" s="324"/>
      <c r="H82" s="324"/>
      <c r="I82" s="324"/>
      <c r="J82" s="324"/>
      <c r="K82" s="324"/>
      <c r="L82" s="324"/>
      <c r="M82" s="324"/>
      <c r="N82" s="324"/>
      <c r="O82" s="324"/>
      <c r="P82" s="324"/>
      <c r="Q82" s="324"/>
      <c r="R82" s="324"/>
      <c r="S82" s="324"/>
      <c r="T82" s="324"/>
      <c r="U82" s="324"/>
      <c r="V82" s="324"/>
      <c r="W82" s="324"/>
      <c r="X82" s="324"/>
      <c r="Y82" s="324"/>
      <c r="Z82" s="324"/>
      <c r="AA82" s="324"/>
      <c r="AB82" s="324"/>
      <c r="AC82" s="324"/>
      <c r="AD82" s="324"/>
      <c r="AE82" s="324"/>
      <c r="AF82" s="324"/>
      <c r="AG82" s="324"/>
      <c r="AH82" s="324"/>
      <c r="AI82" s="324"/>
      <c r="AJ82" s="324"/>
      <c r="AK82" s="324"/>
      <c r="AL82" s="324"/>
      <c r="AM82" s="324"/>
      <c r="AN82" s="324"/>
      <c r="AO82" s="324"/>
    </row>
    <row r="83" spans="3:41" x14ac:dyDescent="0.2">
      <c r="C83" s="324"/>
      <c r="D83" s="324"/>
      <c r="E83" s="324"/>
      <c r="F83" s="324"/>
      <c r="G83" s="324"/>
      <c r="H83" s="324"/>
      <c r="I83" s="324"/>
      <c r="J83" s="324"/>
      <c r="K83" s="324"/>
      <c r="L83" s="324"/>
      <c r="M83" s="324"/>
      <c r="N83" s="324"/>
      <c r="O83" s="324"/>
      <c r="P83" s="324"/>
      <c r="Q83" s="324"/>
      <c r="R83" s="324"/>
      <c r="S83" s="324"/>
      <c r="T83" s="324"/>
      <c r="U83" s="324"/>
      <c r="V83" s="324"/>
      <c r="W83" s="324"/>
      <c r="X83" s="324"/>
      <c r="Y83" s="324"/>
      <c r="Z83" s="324"/>
      <c r="AA83" s="324"/>
      <c r="AB83" s="324"/>
      <c r="AC83" s="324"/>
      <c r="AD83" s="324"/>
      <c r="AE83" s="324"/>
      <c r="AF83" s="324"/>
      <c r="AG83" s="324"/>
      <c r="AH83" s="324"/>
      <c r="AI83" s="324"/>
      <c r="AJ83" s="324"/>
      <c r="AK83" s="324"/>
      <c r="AL83" s="324"/>
      <c r="AM83" s="324"/>
      <c r="AN83" s="324"/>
      <c r="AO83" s="324"/>
    </row>
    <row r="84" spans="3:41" x14ac:dyDescent="0.2">
      <c r="C84" s="324"/>
      <c r="D84" s="324"/>
      <c r="E84" s="324"/>
      <c r="F84" s="324"/>
      <c r="G84" s="324"/>
      <c r="H84" s="324"/>
      <c r="I84" s="324"/>
      <c r="J84" s="324"/>
      <c r="K84" s="324"/>
      <c r="L84" s="324"/>
      <c r="M84" s="324"/>
      <c r="N84" s="324"/>
      <c r="O84" s="324"/>
      <c r="P84" s="324"/>
      <c r="Q84" s="324"/>
      <c r="R84" s="324"/>
      <c r="S84" s="324"/>
      <c r="T84" s="324"/>
      <c r="U84" s="324"/>
      <c r="V84" s="324"/>
      <c r="W84" s="324"/>
      <c r="X84" s="324"/>
      <c r="Y84" s="324"/>
      <c r="Z84" s="324"/>
      <c r="AA84" s="324"/>
      <c r="AB84" s="324"/>
      <c r="AC84" s="324"/>
      <c r="AD84" s="324"/>
      <c r="AE84" s="324"/>
      <c r="AF84" s="324"/>
      <c r="AG84" s="324"/>
      <c r="AH84" s="324"/>
      <c r="AI84" s="324"/>
      <c r="AJ84" s="324"/>
      <c r="AK84" s="324"/>
      <c r="AL84" s="324"/>
      <c r="AM84" s="324"/>
      <c r="AN84" s="324"/>
      <c r="AO84" s="324"/>
    </row>
    <row r="85" spans="3:41" x14ac:dyDescent="0.2">
      <c r="C85" s="324"/>
      <c r="D85" s="324"/>
      <c r="E85" s="324"/>
      <c r="F85" s="324"/>
      <c r="G85" s="324"/>
      <c r="H85" s="324"/>
      <c r="I85" s="324"/>
      <c r="J85" s="324"/>
      <c r="K85" s="324"/>
      <c r="L85" s="324"/>
      <c r="M85" s="324"/>
      <c r="N85" s="324"/>
      <c r="O85" s="324"/>
      <c r="P85" s="324"/>
      <c r="Q85" s="324"/>
      <c r="R85" s="324"/>
      <c r="S85" s="324"/>
      <c r="T85" s="324"/>
      <c r="U85" s="324"/>
      <c r="V85" s="324"/>
      <c r="W85" s="324"/>
      <c r="X85" s="324"/>
      <c r="Y85" s="324"/>
      <c r="Z85" s="324"/>
      <c r="AA85" s="324"/>
      <c r="AB85" s="324"/>
      <c r="AC85" s="324"/>
      <c r="AD85" s="324"/>
      <c r="AE85" s="324"/>
      <c r="AF85" s="324"/>
      <c r="AG85" s="324"/>
      <c r="AH85" s="324"/>
      <c r="AI85" s="324"/>
      <c r="AJ85" s="324"/>
      <c r="AK85" s="324"/>
      <c r="AL85" s="324"/>
      <c r="AM85" s="324"/>
      <c r="AN85" s="324"/>
      <c r="AO85" s="324"/>
    </row>
    <row r="86" spans="3:41" x14ac:dyDescent="0.2">
      <c r="C86" s="324"/>
      <c r="D86" s="324"/>
      <c r="E86" s="324"/>
      <c r="F86" s="324"/>
      <c r="G86" s="324"/>
      <c r="H86" s="324"/>
      <c r="I86" s="324"/>
      <c r="J86" s="324"/>
      <c r="K86" s="324"/>
      <c r="L86" s="324"/>
      <c r="M86" s="324"/>
      <c r="N86" s="324"/>
      <c r="O86" s="324"/>
      <c r="P86" s="324"/>
      <c r="Q86" s="324"/>
      <c r="R86" s="324"/>
      <c r="S86" s="324"/>
      <c r="T86" s="324"/>
      <c r="U86" s="324"/>
      <c r="V86" s="324"/>
      <c r="W86" s="324"/>
      <c r="X86" s="324"/>
      <c r="Y86" s="324"/>
      <c r="Z86" s="324"/>
      <c r="AA86" s="324"/>
      <c r="AB86" s="324"/>
      <c r="AC86" s="324"/>
      <c r="AD86" s="324"/>
      <c r="AE86" s="324"/>
      <c r="AF86" s="324"/>
      <c r="AG86" s="324"/>
      <c r="AH86" s="324"/>
      <c r="AI86" s="324"/>
      <c r="AJ86" s="324"/>
      <c r="AK86" s="324"/>
      <c r="AL86" s="324"/>
      <c r="AM86" s="324"/>
      <c r="AN86" s="324"/>
      <c r="AO86" s="324"/>
    </row>
    <row r="87" spans="3:41" x14ac:dyDescent="0.2">
      <c r="C87" s="324"/>
      <c r="D87" s="324"/>
      <c r="E87" s="324"/>
      <c r="F87" s="324"/>
      <c r="G87" s="324"/>
      <c r="H87" s="324"/>
      <c r="I87" s="324"/>
      <c r="J87" s="324"/>
      <c r="K87" s="324"/>
      <c r="L87" s="324"/>
      <c r="M87" s="324"/>
      <c r="N87" s="324"/>
      <c r="O87" s="324"/>
      <c r="P87" s="324"/>
      <c r="Q87" s="324"/>
      <c r="R87" s="324"/>
      <c r="S87" s="324"/>
      <c r="T87" s="324"/>
      <c r="U87" s="324"/>
      <c r="V87" s="324"/>
      <c r="W87" s="324"/>
      <c r="X87" s="324"/>
      <c r="Y87" s="324"/>
      <c r="Z87" s="324"/>
      <c r="AA87" s="324"/>
      <c r="AB87" s="324"/>
      <c r="AC87" s="324"/>
      <c r="AD87" s="324"/>
      <c r="AE87" s="324"/>
      <c r="AF87" s="324"/>
      <c r="AG87" s="324"/>
      <c r="AH87" s="324"/>
      <c r="AI87" s="324"/>
      <c r="AJ87" s="324"/>
      <c r="AK87" s="324"/>
      <c r="AL87" s="324"/>
      <c r="AM87" s="324"/>
      <c r="AN87" s="324"/>
      <c r="AO87" s="324"/>
    </row>
    <row r="88" spans="3:41" x14ac:dyDescent="0.2">
      <c r="C88" s="324"/>
      <c r="D88" s="324"/>
      <c r="E88" s="324"/>
      <c r="F88" s="324"/>
      <c r="G88" s="324"/>
      <c r="H88" s="324"/>
      <c r="I88" s="324"/>
      <c r="J88" s="324"/>
      <c r="K88" s="324"/>
      <c r="L88" s="324"/>
      <c r="M88" s="324"/>
      <c r="N88" s="324"/>
      <c r="O88" s="324"/>
      <c r="P88" s="324"/>
      <c r="Q88" s="324"/>
      <c r="R88" s="324"/>
      <c r="S88" s="324"/>
      <c r="T88" s="324"/>
      <c r="U88" s="324"/>
      <c r="V88" s="324"/>
      <c r="W88" s="324"/>
      <c r="X88" s="324"/>
      <c r="Y88" s="324"/>
      <c r="Z88" s="324"/>
      <c r="AA88" s="324"/>
      <c r="AB88" s="324"/>
      <c r="AC88" s="324"/>
      <c r="AD88" s="324"/>
      <c r="AE88" s="324"/>
      <c r="AF88" s="324"/>
      <c r="AG88" s="324"/>
      <c r="AH88" s="324"/>
      <c r="AI88" s="324"/>
      <c r="AJ88" s="324"/>
      <c r="AK88" s="324"/>
      <c r="AL88" s="324"/>
      <c r="AM88" s="324"/>
      <c r="AN88" s="324"/>
      <c r="AO88" s="324"/>
    </row>
    <row r="89" spans="3:41" x14ac:dyDescent="0.2">
      <c r="C89" s="324"/>
      <c r="D89" s="324"/>
      <c r="E89" s="324"/>
      <c r="F89" s="324"/>
      <c r="G89" s="324"/>
      <c r="H89" s="324"/>
      <c r="I89" s="324"/>
      <c r="J89" s="324"/>
      <c r="K89" s="324"/>
      <c r="L89" s="324"/>
      <c r="M89" s="324"/>
      <c r="N89" s="324"/>
      <c r="O89" s="324"/>
      <c r="P89" s="324"/>
      <c r="Q89" s="324"/>
      <c r="R89" s="324"/>
      <c r="S89" s="324"/>
      <c r="T89" s="324"/>
      <c r="U89" s="324"/>
      <c r="V89" s="324"/>
      <c r="W89" s="324"/>
      <c r="X89" s="324"/>
      <c r="Y89" s="324"/>
      <c r="Z89" s="324"/>
      <c r="AA89" s="324"/>
      <c r="AB89" s="324"/>
      <c r="AC89" s="324"/>
      <c r="AD89" s="324"/>
      <c r="AE89" s="324"/>
      <c r="AF89" s="324"/>
      <c r="AG89" s="324"/>
      <c r="AH89" s="324"/>
      <c r="AI89" s="324"/>
      <c r="AJ89" s="324"/>
      <c r="AK89" s="324"/>
      <c r="AL89" s="324"/>
      <c r="AM89" s="324"/>
      <c r="AN89" s="324"/>
      <c r="AO89" s="324"/>
    </row>
    <row r="90" spans="3:41" x14ac:dyDescent="0.2">
      <c r="C90" s="324"/>
      <c r="D90" s="324"/>
      <c r="E90" s="324"/>
      <c r="F90" s="324"/>
      <c r="G90" s="324"/>
      <c r="H90" s="324"/>
      <c r="I90" s="324"/>
      <c r="J90" s="324"/>
      <c r="K90" s="324"/>
      <c r="L90" s="324"/>
      <c r="M90" s="324"/>
      <c r="N90" s="324"/>
      <c r="O90" s="324"/>
      <c r="P90" s="324"/>
      <c r="Q90" s="324"/>
      <c r="R90" s="324"/>
      <c r="S90" s="324"/>
      <c r="T90" s="324"/>
      <c r="U90" s="324"/>
      <c r="V90" s="324"/>
      <c r="W90" s="324"/>
      <c r="X90" s="324"/>
      <c r="Y90" s="324"/>
      <c r="Z90" s="324"/>
      <c r="AA90" s="324"/>
      <c r="AB90" s="324"/>
      <c r="AC90" s="324"/>
      <c r="AD90" s="324"/>
      <c r="AE90" s="324"/>
      <c r="AF90" s="324"/>
      <c r="AG90" s="324"/>
      <c r="AH90" s="324"/>
      <c r="AI90" s="324"/>
      <c r="AJ90" s="324"/>
      <c r="AK90" s="324"/>
      <c r="AL90" s="324"/>
      <c r="AM90" s="324"/>
      <c r="AN90" s="324"/>
      <c r="AO90" s="324"/>
    </row>
    <row r="91" spans="3:41" x14ac:dyDescent="0.2">
      <c r="C91" s="324"/>
      <c r="D91" s="324"/>
      <c r="E91" s="324"/>
      <c r="F91" s="324"/>
      <c r="G91" s="324"/>
      <c r="H91" s="324"/>
      <c r="I91" s="324"/>
      <c r="J91" s="324"/>
      <c r="K91" s="324"/>
      <c r="L91" s="324"/>
      <c r="M91" s="324"/>
      <c r="N91" s="324"/>
      <c r="O91" s="324"/>
      <c r="P91" s="324"/>
      <c r="Q91" s="324"/>
      <c r="R91" s="324"/>
      <c r="S91" s="324"/>
      <c r="T91" s="324"/>
      <c r="U91" s="324"/>
      <c r="V91" s="324"/>
      <c r="W91" s="324"/>
      <c r="X91" s="324"/>
      <c r="Y91" s="324"/>
      <c r="Z91" s="324"/>
      <c r="AA91" s="324"/>
      <c r="AB91" s="324"/>
      <c r="AC91" s="324"/>
      <c r="AD91" s="324"/>
      <c r="AE91" s="324"/>
      <c r="AF91" s="324"/>
      <c r="AG91" s="324"/>
      <c r="AH91" s="324"/>
      <c r="AI91" s="324"/>
      <c r="AJ91" s="324"/>
      <c r="AK91" s="324"/>
      <c r="AL91" s="324"/>
      <c r="AM91" s="324"/>
      <c r="AN91" s="324"/>
      <c r="AO91" s="324"/>
    </row>
    <row r="92" spans="3:41" x14ac:dyDescent="0.2">
      <c r="C92" s="324"/>
      <c r="D92" s="324"/>
      <c r="E92" s="324"/>
      <c r="F92" s="324"/>
      <c r="G92" s="324"/>
      <c r="H92" s="324"/>
      <c r="I92" s="324"/>
      <c r="J92" s="324"/>
      <c r="K92" s="324"/>
      <c r="L92" s="324"/>
      <c r="M92" s="324"/>
      <c r="N92" s="324"/>
      <c r="O92" s="324"/>
      <c r="P92" s="324"/>
      <c r="Q92" s="324"/>
      <c r="R92" s="324"/>
      <c r="S92" s="324"/>
      <c r="T92" s="324"/>
      <c r="U92" s="324"/>
      <c r="V92" s="324"/>
      <c r="W92" s="324"/>
      <c r="X92" s="324"/>
      <c r="Y92" s="324"/>
      <c r="Z92" s="324"/>
      <c r="AA92" s="324"/>
      <c r="AB92" s="324"/>
      <c r="AC92" s="324"/>
      <c r="AD92" s="324"/>
      <c r="AE92" s="324"/>
      <c r="AF92" s="324"/>
      <c r="AG92" s="324"/>
      <c r="AH92" s="324"/>
      <c r="AI92" s="324"/>
      <c r="AJ92" s="324"/>
      <c r="AK92" s="324"/>
      <c r="AL92" s="324"/>
      <c r="AM92" s="324"/>
      <c r="AN92" s="324"/>
      <c r="AO92" s="324"/>
    </row>
  </sheetData>
  <phoneticPr fontId="5"/>
  <pageMargins left="0.78740157480314965" right="0.59055118110236227" top="0.98425196850393704" bottom="0.98425196850393704" header="0.51181102362204722" footer="0.51181102362204722"/>
  <pageSetup paperSize="9" scale="95" orientation="landscape" verticalDpi="200"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08C01-E7E6-40A6-9BF8-35D0AF9D6623}">
  <dimension ref="A1:AS91"/>
  <sheetViews>
    <sheetView workbookViewId="0">
      <pane xSplit="2" ySplit="4" topLeftCell="AG45" activePane="bottomRight" state="frozen"/>
      <selection pane="topRight" activeCell="C1" sqref="C1"/>
      <selection pane="bottomLeft" activeCell="A5" sqref="A5"/>
      <selection pane="bottomRight" activeCell="I49" sqref="I49"/>
    </sheetView>
  </sheetViews>
  <sheetFormatPr defaultRowHeight="13" x14ac:dyDescent="0.2"/>
  <cols>
    <col min="1" max="1" width="3.36328125" style="329" customWidth="1"/>
    <col min="2" max="2" width="21.36328125" style="329" customWidth="1"/>
    <col min="3" max="44" width="9.36328125" style="329" customWidth="1"/>
    <col min="45" max="233" width="9" style="329"/>
    <col min="234" max="234" width="3.36328125" style="329" customWidth="1"/>
    <col min="235" max="235" width="21.36328125" style="329" customWidth="1"/>
    <col min="236" max="237" width="0" style="329" hidden="1" customWidth="1"/>
    <col min="238" max="239" width="9.08984375" style="329" bestFit="1" customWidth="1"/>
    <col min="240" max="248" width="9" style="329"/>
    <col min="249" max="288" width="9.08984375" style="329" bestFit="1" customWidth="1"/>
    <col min="289" max="489" width="9" style="329"/>
    <col min="490" max="490" width="3.36328125" style="329" customWidth="1"/>
    <col min="491" max="491" width="21.36328125" style="329" customWidth="1"/>
    <col min="492" max="493" width="0" style="329" hidden="1" customWidth="1"/>
    <col min="494" max="495" width="9.08984375" style="329" bestFit="1" customWidth="1"/>
    <col min="496" max="504" width="9" style="329"/>
    <col min="505" max="544" width="9.08984375" style="329" bestFit="1" customWidth="1"/>
    <col min="545" max="745" width="9" style="329"/>
    <col min="746" max="746" width="3.36328125" style="329" customWidth="1"/>
    <col min="747" max="747" width="21.36328125" style="329" customWidth="1"/>
    <col min="748" max="749" width="0" style="329" hidden="1" customWidth="1"/>
    <col min="750" max="751" width="9.08984375" style="329" bestFit="1" customWidth="1"/>
    <col min="752" max="760" width="9" style="329"/>
    <col min="761" max="800" width="9.08984375" style="329" bestFit="1" customWidth="1"/>
    <col min="801" max="1001" width="9" style="329"/>
    <col min="1002" max="1002" width="3.36328125" style="329" customWidth="1"/>
    <col min="1003" max="1003" width="21.36328125" style="329" customWidth="1"/>
    <col min="1004" max="1005" width="0" style="329" hidden="1" customWidth="1"/>
    <col min="1006" max="1007" width="9.08984375" style="329" bestFit="1" customWidth="1"/>
    <col min="1008" max="1016" width="9" style="329"/>
    <col min="1017" max="1056" width="9.08984375" style="329" bestFit="1" customWidth="1"/>
    <col min="1057" max="1257" width="9" style="329"/>
    <col min="1258" max="1258" width="3.36328125" style="329" customWidth="1"/>
    <col min="1259" max="1259" width="21.36328125" style="329" customWidth="1"/>
    <col min="1260" max="1261" width="0" style="329" hidden="1" customWidth="1"/>
    <col min="1262" max="1263" width="9.08984375" style="329" bestFit="1" customWidth="1"/>
    <col min="1264" max="1272" width="9" style="329"/>
    <col min="1273" max="1312" width="9.08984375" style="329" bestFit="1" customWidth="1"/>
    <col min="1313" max="1513" width="9" style="329"/>
    <col min="1514" max="1514" width="3.36328125" style="329" customWidth="1"/>
    <col min="1515" max="1515" width="21.36328125" style="329" customWidth="1"/>
    <col min="1516" max="1517" width="0" style="329" hidden="1" customWidth="1"/>
    <col min="1518" max="1519" width="9.08984375" style="329" bestFit="1" customWidth="1"/>
    <col min="1520" max="1528" width="9" style="329"/>
    <col min="1529" max="1568" width="9.08984375" style="329" bestFit="1" customWidth="1"/>
    <col min="1569" max="1769" width="9" style="329"/>
    <col min="1770" max="1770" width="3.36328125" style="329" customWidth="1"/>
    <col min="1771" max="1771" width="21.36328125" style="329" customWidth="1"/>
    <col min="1772" max="1773" width="0" style="329" hidden="1" customWidth="1"/>
    <col min="1774" max="1775" width="9.08984375" style="329" bestFit="1" customWidth="1"/>
    <col min="1776" max="1784" width="9" style="329"/>
    <col min="1785" max="1824" width="9.08984375" style="329" bestFit="1" customWidth="1"/>
    <col min="1825" max="2025" width="9" style="329"/>
    <col min="2026" max="2026" width="3.36328125" style="329" customWidth="1"/>
    <col min="2027" max="2027" width="21.36328125" style="329" customWidth="1"/>
    <col min="2028" max="2029" width="0" style="329" hidden="1" customWidth="1"/>
    <col min="2030" max="2031" width="9.08984375" style="329" bestFit="1" customWidth="1"/>
    <col min="2032" max="2040" width="9" style="329"/>
    <col min="2041" max="2080" width="9.08984375" style="329" bestFit="1" customWidth="1"/>
    <col min="2081" max="2281" width="9" style="329"/>
    <col min="2282" max="2282" width="3.36328125" style="329" customWidth="1"/>
    <col min="2283" max="2283" width="21.36328125" style="329" customWidth="1"/>
    <col min="2284" max="2285" width="0" style="329" hidden="1" customWidth="1"/>
    <col min="2286" max="2287" width="9.08984375" style="329" bestFit="1" customWidth="1"/>
    <col min="2288" max="2296" width="9" style="329"/>
    <col min="2297" max="2336" width="9.08984375" style="329" bestFit="1" customWidth="1"/>
    <col min="2337" max="2537" width="9" style="329"/>
    <col min="2538" max="2538" width="3.36328125" style="329" customWidth="1"/>
    <col min="2539" max="2539" width="21.36328125" style="329" customWidth="1"/>
    <col min="2540" max="2541" width="0" style="329" hidden="1" customWidth="1"/>
    <col min="2542" max="2543" width="9.08984375" style="329" bestFit="1" customWidth="1"/>
    <col min="2544" max="2552" width="9" style="329"/>
    <col min="2553" max="2592" width="9.08984375" style="329" bestFit="1" customWidth="1"/>
    <col min="2593" max="2793" width="9" style="329"/>
    <col min="2794" max="2794" width="3.36328125" style="329" customWidth="1"/>
    <col min="2795" max="2795" width="21.36328125" style="329" customWidth="1"/>
    <col min="2796" max="2797" width="0" style="329" hidden="1" customWidth="1"/>
    <col min="2798" max="2799" width="9.08984375" style="329" bestFit="1" customWidth="1"/>
    <col min="2800" max="2808" width="9" style="329"/>
    <col min="2809" max="2848" width="9.08984375" style="329" bestFit="1" customWidth="1"/>
    <col min="2849" max="3049" width="9" style="329"/>
    <col min="3050" max="3050" width="3.36328125" style="329" customWidth="1"/>
    <col min="3051" max="3051" width="21.36328125" style="329" customWidth="1"/>
    <col min="3052" max="3053" width="0" style="329" hidden="1" customWidth="1"/>
    <col min="3054" max="3055" width="9.08984375" style="329" bestFit="1" customWidth="1"/>
    <col min="3056" max="3064" width="9" style="329"/>
    <col min="3065" max="3104" width="9.08984375" style="329" bestFit="1" customWidth="1"/>
    <col min="3105" max="3305" width="9" style="329"/>
    <col min="3306" max="3306" width="3.36328125" style="329" customWidth="1"/>
    <col min="3307" max="3307" width="21.36328125" style="329" customWidth="1"/>
    <col min="3308" max="3309" width="0" style="329" hidden="1" customWidth="1"/>
    <col min="3310" max="3311" width="9.08984375" style="329" bestFit="1" customWidth="1"/>
    <col min="3312" max="3320" width="9" style="329"/>
    <col min="3321" max="3360" width="9.08984375" style="329" bestFit="1" customWidth="1"/>
    <col min="3361" max="3561" width="9" style="329"/>
    <col min="3562" max="3562" width="3.36328125" style="329" customWidth="1"/>
    <col min="3563" max="3563" width="21.36328125" style="329" customWidth="1"/>
    <col min="3564" max="3565" width="0" style="329" hidden="1" customWidth="1"/>
    <col min="3566" max="3567" width="9.08984375" style="329" bestFit="1" customWidth="1"/>
    <col min="3568" max="3576" width="9" style="329"/>
    <col min="3577" max="3616" width="9.08984375" style="329" bestFit="1" customWidth="1"/>
    <col min="3617" max="3817" width="9" style="329"/>
    <col min="3818" max="3818" width="3.36328125" style="329" customWidth="1"/>
    <col min="3819" max="3819" width="21.36328125" style="329" customWidth="1"/>
    <col min="3820" max="3821" width="0" style="329" hidden="1" customWidth="1"/>
    <col min="3822" max="3823" width="9.08984375" style="329" bestFit="1" customWidth="1"/>
    <col min="3824" max="3832" width="9" style="329"/>
    <col min="3833" max="3872" width="9.08984375" style="329" bestFit="1" customWidth="1"/>
    <col min="3873" max="4073" width="9" style="329"/>
    <col min="4074" max="4074" width="3.36328125" style="329" customWidth="1"/>
    <col min="4075" max="4075" width="21.36328125" style="329" customWidth="1"/>
    <col min="4076" max="4077" width="0" style="329" hidden="1" customWidth="1"/>
    <col min="4078" max="4079" width="9.08984375" style="329" bestFit="1" customWidth="1"/>
    <col min="4080" max="4088" width="9" style="329"/>
    <col min="4089" max="4128" width="9.08984375" style="329" bestFit="1" customWidth="1"/>
    <col min="4129" max="4329" width="9" style="329"/>
    <col min="4330" max="4330" width="3.36328125" style="329" customWidth="1"/>
    <col min="4331" max="4331" width="21.36328125" style="329" customWidth="1"/>
    <col min="4332" max="4333" width="0" style="329" hidden="1" customWidth="1"/>
    <col min="4334" max="4335" width="9.08984375" style="329" bestFit="1" customWidth="1"/>
    <col min="4336" max="4344" width="9" style="329"/>
    <col min="4345" max="4384" width="9.08984375" style="329" bestFit="1" customWidth="1"/>
    <col min="4385" max="4585" width="9" style="329"/>
    <col min="4586" max="4586" width="3.36328125" style="329" customWidth="1"/>
    <col min="4587" max="4587" width="21.36328125" style="329" customWidth="1"/>
    <col min="4588" max="4589" width="0" style="329" hidden="1" customWidth="1"/>
    <col min="4590" max="4591" width="9.08984375" style="329" bestFit="1" customWidth="1"/>
    <col min="4592" max="4600" width="9" style="329"/>
    <col min="4601" max="4640" width="9.08984375" style="329" bestFit="1" customWidth="1"/>
    <col min="4641" max="4841" width="9" style="329"/>
    <col min="4842" max="4842" width="3.36328125" style="329" customWidth="1"/>
    <col min="4843" max="4843" width="21.36328125" style="329" customWidth="1"/>
    <col min="4844" max="4845" width="0" style="329" hidden="1" customWidth="1"/>
    <col min="4846" max="4847" width="9.08984375" style="329" bestFit="1" customWidth="1"/>
    <col min="4848" max="4856" width="9" style="329"/>
    <col min="4857" max="4896" width="9.08984375" style="329" bestFit="1" customWidth="1"/>
    <col min="4897" max="5097" width="9" style="329"/>
    <col min="5098" max="5098" width="3.36328125" style="329" customWidth="1"/>
    <col min="5099" max="5099" width="21.36328125" style="329" customWidth="1"/>
    <col min="5100" max="5101" width="0" style="329" hidden="1" customWidth="1"/>
    <col min="5102" max="5103" width="9.08984375" style="329" bestFit="1" customWidth="1"/>
    <col min="5104" max="5112" width="9" style="329"/>
    <col min="5113" max="5152" width="9.08984375" style="329" bestFit="1" customWidth="1"/>
    <col min="5153" max="5353" width="9" style="329"/>
    <col min="5354" max="5354" width="3.36328125" style="329" customWidth="1"/>
    <col min="5355" max="5355" width="21.36328125" style="329" customWidth="1"/>
    <col min="5356" max="5357" width="0" style="329" hidden="1" customWidth="1"/>
    <col min="5358" max="5359" width="9.08984375" style="329" bestFit="1" customWidth="1"/>
    <col min="5360" max="5368" width="9" style="329"/>
    <col min="5369" max="5408" width="9.08984375" style="329" bestFit="1" customWidth="1"/>
    <col min="5409" max="5609" width="9" style="329"/>
    <col min="5610" max="5610" width="3.36328125" style="329" customWidth="1"/>
    <col min="5611" max="5611" width="21.36328125" style="329" customWidth="1"/>
    <col min="5612" max="5613" width="0" style="329" hidden="1" customWidth="1"/>
    <col min="5614" max="5615" width="9.08984375" style="329" bestFit="1" customWidth="1"/>
    <col min="5616" max="5624" width="9" style="329"/>
    <col min="5625" max="5664" width="9.08984375" style="329" bestFit="1" customWidth="1"/>
    <col min="5665" max="5865" width="9" style="329"/>
    <col min="5866" max="5866" width="3.36328125" style="329" customWidth="1"/>
    <col min="5867" max="5867" width="21.36328125" style="329" customWidth="1"/>
    <col min="5868" max="5869" width="0" style="329" hidden="1" customWidth="1"/>
    <col min="5870" max="5871" width="9.08984375" style="329" bestFit="1" customWidth="1"/>
    <col min="5872" max="5880" width="9" style="329"/>
    <col min="5881" max="5920" width="9.08984375" style="329" bestFit="1" customWidth="1"/>
    <col min="5921" max="6121" width="9" style="329"/>
    <col min="6122" max="6122" width="3.36328125" style="329" customWidth="1"/>
    <col min="6123" max="6123" width="21.36328125" style="329" customWidth="1"/>
    <col min="6124" max="6125" width="0" style="329" hidden="1" customWidth="1"/>
    <col min="6126" max="6127" width="9.08984375" style="329" bestFit="1" customWidth="1"/>
    <col min="6128" max="6136" width="9" style="329"/>
    <col min="6137" max="6176" width="9.08984375" style="329" bestFit="1" customWidth="1"/>
    <col min="6177" max="6377" width="9" style="329"/>
    <col min="6378" max="6378" width="3.36328125" style="329" customWidth="1"/>
    <col min="6379" max="6379" width="21.36328125" style="329" customWidth="1"/>
    <col min="6380" max="6381" width="0" style="329" hidden="1" customWidth="1"/>
    <col min="6382" max="6383" width="9.08984375" style="329" bestFit="1" customWidth="1"/>
    <col min="6384" max="6392" width="9" style="329"/>
    <col min="6393" max="6432" width="9.08984375" style="329" bestFit="1" customWidth="1"/>
    <col min="6433" max="6633" width="9" style="329"/>
    <col min="6634" max="6634" width="3.36328125" style="329" customWidth="1"/>
    <col min="6635" max="6635" width="21.36328125" style="329" customWidth="1"/>
    <col min="6636" max="6637" width="0" style="329" hidden="1" customWidth="1"/>
    <col min="6638" max="6639" width="9.08984375" style="329" bestFit="1" customWidth="1"/>
    <col min="6640" max="6648" width="9" style="329"/>
    <col min="6649" max="6688" width="9.08984375" style="329" bestFit="1" customWidth="1"/>
    <col min="6689" max="6889" width="9" style="329"/>
    <col min="6890" max="6890" width="3.36328125" style="329" customWidth="1"/>
    <col min="6891" max="6891" width="21.36328125" style="329" customWidth="1"/>
    <col min="6892" max="6893" width="0" style="329" hidden="1" customWidth="1"/>
    <col min="6894" max="6895" width="9.08984375" style="329" bestFit="1" customWidth="1"/>
    <col min="6896" max="6904" width="9" style="329"/>
    <col min="6905" max="6944" width="9.08984375" style="329" bestFit="1" customWidth="1"/>
    <col min="6945" max="7145" width="9" style="329"/>
    <col min="7146" max="7146" width="3.36328125" style="329" customWidth="1"/>
    <col min="7147" max="7147" width="21.36328125" style="329" customWidth="1"/>
    <col min="7148" max="7149" width="0" style="329" hidden="1" customWidth="1"/>
    <col min="7150" max="7151" width="9.08984375" style="329" bestFit="1" customWidth="1"/>
    <col min="7152" max="7160" width="9" style="329"/>
    <col min="7161" max="7200" width="9.08984375" style="329" bestFit="1" customWidth="1"/>
    <col min="7201" max="7401" width="9" style="329"/>
    <col min="7402" max="7402" width="3.36328125" style="329" customWidth="1"/>
    <col min="7403" max="7403" width="21.36328125" style="329" customWidth="1"/>
    <col min="7404" max="7405" width="0" style="329" hidden="1" customWidth="1"/>
    <col min="7406" max="7407" width="9.08984375" style="329" bestFit="1" customWidth="1"/>
    <col min="7408" max="7416" width="9" style="329"/>
    <col min="7417" max="7456" width="9.08984375" style="329" bestFit="1" customWidth="1"/>
    <col min="7457" max="7657" width="9" style="329"/>
    <col min="7658" max="7658" width="3.36328125" style="329" customWidth="1"/>
    <col min="7659" max="7659" width="21.36328125" style="329" customWidth="1"/>
    <col min="7660" max="7661" width="0" style="329" hidden="1" customWidth="1"/>
    <col min="7662" max="7663" width="9.08984375" style="329" bestFit="1" customWidth="1"/>
    <col min="7664" max="7672" width="9" style="329"/>
    <col min="7673" max="7712" width="9.08984375" style="329" bestFit="1" customWidth="1"/>
    <col min="7713" max="7913" width="9" style="329"/>
    <col min="7914" max="7914" width="3.36328125" style="329" customWidth="1"/>
    <col min="7915" max="7915" width="21.36328125" style="329" customWidth="1"/>
    <col min="7916" max="7917" width="0" style="329" hidden="1" customWidth="1"/>
    <col min="7918" max="7919" width="9.08984375" style="329" bestFit="1" customWidth="1"/>
    <col min="7920" max="7928" width="9" style="329"/>
    <col min="7929" max="7968" width="9.08984375" style="329" bestFit="1" customWidth="1"/>
    <col min="7969" max="8169" width="9" style="329"/>
    <col min="8170" max="8170" width="3.36328125" style="329" customWidth="1"/>
    <col min="8171" max="8171" width="21.36328125" style="329" customWidth="1"/>
    <col min="8172" max="8173" width="0" style="329" hidden="1" customWidth="1"/>
    <col min="8174" max="8175" width="9.08984375" style="329" bestFit="1" customWidth="1"/>
    <col min="8176" max="8184" width="9" style="329"/>
    <col min="8185" max="8224" width="9.08984375" style="329" bestFit="1" customWidth="1"/>
    <col min="8225" max="8425" width="9" style="329"/>
    <col min="8426" max="8426" width="3.36328125" style="329" customWidth="1"/>
    <col min="8427" max="8427" width="21.36328125" style="329" customWidth="1"/>
    <col min="8428" max="8429" width="0" style="329" hidden="1" customWidth="1"/>
    <col min="8430" max="8431" width="9.08984375" style="329" bestFit="1" customWidth="1"/>
    <col min="8432" max="8440" width="9" style="329"/>
    <col min="8441" max="8480" width="9.08984375" style="329" bestFit="1" customWidth="1"/>
    <col min="8481" max="8681" width="9" style="329"/>
    <col min="8682" max="8682" width="3.36328125" style="329" customWidth="1"/>
    <col min="8683" max="8683" width="21.36328125" style="329" customWidth="1"/>
    <col min="8684" max="8685" width="0" style="329" hidden="1" customWidth="1"/>
    <col min="8686" max="8687" width="9.08984375" style="329" bestFit="1" customWidth="1"/>
    <col min="8688" max="8696" width="9" style="329"/>
    <col min="8697" max="8736" width="9.08984375" style="329" bestFit="1" customWidth="1"/>
    <col min="8737" max="8937" width="9" style="329"/>
    <col min="8938" max="8938" width="3.36328125" style="329" customWidth="1"/>
    <col min="8939" max="8939" width="21.36328125" style="329" customWidth="1"/>
    <col min="8940" max="8941" width="0" style="329" hidden="1" customWidth="1"/>
    <col min="8942" max="8943" width="9.08984375" style="329" bestFit="1" customWidth="1"/>
    <col min="8944" max="8952" width="9" style="329"/>
    <col min="8953" max="8992" width="9.08984375" style="329" bestFit="1" customWidth="1"/>
    <col min="8993" max="9193" width="9" style="329"/>
    <col min="9194" max="9194" width="3.36328125" style="329" customWidth="1"/>
    <col min="9195" max="9195" width="21.36328125" style="329" customWidth="1"/>
    <col min="9196" max="9197" width="0" style="329" hidden="1" customWidth="1"/>
    <col min="9198" max="9199" width="9.08984375" style="329" bestFit="1" customWidth="1"/>
    <col min="9200" max="9208" width="9" style="329"/>
    <col min="9209" max="9248" width="9.08984375" style="329" bestFit="1" customWidth="1"/>
    <col min="9249" max="9449" width="9" style="329"/>
    <col min="9450" max="9450" width="3.36328125" style="329" customWidth="1"/>
    <col min="9451" max="9451" width="21.36328125" style="329" customWidth="1"/>
    <col min="9452" max="9453" width="0" style="329" hidden="1" customWidth="1"/>
    <col min="9454" max="9455" width="9.08984375" style="329" bestFit="1" customWidth="1"/>
    <col min="9456" max="9464" width="9" style="329"/>
    <col min="9465" max="9504" width="9.08984375" style="329" bestFit="1" customWidth="1"/>
    <col min="9505" max="9705" width="9" style="329"/>
    <col min="9706" max="9706" width="3.36328125" style="329" customWidth="1"/>
    <col min="9707" max="9707" width="21.36328125" style="329" customWidth="1"/>
    <col min="9708" max="9709" width="0" style="329" hidden="1" customWidth="1"/>
    <col min="9710" max="9711" width="9.08984375" style="329" bestFit="1" customWidth="1"/>
    <col min="9712" max="9720" width="9" style="329"/>
    <col min="9721" max="9760" width="9.08984375" style="329" bestFit="1" customWidth="1"/>
    <col min="9761" max="9961" width="9" style="329"/>
    <col min="9962" max="9962" width="3.36328125" style="329" customWidth="1"/>
    <col min="9963" max="9963" width="21.36328125" style="329" customWidth="1"/>
    <col min="9964" max="9965" width="0" style="329" hidden="1" customWidth="1"/>
    <col min="9966" max="9967" width="9.08984375" style="329" bestFit="1" customWidth="1"/>
    <col min="9968" max="9976" width="9" style="329"/>
    <col min="9977" max="10016" width="9.08984375" style="329" bestFit="1" customWidth="1"/>
    <col min="10017" max="10217" width="9" style="329"/>
    <col min="10218" max="10218" width="3.36328125" style="329" customWidth="1"/>
    <col min="10219" max="10219" width="21.36328125" style="329" customWidth="1"/>
    <col min="10220" max="10221" width="0" style="329" hidden="1" customWidth="1"/>
    <col min="10222" max="10223" width="9.08984375" style="329" bestFit="1" customWidth="1"/>
    <col min="10224" max="10232" width="9" style="329"/>
    <col min="10233" max="10272" width="9.08984375" style="329" bestFit="1" customWidth="1"/>
    <col min="10273" max="10473" width="9" style="329"/>
    <col min="10474" max="10474" width="3.36328125" style="329" customWidth="1"/>
    <col min="10475" max="10475" width="21.36328125" style="329" customWidth="1"/>
    <col min="10476" max="10477" width="0" style="329" hidden="1" customWidth="1"/>
    <col min="10478" max="10479" width="9.08984375" style="329" bestFit="1" customWidth="1"/>
    <col min="10480" max="10488" width="9" style="329"/>
    <col min="10489" max="10528" width="9.08984375" style="329" bestFit="1" customWidth="1"/>
    <col min="10529" max="10729" width="9" style="329"/>
    <col min="10730" max="10730" width="3.36328125" style="329" customWidth="1"/>
    <col min="10731" max="10731" width="21.36328125" style="329" customWidth="1"/>
    <col min="10732" max="10733" width="0" style="329" hidden="1" customWidth="1"/>
    <col min="10734" max="10735" width="9.08984375" style="329" bestFit="1" customWidth="1"/>
    <col min="10736" max="10744" width="9" style="329"/>
    <col min="10745" max="10784" width="9.08984375" style="329" bestFit="1" customWidth="1"/>
    <col min="10785" max="10985" width="9" style="329"/>
    <col min="10986" max="10986" width="3.36328125" style="329" customWidth="1"/>
    <col min="10987" max="10987" width="21.36328125" style="329" customWidth="1"/>
    <col min="10988" max="10989" width="0" style="329" hidden="1" customWidth="1"/>
    <col min="10990" max="10991" width="9.08984375" style="329" bestFit="1" customWidth="1"/>
    <col min="10992" max="11000" width="9" style="329"/>
    <col min="11001" max="11040" width="9.08984375" style="329" bestFit="1" customWidth="1"/>
    <col min="11041" max="11241" width="9" style="329"/>
    <col min="11242" max="11242" width="3.36328125" style="329" customWidth="1"/>
    <col min="11243" max="11243" width="21.36328125" style="329" customWidth="1"/>
    <col min="11244" max="11245" width="0" style="329" hidden="1" customWidth="1"/>
    <col min="11246" max="11247" width="9.08984375" style="329" bestFit="1" customWidth="1"/>
    <col min="11248" max="11256" width="9" style="329"/>
    <col min="11257" max="11296" width="9.08984375" style="329" bestFit="1" customWidth="1"/>
    <col min="11297" max="11497" width="9" style="329"/>
    <col min="11498" max="11498" width="3.36328125" style="329" customWidth="1"/>
    <col min="11499" max="11499" width="21.36328125" style="329" customWidth="1"/>
    <col min="11500" max="11501" width="0" style="329" hidden="1" customWidth="1"/>
    <col min="11502" max="11503" width="9.08984375" style="329" bestFit="1" customWidth="1"/>
    <col min="11504" max="11512" width="9" style="329"/>
    <col min="11513" max="11552" width="9.08984375" style="329" bestFit="1" customWidth="1"/>
    <col min="11553" max="11753" width="9" style="329"/>
    <col min="11754" max="11754" width="3.36328125" style="329" customWidth="1"/>
    <col min="11755" max="11755" width="21.36328125" style="329" customWidth="1"/>
    <col min="11756" max="11757" width="0" style="329" hidden="1" customWidth="1"/>
    <col min="11758" max="11759" width="9.08984375" style="329" bestFit="1" customWidth="1"/>
    <col min="11760" max="11768" width="9" style="329"/>
    <col min="11769" max="11808" width="9.08984375" style="329" bestFit="1" customWidth="1"/>
    <col min="11809" max="12009" width="9" style="329"/>
    <col min="12010" max="12010" width="3.36328125" style="329" customWidth="1"/>
    <col min="12011" max="12011" width="21.36328125" style="329" customWidth="1"/>
    <col min="12012" max="12013" width="0" style="329" hidden="1" customWidth="1"/>
    <col min="12014" max="12015" width="9.08984375" style="329" bestFit="1" customWidth="1"/>
    <col min="12016" max="12024" width="9" style="329"/>
    <col min="12025" max="12064" width="9.08984375" style="329" bestFit="1" customWidth="1"/>
    <col min="12065" max="12265" width="9" style="329"/>
    <col min="12266" max="12266" width="3.36328125" style="329" customWidth="1"/>
    <col min="12267" max="12267" width="21.36328125" style="329" customWidth="1"/>
    <col min="12268" max="12269" width="0" style="329" hidden="1" customWidth="1"/>
    <col min="12270" max="12271" width="9.08984375" style="329" bestFit="1" customWidth="1"/>
    <col min="12272" max="12280" width="9" style="329"/>
    <col min="12281" max="12320" width="9.08984375" style="329" bestFit="1" customWidth="1"/>
    <col min="12321" max="12521" width="9" style="329"/>
    <col min="12522" max="12522" width="3.36328125" style="329" customWidth="1"/>
    <col min="12523" max="12523" width="21.36328125" style="329" customWidth="1"/>
    <col min="12524" max="12525" width="0" style="329" hidden="1" customWidth="1"/>
    <col min="12526" max="12527" width="9.08984375" style="329" bestFit="1" customWidth="1"/>
    <col min="12528" max="12536" width="9" style="329"/>
    <col min="12537" max="12576" width="9.08984375" style="329" bestFit="1" customWidth="1"/>
    <col min="12577" max="12777" width="9" style="329"/>
    <col min="12778" max="12778" width="3.36328125" style="329" customWidth="1"/>
    <col min="12779" max="12779" width="21.36328125" style="329" customWidth="1"/>
    <col min="12780" max="12781" width="0" style="329" hidden="1" customWidth="1"/>
    <col min="12782" max="12783" width="9.08984375" style="329" bestFit="1" customWidth="1"/>
    <col min="12784" max="12792" width="9" style="329"/>
    <col min="12793" max="12832" width="9.08984375" style="329" bestFit="1" customWidth="1"/>
    <col min="12833" max="13033" width="9" style="329"/>
    <col min="13034" max="13034" width="3.36328125" style="329" customWidth="1"/>
    <col min="13035" max="13035" width="21.36328125" style="329" customWidth="1"/>
    <col min="13036" max="13037" width="0" style="329" hidden="1" customWidth="1"/>
    <col min="13038" max="13039" width="9.08984375" style="329" bestFit="1" customWidth="1"/>
    <col min="13040" max="13048" width="9" style="329"/>
    <col min="13049" max="13088" width="9.08984375" style="329" bestFit="1" customWidth="1"/>
    <col min="13089" max="13289" width="9" style="329"/>
    <col min="13290" max="13290" width="3.36328125" style="329" customWidth="1"/>
    <col min="13291" max="13291" width="21.36328125" style="329" customWidth="1"/>
    <col min="13292" max="13293" width="0" style="329" hidden="1" customWidth="1"/>
    <col min="13294" max="13295" width="9.08984375" style="329" bestFit="1" customWidth="1"/>
    <col min="13296" max="13304" width="9" style="329"/>
    <col min="13305" max="13344" width="9.08984375" style="329" bestFit="1" customWidth="1"/>
    <col min="13345" max="13545" width="9" style="329"/>
    <col min="13546" max="13546" width="3.36328125" style="329" customWidth="1"/>
    <col min="13547" max="13547" width="21.36328125" style="329" customWidth="1"/>
    <col min="13548" max="13549" width="0" style="329" hidden="1" customWidth="1"/>
    <col min="13550" max="13551" width="9.08984375" style="329" bestFit="1" customWidth="1"/>
    <col min="13552" max="13560" width="9" style="329"/>
    <col min="13561" max="13600" width="9.08984375" style="329" bestFit="1" customWidth="1"/>
    <col min="13601" max="13801" width="9" style="329"/>
    <col min="13802" max="13802" width="3.36328125" style="329" customWidth="1"/>
    <col min="13803" max="13803" width="21.36328125" style="329" customWidth="1"/>
    <col min="13804" max="13805" width="0" style="329" hidden="1" customWidth="1"/>
    <col min="13806" max="13807" width="9.08984375" style="329" bestFit="1" customWidth="1"/>
    <col min="13808" max="13816" width="9" style="329"/>
    <col min="13817" max="13856" width="9.08984375" style="329" bestFit="1" customWidth="1"/>
    <col min="13857" max="14057" width="9" style="329"/>
    <col min="14058" max="14058" width="3.36328125" style="329" customWidth="1"/>
    <col min="14059" max="14059" width="21.36328125" style="329" customWidth="1"/>
    <col min="14060" max="14061" width="0" style="329" hidden="1" customWidth="1"/>
    <col min="14062" max="14063" width="9.08984375" style="329" bestFit="1" customWidth="1"/>
    <col min="14064" max="14072" width="9" style="329"/>
    <col min="14073" max="14112" width="9.08984375" style="329" bestFit="1" customWidth="1"/>
    <col min="14113" max="14313" width="9" style="329"/>
    <col min="14314" max="14314" width="3.36328125" style="329" customWidth="1"/>
    <col min="14315" max="14315" width="21.36328125" style="329" customWidth="1"/>
    <col min="14316" max="14317" width="0" style="329" hidden="1" customWidth="1"/>
    <col min="14318" max="14319" width="9.08984375" style="329" bestFit="1" customWidth="1"/>
    <col min="14320" max="14328" width="9" style="329"/>
    <col min="14329" max="14368" width="9.08984375" style="329" bestFit="1" customWidth="1"/>
    <col min="14369" max="14569" width="9" style="329"/>
    <col min="14570" max="14570" width="3.36328125" style="329" customWidth="1"/>
    <col min="14571" max="14571" width="21.36328125" style="329" customWidth="1"/>
    <col min="14572" max="14573" width="0" style="329" hidden="1" customWidth="1"/>
    <col min="14574" max="14575" width="9.08984375" style="329" bestFit="1" customWidth="1"/>
    <col min="14576" max="14584" width="9" style="329"/>
    <col min="14585" max="14624" width="9.08984375" style="329" bestFit="1" customWidth="1"/>
    <col min="14625" max="14825" width="9" style="329"/>
    <col min="14826" max="14826" width="3.36328125" style="329" customWidth="1"/>
    <col min="14827" max="14827" width="21.36328125" style="329" customWidth="1"/>
    <col min="14828" max="14829" width="0" style="329" hidden="1" customWidth="1"/>
    <col min="14830" max="14831" width="9.08984375" style="329" bestFit="1" customWidth="1"/>
    <col min="14832" max="14840" width="9" style="329"/>
    <col min="14841" max="14880" width="9.08984375" style="329" bestFit="1" customWidth="1"/>
    <col min="14881" max="15081" width="9" style="329"/>
    <col min="15082" max="15082" width="3.36328125" style="329" customWidth="1"/>
    <col min="15083" max="15083" width="21.36328125" style="329" customWidth="1"/>
    <col min="15084" max="15085" width="0" style="329" hidden="1" customWidth="1"/>
    <col min="15086" max="15087" width="9.08984375" style="329" bestFit="1" customWidth="1"/>
    <col min="15088" max="15096" width="9" style="329"/>
    <col min="15097" max="15136" width="9.08984375" style="329" bestFit="1" customWidth="1"/>
    <col min="15137" max="15337" width="9" style="329"/>
    <col min="15338" max="15338" width="3.36328125" style="329" customWidth="1"/>
    <col min="15339" max="15339" width="21.36328125" style="329" customWidth="1"/>
    <col min="15340" max="15341" width="0" style="329" hidden="1" customWidth="1"/>
    <col min="15342" max="15343" width="9.08984375" style="329" bestFit="1" customWidth="1"/>
    <col min="15344" max="15352" width="9" style="329"/>
    <col min="15353" max="15392" width="9.08984375" style="329" bestFit="1" customWidth="1"/>
    <col min="15393" max="15593" width="9" style="329"/>
    <col min="15594" max="15594" width="3.36328125" style="329" customWidth="1"/>
    <col min="15595" max="15595" width="21.36328125" style="329" customWidth="1"/>
    <col min="15596" max="15597" width="0" style="329" hidden="1" customWidth="1"/>
    <col min="15598" max="15599" width="9.08984375" style="329" bestFit="1" customWidth="1"/>
    <col min="15600" max="15608" width="9" style="329"/>
    <col min="15609" max="15648" width="9.08984375" style="329" bestFit="1" customWidth="1"/>
    <col min="15649" max="15849" width="9" style="329"/>
    <col min="15850" max="15850" width="3.36328125" style="329" customWidth="1"/>
    <col min="15851" max="15851" width="21.36328125" style="329" customWidth="1"/>
    <col min="15852" max="15853" width="0" style="329" hidden="1" customWidth="1"/>
    <col min="15854" max="15855" width="9.08984375" style="329" bestFit="1" customWidth="1"/>
    <col min="15856" max="15864" width="9" style="329"/>
    <col min="15865" max="15904" width="9.08984375" style="329" bestFit="1" customWidth="1"/>
    <col min="15905" max="16105" width="9" style="329"/>
    <col min="16106" max="16106" width="3.36328125" style="329" customWidth="1"/>
    <col min="16107" max="16107" width="21.36328125" style="329" customWidth="1"/>
    <col min="16108" max="16109" width="0" style="329" hidden="1" customWidth="1"/>
    <col min="16110" max="16111" width="9.08984375" style="329" bestFit="1" customWidth="1"/>
    <col min="16112" max="16120" width="9" style="329"/>
    <col min="16121" max="16160" width="9.08984375" style="329" bestFit="1" customWidth="1"/>
    <col min="16161" max="16384" width="9" style="329"/>
  </cols>
  <sheetData>
    <row r="1" spans="1:44" x14ac:dyDescent="0.2">
      <c r="A1" s="325" t="s">
        <v>488</v>
      </c>
      <c r="B1" s="326"/>
      <c r="C1" s="327"/>
      <c r="D1" s="327"/>
      <c r="E1" s="328">
        <v>45093</v>
      </c>
      <c r="F1" s="327"/>
      <c r="G1" s="327"/>
      <c r="H1" s="327"/>
      <c r="I1" s="327"/>
      <c r="J1" s="327"/>
      <c r="K1" s="327"/>
      <c r="L1" s="327"/>
      <c r="M1" s="327"/>
      <c r="N1" s="327"/>
      <c r="O1" s="327"/>
      <c r="P1" s="327"/>
      <c r="Q1" s="327"/>
      <c r="R1" s="327"/>
      <c r="S1" s="327"/>
      <c r="T1" s="327"/>
      <c r="U1" s="327"/>
      <c r="V1" s="327"/>
      <c r="W1" s="327"/>
      <c r="X1" s="327"/>
      <c r="Y1" s="327"/>
      <c r="Z1" s="327"/>
      <c r="AA1" s="327"/>
      <c r="AB1" s="327"/>
      <c r="AC1" s="327"/>
      <c r="AD1" s="327"/>
      <c r="AE1" s="327"/>
      <c r="AF1" s="327"/>
      <c r="AG1" s="327"/>
      <c r="AH1" s="327"/>
      <c r="AI1" s="327"/>
      <c r="AJ1" s="327"/>
      <c r="AK1" s="327"/>
      <c r="AL1" s="327"/>
      <c r="AM1" s="327"/>
      <c r="AN1" s="327"/>
      <c r="AO1" s="327"/>
      <c r="AP1" s="327"/>
      <c r="AQ1" s="327"/>
      <c r="AR1" s="327"/>
    </row>
    <row r="2" spans="1:44" x14ac:dyDescent="0.2">
      <c r="A2" s="326" t="s">
        <v>177</v>
      </c>
      <c r="B2" s="326" t="s">
        <v>350</v>
      </c>
      <c r="C2" s="327"/>
      <c r="D2" s="327"/>
      <c r="E2" s="327" t="s">
        <v>177</v>
      </c>
      <c r="F2" s="327"/>
      <c r="G2" s="327"/>
      <c r="H2" s="327"/>
      <c r="I2" s="327"/>
      <c r="J2" s="327"/>
      <c r="K2" s="327"/>
      <c r="L2" s="327"/>
      <c r="M2" s="327"/>
      <c r="N2" s="327"/>
      <c r="O2" s="327"/>
      <c r="P2" s="327"/>
      <c r="Q2" s="327"/>
      <c r="R2" s="327"/>
      <c r="S2" s="327"/>
      <c r="T2" s="327"/>
      <c r="U2" s="327"/>
      <c r="V2" s="327"/>
      <c r="W2" s="327"/>
      <c r="X2" s="327"/>
      <c r="Y2" s="327"/>
      <c r="Z2" s="327"/>
      <c r="AA2" s="327"/>
      <c r="AB2" s="327"/>
      <c r="AC2" s="327"/>
      <c r="AD2" s="327"/>
      <c r="AE2" s="327"/>
      <c r="AF2" s="327"/>
      <c r="AG2" s="327"/>
      <c r="AH2" s="327"/>
      <c r="AI2" s="327"/>
      <c r="AJ2" s="327"/>
      <c r="AK2" s="327"/>
      <c r="AL2" s="327"/>
      <c r="AM2" s="327"/>
      <c r="AN2" s="327"/>
      <c r="AO2" s="327"/>
      <c r="AP2" s="327"/>
      <c r="AQ2" s="327" t="s">
        <v>489</v>
      </c>
      <c r="AR2" s="327"/>
    </row>
    <row r="3" spans="1:44" x14ac:dyDescent="0.2">
      <c r="A3" s="462" t="s">
        <v>490</v>
      </c>
      <c r="B3" s="463"/>
      <c r="C3" s="330" t="s">
        <v>491</v>
      </c>
      <c r="D3" s="331" t="s">
        <v>133</v>
      </c>
      <c r="E3" s="332" t="s">
        <v>492</v>
      </c>
      <c r="F3" s="331" t="s">
        <v>493</v>
      </c>
      <c r="G3" s="333" t="s">
        <v>494</v>
      </c>
      <c r="H3" s="332" t="s">
        <v>495</v>
      </c>
      <c r="I3" s="332" t="s">
        <v>496</v>
      </c>
      <c r="J3" s="331" t="s">
        <v>497</v>
      </c>
      <c r="K3" s="333" t="s">
        <v>498</v>
      </c>
      <c r="L3" s="332" t="s">
        <v>499</v>
      </c>
      <c r="M3" s="332" t="s">
        <v>500</v>
      </c>
      <c r="N3" s="331" t="s">
        <v>501</v>
      </c>
      <c r="O3" s="333" t="s">
        <v>502</v>
      </c>
      <c r="P3" s="331" t="s">
        <v>503</v>
      </c>
      <c r="Q3" s="333" t="s">
        <v>504</v>
      </c>
      <c r="R3" s="332" t="s">
        <v>505</v>
      </c>
      <c r="S3" s="332" t="s">
        <v>506</v>
      </c>
      <c r="T3" s="331" t="s">
        <v>507</v>
      </c>
      <c r="U3" s="333" t="s">
        <v>508</v>
      </c>
      <c r="V3" s="332" t="s">
        <v>509</v>
      </c>
      <c r="W3" s="332" t="s">
        <v>510</v>
      </c>
      <c r="X3" s="331" t="s">
        <v>511</v>
      </c>
      <c r="Y3" s="333" t="s">
        <v>512</v>
      </c>
      <c r="Z3" s="332" t="s">
        <v>513</v>
      </c>
      <c r="AA3" s="332" t="s">
        <v>514</v>
      </c>
      <c r="AB3" s="331" t="s">
        <v>515</v>
      </c>
      <c r="AC3" s="333" t="s">
        <v>516</v>
      </c>
      <c r="AD3" s="332" t="s">
        <v>517</v>
      </c>
      <c r="AE3" s="332" t="s">
        <v>518</v>
      </c>
      <c r="AF3" s="331" t="s">
        <v>519</v>
      </c>
      <c r="AG3" s="333" t="s">
        <v>520</v>
      </c>
      <c r="AH3" s="332" t="s">
        <v>521</v>
      </c>
      <c r="AI3" s="332" t="s">
        <v>522</v>
      </c>
      <c r="AJ3" s="331" t="s">
        <v>523</v>
      </c>
      <c r="AK3" s="333" t="s">
        <v>524</v>
      </c>
      <c r="AL3" s="332" t="s">
        <v>525</v>
      </c>
      <c r="AM3" s="332" t="s">
        <v>526</v>
      </c>
      <c r="AN3" s="331" t="s">
        <v>527</v>
      </c>
      <c r="AO3" s="333" t="s">
        <v>528</v>
      </c>
      <c r="AP3" s="332" t="s">
        <v>529</v>
      </c>
      <c r="AQ3" s="332" t="s">
        <v>530</v>
      </c>
      <c r="AR3" s="334" t="s">
        <v>531</v>
      </c>
    </row>
    <row r="4" spans="1:44" x14ac:dyDescent="0.2">
      <c r="A4" s="335"/>
      <c r="B4" s="336"/>
      <c r="C4" s="337" t="s">
        <v>532</v>
      </c>
      <c r="D4" s="338" t="s">
        <v>532</v>
      </c>
      <c r="E4" s="339" t="s">
        <v>532</v>
      </c>
      <c r="F4" s="338" t="s">
        <v>532</v>
      </c>
      <c r="G4" s="340" t="s">
        <v>532</v>
      </c>
      <c r="H4" s="339" t="s">
        <v>532</v>
      </c>
      <c r="I4" s="339" t="s">
        <v>532</v>
      </c>
      <c r="J4" s="338" t="s">
        <v>532</v>
      </c>
      <c r="K4" s="340" t="s">
        <v>532</v>
      </c>
      <c r="L4" s="339" t="s">
        <v>532</v>
      </c>
      <c r="M4" s="339" t="s">
        <v>532</v>
      </c>
      <c r="N4" s="338" t="s">
        <v>532</v>
      </c>
      <c r="O4" s="340" t="s">
        <v>532</v>
      </c>
      <c r="P4" s="338" t="s">
        <v>532</v>
      </c>
      <c r="Q4" s="340" t="s">
        <v>532</v>
      </c>
      <c r="R4" s="339" t="s">
        <v>532</v>
      </c>
      <c r="S4" s="339" t="s">
        <v>532</v>
      </c>
      <c r="T4" s="338" t="s">
        <v>532</v>
      </c>
      <c r="U4" s="340" t="s">
        <v>532</v>
      </c>
      <c r="V4" s="339" t="s">
        <v>532</v>
      </c>
      <c r="W4" s="339" t="s">
        <v>532</v>
      </c>
      <c r="X4" s="338" t="s">
        <v>532</v>
      </c>
      <c r="Y4" s="340" t="s">
        <v>532</v>
      </c>
      <c r="Z4" s="339" t="s">
        <v>532</v>
      </c>
      <c r="AA4" s="339" t="s">
        <v>532</v>
      </c>
      <c r="AB4" s="338" t="s">
        <v>532</v>
      </c>
      <c r="AC4" s="340" t="s">
        <v>532</v>
      </c>
      <c r="AD4" s="339" t="s">
        <v>532</v>
      </c>
      <c r="AE4" s="339" t="s">
        <v>532</v>
      </c>
      <c r="AF4" s="338" t="s">
        <v>532</v>
      </c>
      <c r="AG4" s="340" t="s">
        <v>532</v>
      </c>
      <c r="AH4" s="339" t="s">
        <v>532</v>
      </c>
      <c r="AI4" s="339" t="s">
        <v>532</v>
      </c>
      <c r="AJ4" s="338" t="s">
        <v>532</v>
      </c>
      <c r="AK4" s="340" t="s">
        <v>532</v>
      </c>
      <c r="AL4" s="339" t="s">
        <v>532</v>
      </c>
      <c r="AM4" s="339" t="s">
        <v>532</v>
      </c>
      <c r="AN4" s="338" t="s">
        <v>532</v>
      </c>
      <c r="AO4" s="340" t="s">
        <v>532</v>
      </c>
      <c r="AP4" s="339" t="s">
        <v>532</v>
      </c>
      <c r="AQ4" s="339" t="s">
        <v>532</v>
      </c>
      <c r="AR4" s="341" t="s">
        <v>532</v>
      </c>
    </row>
    <row r="5" spans="1:44" x14ac:dyDescent="0.2">
      <c r="A5" s="342" t="s">
        <v>263</v>
      </c>
      <c r="B5" s="343" t="s">
        <v>533</v>
      </c>
      <c r="C5" s="344">
        <v>52217</v>
      </c>
      <c r="D5" s="345">
        <v>5496</v>
      </c>
      <c r="E5" s="346">
        <v>2250</v>
      </c>
      <c r="F5" s="345">
        <v>682</v>
      </c>
      <c r="G5" s="347">
        <v>797</v>
      </c>
      <c r="H5" s="346">
        <v>732</v>
      </c>
      <c r="I5" s="346">
        <v>2451</v>
      </c>
      <c r="J5" s="345">
        <v>105</v>
      </c>
      <c r="K5" s="347">
        <v>727</v>
      </c>
      <c r="L5" s="346">
        <v>204</v>
      </c>
      <c r="M5" s="346">
        <v>2710</v>
      </c>
      <c r="N5" s="345">
        <v>1090</v>
      </c>
      <c r="O5" s="347">
        <v>495</v>
      </c>
      <c r="P5" s="345">
        <v>383</v>
      </c>
      <c r="Q5" s="347">
        <v>1109</v>
      </c>
      <c r="R5" s="346">
        <v>1919</v>
      </c>
      <c r="S5" s="346">
        <v>215</v>
      </c>
      <c r="T5" s="345">
        <v>567</v>
      </c>
      <c r="U5" s="347">
        <v>811</v>
      </c>
      <c r="V5" s="346">
        <v>1485</v>
      </c>
      <c r="W5" s="346">
        <v>1074</v>
      </c>
      <c r="X5" s="345">
        <v>3000</v>
      </c>
      <c r="Y5" s="347">
        <v>1075</v>
      </c>
      <c r="Z5" s="346">
        <v>3053</v>
      </c>
      <c r="AA5" s="346">
        <v>6898</v>
      </c>
      <c r="AB5" s="345">
        <v>942</v>
      </c>
      <c r="AC5" s="347">
        <v>2553</v>
      </c>
      <c r="AD5" s="346">
        <v>732</v>
      </c>
      <c r="AE5" s="346">
        <v>1117</v>
      </c>
      <c r="AF5" s="345">
        <v>1098</v>
      </c>
      <c r="AG5" s="347">
        <v>487</v>
      </c>
      <c r="AH5" s="346">
        <v>417</v>
      </c>
      <c r="AI5" s="346">
        <v>845</v>
      </c>
      <c r="AJ5" s="345">
        <v>71</v>
      </c>
      <c r="AK5" s="347">
        <v>215</v>
      </c>
      <c r="AL5" s="346">
        <v>313</v>
      </c>
      <c r="AM5" s="346">
        <v>227</v>
      </c>
      <c r="AN5" s="345">
        <v>215</v>
      </c>
      <c r="AO5" s="347">
        <v>383</v>
      </c>
      <c r="AP5" s="346">
        <v>852</v>
      </c>
      <c r="AQ5" s="346">
        <v>933</v>
      </c>
      <c r="AR5" s="348">
        <v>1116</v>
      </c>
    </row>
    <row r="6" spans="1:44" x14ac:dyDescent="0.2">
      <c r="A6" s="342" t="s">
        <v>219</v>
      </c>
      <c r="B6" s="343" t="s">
        <v>445</v>
      </c>
      <c r="C6" s="344">
        <v>1559</v>
      </c>
      <c r="D6" s="345">
        <f t="shared" ref="D6:D40" si="0">C6-SUM(E6:AR6)</f>
        <v>89</v>
      </c>
      <c r="E6" s="346">
        <v>98</v>
      </c>
      <c r="F6" s="345">
        <v>2</v>
      </c>
      <c r="G6" s="347">
        <v>25</v>
      </c>
      <c r="H6" s="346">
        <v>8</v>
      </c>
      <c r="I6" s="346">
        <v>15</v>
      </c>
      <c r="J6" s="345">
        <v>0</v>
      </c>
      <c r="K6" s="347">
        <v>5</v>
      </c>
      <c r="L6" s="346">
        <v>9</v>
      </c>
      <c r="M6" s="346">
        <v>123</v>
      </c>
      <c r="N6" s="345">
        <v>0</v>
      </c>
      <c r="O6" s="347">
        <v>0</v>
      </c>
      <c r="P6" s="345">
        <v>21</v>
      </c>
      <c r="Q6" s="347">
        <v>6</v>
      </c>
      <c r="R6" s="346">
        <v>0</v>
      </c>
      <c r="S6" s="346">
        <v>0</v>
      </c>
      <c r="T6" s="345">
        <v>0</v>
      </c>
      <c r="U6" s="347">
        <v>1</v>
      </c>
      <c r="V6" s="346">
        <v>9</v>
      </c>
      <c r="W6" s="346">
        <v>2</v>
      </c>
      <c r="X6" s="345">
        <v>46</v>
      </c>
      <c r="Y6" s="347">
        <v>124</v>
      </c>
      <c r="Z6" s="346">
        <v>145</v>
      </c>
      <c r="AA6" s="346">
        <v>13</v>
      </c>
      <c r="AB6" s="345">
        <v>123</v>
      </c>
      <c r="AC6" s="347">
        <v>1</v>
      </c>
      <c r="AD6" s="346">
        <v>317</v>
      </c>
      <c r="AE6" s="346">
        <v>2</v>
      </c>
      <c r="AF6" s="345">
        <v>18</v>
      </c>
      <c r="AG6" s="347">
        <v>8</v>
      </c>
      <c r="AH6" s="346">
        <v>92</v>
      </c>
      <c r="AI6" s="346">
        <v>1</v>
      </c>
      <c r="AJ6" s="345">
        <v>0</v>
      </c>
      <c r="AK6" s="347">
        <v>15</v>
      </c>
      <c r="AL6" s="346">
        <v>18</v>
      </c>
      <c r="AM6" s="346">
        <v>78</v>
      </c>
      <c r="AN6" s="345">
        <v>0</v>
      </c>
      <c r="AO6" s="347">
        <v>11</v>
      </c>
      <c r="AP6" s="346">
        <v>25</v>
      </c>
      <c r="AQ6" s="346">
        <v>81</v>
      </c>
      <c r="AR6" s="348">
        <v>28</v>
      </c>
    </row>
    <row r="7" spans="1:44" x14ac:dyDescent="0.2">
      <c r="A7" s="342" t="s">
        <v>220</v>
      </c>
      <c r="B7" s="343" t="s">
        <v>249</v>
      </c>
      <c r="C7" s="344">
        <v>4484</v>
      </c>
      <c r="D7" s="345">
        <f t="shared" si="0"/>
        <v>226</v>
      </c>
      <c r="E7" s="346">
        <v>564</v>
      </c>
      <c r="F7" s="345">
        <v>1</v>
      </c>
      <c r="G7" s="347">
        <v>563</v>
      </c>
      <c r="H7" s="346">
        <v>0</v>
      </c>
      <c r="I7" s="346">
        <v>381</v>
      </c>
      <c r="J7" s="345">
        <v>9</v>
      </c>
      <c r="K7" s="347">
        <v>0</v>
      </c>
      <c r="L7" s="346">
        <v>88</v>
      </c>
      <c r="M7" s="346">
        <v>162</v>
      </c>
      <c r="N7" s="345">
        <v>24</v>
      </c>
      <c r="O7" s="347">
        <v>106</v>
      </c>
      <c r="P7" s="345">
        <v>0</v>
      </c>
      <c r="Q7" s="347">
        <v>0</v>
      </c>
      <c r="R7" s="346">
        <v>1</v>
      </c>
      <c r="S7" s="346">
        <v>46</v>
      </c>
      <c r="T7" s="345">
        <v>1</v>
      </c>
      <c r="U7" s="347">
        <v>0</v>
      </c>
      <c r="V7" s="346">
        <v>0</v>
      </c>
      <c r="W7" s="346">
        <v>0</v>
      </c>
      <c r="X7" s="345">
        <v>0</v>
      </c>
      <c r="Y7" s="347">
        <v>2</v>
      </c>
      <c r="Z7" s="346">
        <v>1</v>
      </c>
      <c r="AA7" s="346">
        <v>443</v>
      </c>
      <c r="AB7" s="345">
        <v>6</v>
      </c>
      <c r="AC7" s="347">
        <v>1108</v>
      </c>
      <c r="AD7" s="346">
        <v>9</v>
      </c>
      <c r="AE7" s="346">
        <v>0</v>
      </c>
      <c r="AF7" s="345">
        <v>149</v>
      </c>
      <c r="AG7" s="347">
        <v>0</v>
      </c>
      <c r="AH7" s="346">
        <v>0</v>
      </c>
      <c r="AI7" s="346">
        <v>0</v>
      </c>
      <c r="AJ7" s="345">
        <v>14</v>
      </c>
      <c r="AK7" s="347">
        <v>0</v>
      </c>
      <c r="AL7" s="346">
        <v>0</v>
      </c>
      <c r="AM7" s="346">
        <v>0</v>
      </c>
      <c r="AN7" s="345">
        <v>0</v>
      </c>
      <c r="AO7" s="347">
        <v>1</v>
      </c>
      <c r="AP7" s="346">
        <v>0</v>
      </c>
      <c r="AQ7" s="346">
        <v>352</v>
      </c>
      <c r="AR7" s="348">
        <v>227</v>
      </c>
    </row>
    <row r="8" spans="1:44" x14ac:dyDescent="0.2">
      <c r="A8" s="342" t="s">
        <v>221</v>
      </c>
      <c r="B8" s="343" t="s">
        <v>27</v>
      </c>
      <c r="C8" s="344">
        <v>420</v>
      </c>
      <c r="D8" s="345">
        <f t="shared" si="0"/>
        <v>30</v>
      </c>
      <c r="E8" s="346">
        <v>119</v>
      </c>
      <c r="F8" s="345">
        <v>21</v>
      </c>
      <c r="G8" s="347">
        <v>5</v>
      </c>
      <c r="H8" s="346">
        <v>5</v>
      </c>
      <c r="I8" s="346">
        <v>13</v>
      </c>
      <c r="J8" s="345">
        <v>0</v>
      </c>
      <c r="K8" s="347">
        <v>0</v>
      </c>
      <c r="L8" s="346">
        <v>9</v>
      </c>
      <c r="M8" s="346">
        <v>12</v>
      </c>
      <c r="N8" s="345">
        <v>9</v>
      </c>
      <c r="O8" s="347">
        <v>22</v>
      </c>
      <c r="P8" s="345">
        <v>1</v>
      </c>
      <c r="Q8" s="347">
        <v>8</v>
      </c>
      <c r="R8" s="346">
        <v>0</v>
      </c>
      <c r="S8" s="346">
        <v>13</v>
      </c>
      <c r="T8" s="345">
        <v>0</v>
      </c>
      <c r="U8" s="347">
        <v>5</v>
      </c>
      <c r="V8" s="346">
        <v>1</v>
      </c>
      <c r="W8" s="346">
        <v>8</v>
      </c>
      <c r="X8" s="345">
        <v>1</v>
      </c>
      <c r="Y8" s="347">
        <v>32</v>
      </c>
      <c r="Z8" s="346">
        <v>11</v>
      </c>
      <c r="AA8" s="346">
        <v>4</v>
      </c>
      <c r="AB8" s="345">
        <v>8</v>
      </c>
      <c r="AC8" s="347">
        <v>1</v>
      </c>
      <c r="AD8" s="346">
        <v>1</v>
      </c>
      <c r="AE8" s="346">
        <v>43</v>
      </c>
      <c r="AF8" s="345">
        <v>7</v>
      </c>
      <c r="AG8" s="347">
        <v>0</v>
      </c>
      <c r="AH8" s="346">
        <v>1</v>
      </c>
      <c r="AI8" s="346">
        <v>0</v>
      </c>
      <c r="AJ8" s="345">
        <v>1</v>
      </c>
      <c r="AK8" s="347">
        <v>0</v>
      </c>
      <c r="AL8" s="346">
        <v>0</v>
      </c>
      <c r="AM8" s="346">
        <v>15</v>
      </c>
      <c r="AN8" s="345">
        <v>0</v>
      </c>
      <c r="AO8" s="347">
        <v>1</v>
      </c>
      <c r="AP8" s="346">
        <v>5</v>
      </c>
      <c r="AQ8" s="346">
        <v>7</v>
      </c>
      <c r="AR8" s="348">
        <v>1</v>
      </c>
    </row>
    <row r="9" spans="1:44" x14ac:dyDescent="0.2">
      <c r="A9" s="342" t="s">
        <v>222</v>
      </c>
      <c r="B9" s="343" t="s">
        <v>190</v>
      </c>
      <c r="C9" s="344">
        <v>71746</v>
      </c>
      <c r="D9" s="345">
        <f t="shared" si="0"/>
        <v>20579</v>
      </c>
      <c r="E9" s="346">
        <v>6310</v>
      </c>
      <c r="F9" s="345">
        <v>2289</v>
      </c>
      <c r="G9" s="347">
        <v>2199</v>
      </c>
      <c r="H9" s="346">
        <v>6105</v>
      </c>
      <c r="I9" s="346">
        <v>191</v>
      </c>
      <c r="J9" s="345">
        <v>219</v>
      </c>
      <c r="K9" s="347">
        <v>4036</v>
      </c>
      <c r="L9" s="346">
        <v>481</v>
      </c>
      <c r="M9" s="346">
        <v>1014</v>
      </c>
      <c r="N9" s="345">
        <v>3971</v>
      </c>
      <c r="O9" s="347">
        <v>229</v>
      </c>
      <c r="P9" s="345">
        <v>168</v>
      </c>
      <c r="Q9" s="347">
        <v>1782</v>
      </c>
      <c r="R9" s="346">
        <v>1571</v>
      </c>
      <c r="S9" s="346">
        <v>1055</v>
      </c>
      <c r="T9" s="345">
        <v>226</v>
      </c>
      <c r="U9" s="347">
        <v>2431</v>
      </c>
      <c r="V9" s="346">
        <v>1192</v>
      </c>
      <c r="W9" s="346">
        <v>680</v>
      </c>
      <c r="X9" s="345">
        <v>567</v>
      </c>
      <c r="Y9" s="347">
        <v>238</v>
      </c>
      <c r="Z9" s="346">
        <v>1199</v>
      </c>
      <c r="AA9" s="346">
        <v>893</v>
      </c>
      <c r="AB9" s="345">
        <v>606</v>
      </c>
      <c r="AC9" s="347">
        <v>1022</v>
      </c>
      <c r="AD9" s="346">
        <v>2015</v>
      </c>
      <c r="AE9" s="346">
        <v>749</v>
      </c>
      <c r="AF9" s="345">
        <v>3055</v>
      </c>
      <c r="AG9" s="347">
        <v>24</v>
      </c>
      <c r="AH9" s="346">
        <v>341</v>
      </c>
      <c r="AI9" s="346">
        <v>1803</v>
      </c>
      <c r="AJ9" s="345">
        <v>22</v>
      </c>
      <c r="AK9" s="347">
        <v>22</v>
      </c>
      <c r="AL9" s="346">
        <v>202</v>
      </c>
      <c r="AM9" s="346">
        <v>292</v>
      </c>
      <c r="AN9" s="345">
        <v>223</v>
      </c>
      <c r="AO9" s="347">
        <v>187</v>
      </c>
      <c r="AP9" s="346">
        <v>188</v>
      </c>
      <c r="AQ9" s="346">
        <v>870</v>
      </c>
      <c r="AR9" s="348">
        <v>500</v>
      </c>
    </row>
    <row r="10" spans="1:44" x14ac:dyDescent="0.2">
      <c r="A10" s="342" t="s">
        <v>223</v>
      </c>
      <c r="B10" s="343" t="s">
        <v>28</v>
      </c>
      <c r="C10" s="344">
        <v>13333</v>
      </c>
      <c r="D10" s="345">
        <f t="shared" si="0"/>
        <v>767</v>
      </c>
      <c r="E10" s="346">
        <v>1941</v>
      </c>
      <c r="F10" s="345">
        <v>351</v>
      </c>
      <c r="G10" s="347">
        <v>89</v>
      </c>
      <c r="H10" s="346">
        <v>324</v>
      </c>
      <c r="I10" s="346">
        <v>198</v>
      </c>
      <c r="J10" s="345">
        <v>69</v>
      </c>
      <c r="K10" s="347">
        <v>399</v>
      </c>
      <c r="L10" s="346">
        <v>43</v>
      </c>
      <c r="M10" s="346">
        <v>448</v>
      </c>
      <c r="N10" s="345">
        <v>1408</v>
      </c>
      <c r="O10" s="347">
        <v>325</v>
      </c>
      <c r="P10" s="345">
        <v>1799</v>
      </c>
      <c r="Q10" s="347">
        <v>284</v>
      </c>
      <c r="R10" s="346">
        <v>151</v>
      </c>
      <c r="S10" s="346">
        <v>217</v>
      </c>
      <c r="T10" s="345">
        <v>81</v>
      </c>
      <c r="U10" s="347">
        <v>423</v>
      </c>
      <c r="V10" s="346">
        <v>49</v>
      </c>
      <c r="W10" s="346">
        <v>319</v>
      </c>
      <c r="X10" s="345">
        <v>91</v>
      </c>
      <c r="Y10" s="347">
        <v>157</v>
      </c>
      <c r="Z10" s="346">
        <v>581</v>
      </c>
      <c r="AA10" s="346">
        <v>88</v>
      </c>
      <c r="AB10" s="345">
        <v>368</v>
      </c>
      <c r="AC10" s="347">
        <v>75</v>
      </c>
      <c r="AD10" s="346">
        <v>161</v>
      </c>
      <c r="AE10" s="346">
        <v>270</v>
      </c>
      <c r="AF10" s="345">
        <v>192</v>
      </c>
      <c r="AG10" s="347">
        <v>0</v>
      </c>
      <c r="AH10" s="346">
        <v>974</v>
      </c>
      <c r="AI10" s="346">
        <v>81</v>
      </c>
      <c r="AJ10" s="345">
        <v>144</v>
      </c>
      <c r="AK10" s="347">
        <v>66</v>
      </c>
      <c r="AL10" s="346">
        <v>58</v>
      </c>
      <c r="AM10" s="346">
        <v>43</v>
      </c>
      <c r="AN10" s="345">
        <v>20</v>
      </c>
      <c r="AO10" s="347">
        <v>13</v>
      </c>
      <c r="AP10" s="346">
        <v>73</v>
      </c>
      <c r="AQ10" s="346">
        <v>145</v>
      </c>
      <c r="AR10" s="348">
        <v>48</v>
      </c>
    </row>
    <row r="11" spans="1:44" x14ac:dyDescent="0.2">
      <c r="A11" s="342" t="s">
        <v>224</v>
      </c>
      <c r="B11" s="343" t="s">
        <v>267</v>
      </c>
      <c r="C11" s="344">
        <v>15830</v>
      </c>
      <c r="D11" s="345">
        <f t="shared" si="0"/>
        <v>1747</v>
      </c>
      <c r="E11" s="346">
        <v>1704</v>
      </c>
      <c r="F11" s="345">
        <v>1404</v>
      </c>
      <c r="G11" s="347">
        <v>650</v>
      </c>
      <c r="H11" s="346">
        <v>317</v>
      </c>
      <c r="I11" s="346">
        <v>80</v>
      </c>
      <c r="J11" s="345">
        <v>14</v>
      </c>
      <c r="K11" s="347">
        <v>837</v>
      </c>
      <c r="L11" s="346">
        <v>69</v>
      </c>
      <c r="M11" s="346">
        <v>477</v>
      </c>
      <c r="N11" s="345">
        <v>571</v>
      </c>
      <c r="O11" s="347">
        <v>100</v>
      </c>
      <c r="P11" s="345">
        <v>142</v>
      </c>
      <c r="Q11" s="347">
        <v>49</v>
      </c>
      <c r="R11" s="346">
        <v>518</v>
      </c>
      <c r="S11" s="346">
        <v>621</v>
      </c>
      <c r="T11" s="345">
        <v>86</v>
      </c>
      <c r="U11" s="347">
        <v>540</v>
      </c>
      <c r="V11" s="346">
        <v>375</v>
      </c>
      <c r="W11" s="346">
        <v>762</v>
      </c>
      <c r="X11" s="345">
        <v>262</v>
      </c>
      <c r="Y11" s="347">
        <v>91</v>
      </c>
      <c r="Z11" s="346">
        <v>1234</v>
      </c>
      <c r="AA11" s="346">
        <v>113</v>
      </c>
      <c r="AB11" s="345">
        <v>108</v>
      </c>
      <c r="AC11" s="347">
        <v>27</v>
      </c>
      <c r="AD11" s="346">
        <v>619</v>
      </c>
      <c r="AE11" s="346">
        <v>651</v>
      </c>
      <c r="AF11" s="345">
        <v>610</v>
      </c>
      <c r="AG11" s="347">
        <v>10</v>
      </c>
      <c r="AH11" s="346">
        <v>114</v>
      </c>
      <c r="AI11" s="346">
        <v>242</v>
      </c>
      <c r="AJ11" s="345">
        <v>61</v>
      </c>
      <c r="AK11" s="347">
        <v>60</v>
      </c>
      <c r="AL11" s="346">
        <v>236</v>
      </c>
      <c r="AM11" s="346">
        <v>143</v>
      </c>
      <c r="AN11" s="345">
        <v>73</v>
      </c>
      <c r="AO11" s="347">
        <v>41</v>
      </c>
      <c r="AP11" s="346">
        <v>47</v>
      </c>
      <c r="AQ11" s="346">
        <v>16</v>
      </c>
      <c r="AR11" s="348">
        <v>9</v>
      </c>
    </row>
    <row r="12" spans="1:44" x14ac:dyDescent="0.2">
      <c r="A12" s="342" t="s">
        <v>225</v>
      </c>
      <c r="B12" s="343" t="s">
        <v>29</v>
      </c>
      <c r="C12" s="344">
        <v>27385</v>
      </c>
      <c r="D12" s="345">
        <f t="shared" si="0"/>
        <v>3721</v>
      </c>
      <c r="E12" s="346">
        <v>4289</v>
      </c>
      <c r="F12" s="345">
        <v>4057</v>
      </c>
      <c r="G12" s="347">
        <v>726</v>
      </c>
      <c r="H12" s="346">
        <v>844</v>
      </c>
      <c r="I12" s="346">
        <v>68</v>
      </c>
      <c r="J12" s="345">
        <v>237</v>
      </c>
      <c r="K12" s="347">
        <v>948</v>
      </c>
      <c r="L12" s="346">
        <v>140</v>
      </c>
      <c r="M12" s="346">
        <v>164</v>
      </c>
      <c r="N12" s="345">
        <v>618</v>
      </c>
      <c r="O12" s="347">
        <v>1941</v>
      </c>
      <c r="P12" s="345">
        <v>12</v>
      </c>
      <c r="Q12" s="347">
        <v>76</v>
      </c>
      <c r="R12" s="346">
        <v>369</v>
      </c>
      <c r="S12" s="346">
        <v>1815</v>
      </c>
      <c r="T12" s="345">
        <v>165</v>
      </c>
      <c r="U12" s="347">
        <v>611</v>
      </c>
      <c r="V12" s="346">
        <v>1519</v>
      </c>
      <c r="W12" s="346">
        <v>62</v>
      </c>
      <c r="X12" s="345">
        <v>492</v>
      </c>
      <c r="Y12" s="347">
        <v>101</v>
      </c>
      <c r="Z12" s="346">
        <v>792</v>
      </c>
      <c r="AA12" s="346">
        <v>0</v>
      </c>
      <c r="AB12" s="345">
        <v>125</v>
      </c>
      <c r="AC12" s="347">
        <v>111</v>
      </c>
      <c r="AD12" s="346">
        <v>39</v>
      </c>
      <c r="AE12" s="346">
        <v>596</v>
      </c>
      <c r="AF12" s="345">
        <v>931</v>
      </c>
      <c r="AG12" s="347">
        <v>56</v>
      </c>
      <c r="AH12" s="346">
        <v>3</v>
      </c>
      <c r="AI12" s="346">
        <v>135</v>
      </c>
      <c r="AJ12" s="345">
        <v>816</v>
      </c>
      <c r="AK12" s="347">
        <v>60</v>
      </c>
      <c r="AL12" s="346">
        <v>673</v>
      </c>
      <c r="AM12" s="346">
        <v>21</v>
      </c>
      <c r="AN12" s="345">
        <v>0</v>
      </c>
      <c r="AO12" s="347">
        <v>51</v>
      </c>
      <c r="AP12" s="346">
        <v>1</v>
      </c>
      <c r="AQ12" s="346">
        <v>0</v>
      </c>
      <c r="AR12" s="348">
        <v>0</v>
      </c>
    </row>
    <row r="13" spans="1:44" x14ac:dyDescent="0.2">
      <c r="A13" s="342" t="s">
        <v>226</v>
      </c>
      <c r="B13" s="343" t="s">
        <v>30</v>
      </c>
      <c r="C13" s="344">
        <v>1491</v>
      </c>
      <c r="D13" s="345">
        <f t="shared" si="0"/>
        <v>382</v>
      </c>
      <c r="E13" s="346">
        <v>83</v>
      </c>
      <c r="F13" s="345">
        <v>281</v>
      </c>
      <c r="G13" s="347">
        <v>25</v>
      </c>
      <c r="H13" s="346">
        <v>33</v>
      </c>
      <c r="I13" s="346">
        <v>3</v>
      </c>
      <c r="J13" s="345">
        <v>0</v>
      </c>
      <c r="K13" s="347">
        <v>10</v>
      </c>
      <c r="L13" s="346">
        <v>0</v>
      </c>
      <c r="M13" s="346">
        <v>0</v>
      </c>
      <c r="N13" s="345">
        <v>395</v>
      </c>
      <c r="O13" s="347">
        <v>68</v>
      </c>
      <c r="P13" s="345">
        <v>10</v>
      </c>
      <c r="Q13" s="347">
        <v>10</v>
      </c>
      <c r="R13" s="346">
        <v>20</v>
      </c>
      <c r="S13" s="346">
        <v>0</v>
      </c>
      <c r="T13" s="345">
        <v>0</v>
      </c>
      <c r="U13" s="347">
        <v>28</v>
      </c>
      <c r="V13" s="346">
        <v>43</v>
      </c>
      <c r="W13" s="346">
        <v>0</v>
      </c>
      <c r="X13" s="345">
        <v>0</v>
      </c>
      <c r="Y13" s="347">
        <v>3</v>
      </c>
      <c r="Z13" s="346">
        <v>25</v>
      </c>
      <c r="AA13" s="346">
        <v>0</v>
      </c>
      <c r="AB13" s="345">
        <v>8</v>
      </c>
      <c r="AC13" s="347">
        <v>6</v>
      </c>
      <c r="AD13" s="346">
        <v>22</v>
      </c>
      <c r="AE13" s="346">
        <v>9</v>
      </c>
      <c r="AF13" s="345">
        <v>2</v>
      </c>
      <c r="AG13" s="347">
        <v>0</v>
      </c>
      <c r="AH13" s="346">
        <v>0</v>
      </c>
      <c r="AI13" s="346">
        <v>0</v>
      </c>
      <c r="AJ13" s="345">
        <v>0</v>
      </c>
      <c r="AK13" s="347">
        <v>0</v>
      </c>
      <c r="AL13" s="346">
        <v>0</v>
      </c>
      <c r="AM13" s="346">
        <v>10</v>
      </c>
      <c r="AN13" s="345">
        <v>15</v>
      </c>
      <c r="AO13" s="347">
        <v>0</v>
      </c>
      <c r="AP13" s="346">
        <v>0</v>
      </c>
      <c r="AQ13" s="346">
        <v>0</v>
      </c>
      <c r="AR13" s="348">
        <v>0</v>
      </c>
    </row>
    <row r="14" spans="1:44" x14ac:dyDescent="0.2">
      <c r="A14" s="342" t="s">
        <v>2</v>
      </c>
      <c r="B14" s="343" t="s">
        <v>534</v>
      </c>
      <c r="C14" s="344">
        <v>24915</v>
      </c>
      <c r="D14" s="345">
        <f t="shared" si="0"/>
        <v>6656</v>
      </c>
      <c r="E14" s="346">
        <v>2168</v>
      </c>
      <c r="F14" s="345">
        <v>1733</v>
      </c>
      <c r="G14" s="347">
        <v>961</v>
      </c>
      <c r="H14" s="346">
        <v>293</v>
      </c>
      <c r="I14" s="346">
        <v>25</v>
      </c>
      <c r="J14" s="345">
        <v>29</v>
      </c>
      <c r="K14" s="347">
        <v>950</v>
      </c>
      <c r="L14" s="346">
        <v>62</v>
      </c>
      <c r="M14" s="346">
        <v>918</v>
      </c>
      <c r="N14" s="345">
        <v>1337</v>
      </c>
      <c r="O14" s="347">
        <v>203</v>
      </c>
      <c r="P14" s="345">
        <v>265</v>
      </c>
      <c r="Q14" s="347">
        <v>175</v>
      </c>
      <c r="R14" s="346">
        <v>446</v>
      </c>
      <c r="S14" s="346">
        <v>207</v>
      </c>
      <c r="T14" s="345">
        <v>48</v>
      </c>
      <c r="U14" s="347">
        <v>668</v>
      </c>
      <c r="V14" s="346">
        <v>971</v>
      </c>
      <c r="W14" s="346">
        <v>882</v>
      </c>
      <c r="X14" s="345">
        <v>501</v>
      </c>
      <c r="Y14" s="347">
        <v>36</v>
      </c>
      <c r="Z14" s="346">
        <v>1022</v>
      </c>
      <c r="AA14" s="346">
        <v>90</v>
      </c>
      <c r="AB14" s="345">
        <v>191</v>
      </c>
      <c r="AC14" s="347">
        <v>46</v>
      </c>
      <c r="AD14" s="346">
        <v>238</v>
      </c>
      <c r="AE14" s="346">
        <v>747</v>
      </c>
      <c r="AF14" s="345">
        <v>1321</v>
      </c>
      <c r="AG14" s="347">
        <v>0</v>
      </c>
      <c r="AH14" s="346">
        <v>250</v>
      </c>
      <c r="AI14" s="346">
        <v>512</v>
      </c>
      <c r="AJ14" s="345">
        <v>124</v>
      </c>
      <c r="AK14" s="347">
        <v>173</v>
      </c>
      <c r="AL14" s="346">
        <v>407</v>
      </c>
      <c r="AM14" s="346">
        <v>18</v>
      </c>
      <c r="AN14" s="345">
        <v>35</v>
      </c>
      <c r="AO14" s="347">
        <v>164</v>
      </c>
      <c r="AP14" s="346">
        <v>38</v>
      </c>
      <c r="AQ14" s="346">
        <v>2</v>
      </c>
      <c r="AR14" s="348">
        <v>3</v>
      </c>
    </row>
    <row r="15" spans="1:44" x14ac:dyDescent="0.2">
      <c r="A15" s="342" t="s">
        <v>3</v>
      </c>
      <c r="B15" s="343" t="s">
        <v>31</v>
      </c>
      <c r="C15" s="344">
        <v>10880</v>
      </c>
      <c r="D15" s="345">
        <f t="shared" si="0"/>
        <v>771</v>
      </c>
      <c r="E15" s="346">
        <v>1251</v>
      </c>
      <c r="F15" s="345">
        <v>1443</v>
      </c>
      <c r="G15" s="347">
        <v>296</v>
      </c>
      <c r="H15" s="346">
        <v>203</v>
      </c>
      <c r="I15" s="346">
        <v>17</v>
      </c>
      <c r="J15" s="345">
        <v>12</v>
      </c>
      <c r="K15" s="347">
        <v>196</v>
      </c>
      <c r="L15" s="346">
        <v>32</v>
      </c>
      <c r="M15" s="346">
        <v>216</v>
      </c>
      <c r="N15" s="345">
        <v>146</v>
      </c>
      <c r="O15" s="347">
        <v>830</v>
      </c>
      <c r="P15" s="345">
        <v>167</v>
      </c>
      <c r="Q15" s="347">
        <v>19</v>
      </c>
      <c r="R15" s="346">
        <v>109</v>
      </c>
      <c r="S15" s="346">
        <v>1449</v>
      </c>
      <c r="T15" s="345">
        <v>93</v>
      </c>
      <c r="U15" s="347">
        <v>308</v>
      </c>
      <c r="V15" s="346">
        <v>31</v>
      </c>
      <c r="W15" s="346">
        <v>271</v>
      </c>
      <c r="X15" s="345">
        <v>205</v>
      </c>
      <c r="Y15" s="347">
        <v>103</v>
      </c>
      <c r="Z15" s="346">
        <v>319</v>
      </c>
      <c r="AA15" s="346">
        <v>846</v>
      </c>
      <c r="AB15" s="345">
        <v>56</v>
      </c>
      <c r="AC15" s="347">
        <v>153</v>
      </c>
      <c r="AD15" s="346">
        <v>75</v>
      </c>
      <c r="AE15" s="346">
        <v>318</v>
      </c>
      <c r="AF15" s="345">
        <v>133</v>
      </c>
      <c r="AG15" s="347">
        <v>35</v>
      </c>
      <c r="AH15" s="346">
        <v>42</v>
      </c>
      <c r="AI15" s="346">
        <v>44</v>
      </c>
      <c r="AJ15" s="345">
        <v>317</v>
      </c>
      <c r="AK15" s="347">
        <v>85</v>
      </c>
      <c r="AL15" s="346">
        <v>52</v>
      </c>
      <c r="AM15" s="346">
        <v>47</v>
      </c>
      <c r="AN15" s="345">
        <v>5</v>
      </c>
      <c r="AO15" s="347">
        <v>5</v>
      </c>
      <c r="AP15" s="346">
        <v>109</v>
      </c>
      <c r="AQ15" s="346">
        <v>39</v>
      </c>
      <c r="AR15" s="348">
        <v>32</v>
      </c>
    </row>
    <row r="16" spans="1:44" x14ac:dyDescent="0.2">
      <c r="A16" s="342" t="s">
        <v>4</v>
      </c>
      <c r="B16" s="343" t="s">
        <v>32</v>
      </c>
      <c r="C16" s="344">
        <v>23687</v>
      </c>
      <c r="D16" s="345">
        <f t="shared" si="0"/>
        <v>4316</v>
      </c>
      <c r="E16" s="346">
        <v>6480</v>
      </c>
      <c r="F16" s="345">
        <v>3271</v>
      </c>
      <c r="G16" s="347">
        <v>65</v>
      </c>
      <c r="H16" s="346">
        <v>247</v>
      </c>
      <c r="I16" s="346">
        <v>15</v>
      </c>
      <c r="J16" s="345">
        <v>0</v>
      </c>
      <c r="K16" s="347">
        <v>1254</v>
      </c>
      <c r="L16" s="346">
        <v>85</v>
      </c>
      <c r="M16" s="346">
        <v>34</v>
      </c>
      <c r="N16" s="345">
        <v>5085</v>
      </c>
      <c r="O16" s="347">
        <v>11</v>
      </c>
      <c r="P16" s="345">
        <v>61</v>
      </c>
      <c r="Q16" s="347">
        <v>3</v>
      </c>
      <c r="R16" s="346">
        <v>157</v>
      </c>
      <c r="S16" s="346">
        <v>152</v>
      </c>
      <c r="T16" s="345">
        <v>156</v>
      </c>
      <c r="U16" s="347">
        <v>717</v>
      </c>
      <c r="V16" s="346">
        <v>61</v>
      </c>
      <c r="W16" s="346">
        <v>473</v>
      </c>
      <c r="X16" s="345">
        <v>56</v>
      </c>
      <c r="Y16" s="347">
        <v>17</v>
      </c>
      <c r="Z16" s="346">
        <v>38</v>
      </c>
      <c r="AA16" s="346">
        <v>13</v>
      </c>
      <c r="AB16" s="345">
        <v>105</v>
      </c>
      <c r="AC16" s="347">
        <v>31</v>
      </c>
      <c r="AD16" s="346">
        <v>11</v>
      </c>
      <c r="AE16" s="346">
        <v>53</v>
      </c>
      <c r="AF16" s="345">
        <v>96</v>
      </c>
      <c r="AG16" s="347">
        <v>13</v>
      </c>
      <c r="AH16" s="346">
        <v>82</v>
      </c>
      <c r="AI16" s="346">
        <v>122</v>
      </c>
      <c r="AJ16" s="345">
        <v>165</v>
      </c>
      <c r="AK16" s="347">
        <v>16</v>
      </c>
      <c r="AL16" s="346">
        <v>40</v>
      </c>
      <c r="AM16" s="346">
        <v>0</v>
      </c>
      <c r="AN16" s="345">
        <v>95</v>
      </c>
      <c r="AO16" s="347">
        <v>3</v>
      </c>
      <c r="AP16" s="346">
        <v>88</v>
      </c>
      <c r="AQ16" s="346">
        <v>0</v>
      </c>
      <c r="AR16" s="348">
        <v>0</v>
      </c>
    </row>
    <row r="17" spans="1:44" x14ac:dyDescent="0.2">
      <c r="A17" s="342" t="s">
        <v>5</v>
      </c>
      <c r="B17" s="343" t="s">
        <v>33</v>
      </c>
      <c r="C17" s="344">
        <v>6870</v>
      </c>
      <c r="D17" s="345">
        <f t="shared" si="0"/>
        <v>978</v>
      </c>
      <c r="E17" s="346">
        <v>690</v>
      </c>
      <c r="F17" s="345">
        <v>1893</v>
      </c>
      <c r="G17" s="347">
        <v>406</v>
      </c>
      <c r="H17" s="346">
        <v>50</v>
      </c>
      <c r="I17" s="346">
        <v>4</v>
      </c>
      <c r="J17" s="345">
        <v>9</v>
      </c>
      <c r="K17" s="347">
        <v>114</v>
      </c>
      <c r="L17" s="346">
        <v>65</v>
      </c>
      <c r="M17" s="346">
        <v>353</v>
      </c>
      <c r="N17" s="345">
        <v>292</v>
      </c>
      <c r="O17" s="347">
        <v>89</v>
      </c>
      <c r="P17" s="345">
        <v>0</v>
      </c>
      <c r="Q17" s="347">
        <v>68</v>
      </c>
      <c r="R17" s="346">
        <v>102</v>
      </c>
      <c r="S17" s="346">
        <v>167</v>
      </c>
      <c r="T17" s="345">
        <v>48</v>
      </c>
      <c r="U17" s="347">
        <v>78</v>
      </c>
      <c r="V17" s="346">
        <v>376</v>
      </c>
      <c r="W17" s="346">
        <v>81</v>
      </c>
      <c r="X17" s="345">
        <v>9</v>
      </c>
      <c r="Y17" s="347">
        <v>6</v>
      </c>
      <c r="Z17" s="346">
        <v>241</v>
      </c>
      <c r="AA17" s="346">
        <v>1</v>
      </c>
      <c r="AB17" s="345">
        <v>67</v>
      </c>
      <c r="AC17" s="347">
        <v>7</v>
      </c>
      <c r="AD17" s="346">
        <v>33</v>
      </c>
      <c r="AE17" s="346">
        <v>145</v>
      </c>
      <c r="AF17" s="345">
        <v>45</v>
      </c>
      <c r="AG17" s="347">
        <v>0</v>
      </c>
      <c r="AH17" s="346">
        <v>146</v>
      </c>
      <c r="AI17" s="346">
        <v>33</v>
      </c>
      <c r="AJ17" s="345">
        <v>173</v>
      </c>
      <c r="AK17" s="347">
        <v>4</v>
      </c>
      <c r="AL17" s="346">
        <v>41</v>
      </c>
      <c r="AM17" s="346">
        <v>12</v>
      </c>
      <c r="AN17" s="345">
        <v>0</v>
      </c>
      <c r="AO17" s="347">
        <v>0</v>
      </c>
      <c r="AP17" s="346">
        <v>35</v>
      </c>
      <c r="AQ17" s="346">
        <v>9</v>
      </c>
      <c r="AR17" s="348">
        <v>0</v>
      </c>
    </row>
    <row r="18" spans="1:44" x14ac:dyDescent="0.2">
      <c r="A18" s="342" t="s">
        <v>6</v>
      </c>
      <c r="B18" s="343" t="s">
        <v>34</v>
      </c>
      <c r="C18" s="344">
        <v>39164</v>
      </c>
      <c r="D18" s="345">
        <f t="shared" si="0"/>
        <v>4594</v>
      </c>
      <c r="E18" s="346">
        <v>4229</v>
      </c>
      <c r="F18" s="345">
        <v>5784</v>
      </c>
      <c r="G18" s="347">
        <v>4259</v>
      </c>
      <c r="H18" s="346">
        <v>366</v>
      </c>
      <c r="I18" s="346">
        <v>169</v>
      </c>
      <c r="J18" s="345">
        <v>6</v>
      </c>
      <c r="K18" s="347">
        <v>1663</v>
      </c>
      <c r="L18" s="346">
        <v>292</v>
      </c>
      <c r="M18" s="346">
        <v>663</v>
      </c>
      <c r="N18" s="345">
        <v>1310</v>
      </c>
      <c r="O18" s="347">
        <v>496</v>
      </c>
      <c r="P18" s="345">
        <v>421</v>
      </c>
      <c r="Q18" s="347">
        <v>214</v>
      </c>
      <c r="R18" s="346">
        <v>2556</v>
      </c>
      <c r="S18" s="346">
        <v>844</v>
      </c>
      <c r="T18" s="345">
        <v>442</v>
      </c>
      <c r="U18" s="347">
        <v>1605</v>
      </c>
      <c r="V18" s="346">
        <v>291</v>
      </c>
      <c r="W18" s="346">
        <v>1777</v>
      </c>
      <c r="X18" s="345">
        <v>346</v>
      </c>
      <c r="Y18" s="347">
        <v>162</v>
      </c>
      <c r="Z18" s="346">
        <v>773</v>
      </c>
      <c r="AA18" s="346">
        <v>115</v>
      </c>
      <c r="AB18" s="345">
        <v>1359</v>
      </c>
      <c r="AC18" s="347">
        <v>63</v>
      </c>
      <c r="AD18" s="346">
        <v>212</v>
      </c>
      <c r="AE18" s="346">
        <v>587</v>
      </c>
      <c r="AF18" s="345">
        <v>587</v>
      </c>
      <c r="AG18" s="347">
        <v>108</v>
      </c>
      <c r="AH18" s="346">
        <v>278</v>
      </c>
      <c r="AI18" s="346">
        <v>502</v>
      </c>
      <c r="AJ18" s="345">
        <v>521</v>
      </c>
      <c r="AK18" s="347">
        <v>635</v>
      </c>
      <c r="AL18" s="346">
        <v>545</v>
      </c>
      <c r="AM18" s="346">
        <v>4</v>
      </c>
      <c r="AN18" s="345">
        <v>91</v>
      </c>
      <c r="AO18" s="347">
        <v>83</v>
      </c>
      <c r="AP18" s="346">
        <v>160</v>
      </c>
      <c r="AQ18" s="346">
        <v>28</v>
      </c>
      <c r="AR18" s="348">
        <v>24</v>
      </c>
    </row>
    <row r="19" spans="1:44" x14ac:dyDescent="0.2">
      <c r="A19" s="342" t="s">
        <v>7</v>
      </c>
      <c r="B19" s="343" t="s">
        <v>268</v>
      </c>
      <c r="C19" s="344">
        <v>31734</v>
      </c>
      <c r="D19" s="345">
        <f t="shared" si="0"/>
        <v>9431</v>
      </c>
      <c r="E19" s="346">
        <v>2932</v>
      </c>
      <c r="F19" s="345">
        <v>2245</v>
      </c>
      <c r="G19" s="347">
        <v>538</v>
      </c>
      <c r="H19" s="346">
        <v>190</v>
      </c>
      <c r="I19" s="346">
        <v>177</v>
      </c>
      <c r="J19" s="345">
        <v>21</v>
      </c>
      <c r="K19" s="347">
        <v>670</v>
      </c>
      <c r="L19" s="346">
        <v>749</v>
      </c>
      <c r="M19" s="346">
        <v>157</v>
      </c>
      <c r="N19" s="345">
        <v>1315</v>
      </c>
      <c r="O19" s="347">
        <v>27</v>
      </c>
      <c r="P19" s="345">
        <v>88</v>
      </c>
      <c r="Q19" s="347">
        <v>67</v>
      </c>
      <c r="R19" s="346">
        <v>264</v>
      </c>
      <c r="S19" s="346">
        <v>7743</v>
      </c>
      <c r="T19" s="345">
        <v>153</v>
      </c>
      <c r="U19" s="347">
        <v>319</v>
      </c>
      <c r="V19" s="346">
        <v>52</v>
      </c>
      <c r="W19" s="346">
        <v>1661</v>
      </c>
      <c r="X19" s="345">
        <v>178</v>
      </c>
      <c r="Y19" s="347">
        <v>37</v>
      </c>
      <c r="Z19" s="346">
        <v>40</v>
      </c>
      <c r="AA19" s="346">
        <v>81</v>
      </c>
      <c r="AB19" s="345">
        <v>122</v>
      </c>
      <c r="AC19" s="347">
        <v>21</v>
      </c>
      <c r="AD19" s="346">
        <v>49</v>
      </c>
      <c r="AE19" s="346">
        <v>794</v>
      </c>
      <c r="AF19" s="345">
        <v>606</v>
      </c>
      <c r="AG19" s="347">
        <v>13</v>
      </c>
      <c r="AH19" s="346">
        <v>98</v>
      </c>
      <c r="AI19" s="346">
        <v>135</v>
      </c>
      <c r="AJ19" s="345">
        <v>607</v>
      </c>
      <c r="AK19" s="347">
        <v>12</v>
      </c>
      <c r="AL19" s="346">
        <v>52</v>
      </c>
      <c r="AM19" s="346">
        <v>4</v>
      </c>
      <c r="AN19" s="345">
        <v>46</v>
      </c>
      <c r="AO19" s="347">
        <v>3</v>
      </c>
      <c r="AP19" s="346">
        <v>8</v>
      </c>
      <c r="AQ19" s="346">
        <v>24</v>
      </c>
      <c r="AR19" s="348">
        <v>5</v>
      </c>
    </row>
    <row r="20" spans="1:44" x14ac:dyDescent="0.2">
      <c r="A20" s="342" t="s">
        <v>8</v>
      </c>
      <c r="B20" s="343" t="s">
        <v>269</v>
      </c>
      <c r="C20" s="344">
        <v>30254</v>
      </c>
      <c r="D20" s="345">
        <f t="shared" si="0"/>
        <v>5601</v>
      </c>
      <c r="E20" s="346">
        <v>1875</v>
      </c>
      <c r="F20" s="345">
        <v>5058</v>
      </c>
      <c r="G20" s="347">
        <v>4761</v>
      </c>
      <c r="H20" s="346">
        <v>590</v>
      </c>
      <c r="I20" s="346">
        <v>599</v>
      </c>
      <c r="J20" s="345">
        <v>24</v>
      </c>
      <c r="K20" s="347">
        <v>1375</v>
      </c>
      <c r="L20" s="346">
        <v>40</v>
      </c>
      <c r="M20" s="346">
        <v>187</v>
      </c>
      <c r="N20" s="345">
        <v>1544</v>
      </c>
      <c r="O20" s="347">
        <v>123</v>
      </c>
      <c r="P20" s="345">
        <v>249</v>
      </c>
      <c r="Q20" s="347">
        <v>132</v>
      </c>
      <c r="R20" s="346">
        <v>1052</v>
      </c>
      <c r="S20" s="346">
        <v>235</v>
      </c>
      <c r="T20" s="345">
        <v>693</v>
      </c>
      <c r="U20" s="347">
        <v>264</v>
      </c>
      <c r="V20" s="346">
        <v>211</v>
      </c>
      <c r="W20" s="346">
        <v>950</v>
      </c>
      <c r="X20" s="345">
        <v>158</v>
      </c>
      <c r="Y20" s="347">
        <v>251</v>
      </c>
      <c r="Z20" s="346">
        <v>210</v>
      </c>
      <c r="AA20" s="346">
        <v>250</v>
      </c>
      <c r="AB20" s="345">
        <v>205</v>
      </c>
      <c r="AC20" s="347">
        <v>103</v>
      </c>
      <c r="AD20" s="346">
        <v>55</v>
      </c>
      <c r="AE20" s="346">
        <v>583</v>
      </c>
      <c r="AF20" s="345">
        <v>268</v>
      </c>
      <c r="AG20" s="347">
        <v>0</v>
      </c>
      <c r="AH20" s="346">
        <v>164</v>
      </c>
      <c r="AI20" s="346">
        <v>892</v>
      </c>
      <c r="AJ20" s="345">
        <v>1214</v>
      </c>
      <c r="AK20" s="347">
        <v>52</v>
      </c>
      <c r="AL20" s="346">
        <v>148</v>
      </c>
      <c r="AM20" s="346">
        <v>8</v>
      </c>
      <c r="AN20" s="345">
        <v>18</v>
      </c>
      <c r="AO20" s="347">
        <v>25</v>
      </c>
      <c r="AP20" s="346">
        <v>10</v>
      </c>
      <c r="AQ20" s="346">
        <v>22</v>
      </c>
      <c r="AR20" s="348">
        <v>55</v>
      </c>
    </row>
    <row r="21" spans="1:44" x14ac:dyDescent="0.2">
      <c r="A21" s="342" t="s">
        <v>9</v>
      </c>
      <c r="B21" s="343" t="s">
        <v>270</v>
      </c>
      <c r="C21" s="344">
        <v>10720</v>
      </c>
      <c r="D21" s="345">
        <f t="shared" si="0"/>
        <v>2732</v>
      </c>
      <c r="E21" s="346">
        <v>2506</v>
      </c>
      <c r="F21" s="345">
        <v>617</v>
      </c>
      <c r="G21" s="347">
        <v>725</v>
      </c>
      <c r="H21" s="346">
        <v>663</v>
      </c>
      <c r="I21" s="346">
        <v>0</v>
      </c>
      <c r="J21" s="345">
        <v>66</v>
      </c>
      <c r="K21" s="347">
        <v>232</v>
      </c>
      <c r="L21" s="346">
        <v>31</v>
      </c>
      <c r="M21" s="346">
        <v>184</v>
      </c>
      <c r="N21" s="345">
        <v>278</v>
      </c>
      <c r="O21" s="347">
        <v>1</v>
      </c>
      <c r="P21" s="345">
        <v>15</v>
      </c>
      <c r="Q21" s="347">
        <v>649</v>
      </c>
      <c r="R21" s="346">
        <v>142</v>
      </c>
      <c r="S21" s="346">
        <v>49</v>
      </c>
      <c r="T21" s="345">
        <v>67</v>
      </c>
      <c r="U21" s="347">
        <v>0</v>
      </c>
      <c r="V21" s="346">
        <v>43</v>
      </c>
      <c r="W21" s="346">
        <v>151</v>
      </c>
      <c r="X21" s="345">
        <v>109</v>
      </c>
      <c r="Y21" s="347">
        <v>7</v>
      </c>
      <c r="Z21" s="346">
        <v>10</v>
      </c>
      <c r="AA21" s="346">
        <v>60</v>
      </c>
      <c r="AB21" s="345">
        <v>0</v>
      </c>
      <c r="AC21" s="347">
        <v>9</v>
      </c>
      <c r="AD21" s="346">
        <v>69</v>
      </c>
      <c r="AE21" s="346">
        <v>7</v>
      </c>
      <c r="AF21" s="345">
        <v>112</v>
      </c>
      <c r="AG21" s="347">
        <v>3</v>
      </c>
      <c r="AH21" s="346">
        <v>235</v>
      </c>
      <c r="AI21" s="346">
        <v>9</v>
      </c>
      <c r="AJ21" s="345">
        <v>69</v>
      </c>
      <c r="AK21" s="347">
        <v>202</v>
      </c>
      <c r="AL21" s="346">
        <v>529</v>
      </c>
      <c r="AM21" s="346">
        <v>0</v>
      </c>
      <c r="AN21" s="345">
        <v>0</v>
      </c>
      <c r="AO21" s="347">
        <v>10</v>
      </c>
      <c r="AP21" s="346">
        <v>102</v>
      </c>
      <c r="AQ21" s="346">
        <v>27</v>
      </c>
      <c r="AR21" s="348">
        <v>0</v>
      </c>
    </row>
    <row r="22" spans="1:44" x14ac:dyDescent="0.2">
      <c r="A22" s="342" t="s">
        <v>10</v>
      </c>
      <c r="B22" s="343" t="s">
        <v>280</v>
      </c>
      <c r="C22" s="344">
        <v>11196</v>
      </c>
      <c r="D22" s="345">
        <f t="shared" si="0"/>
        <v>1058</v>
      </c>
      <c r="E22" s="346">
        <v>1505</v>
      </c>
      <c r="F22" s="345">
        <v>1466</v>
      </c>
      <c r="G22" s="347">
        <v>514</v>
      </c>
      <c r="H22" s="346">
        <v>147</v>
      </c>
      <c r="I22" s="346">
        <v>14</v>
      </c>
      <c r="J22" s="345">
        <v>13</v>
      </c>
      <c r="K22" s="347">
        <v>1254</v>
      </c>
      <c r="L22" s="346">
        <v>48</v>
      </c>
      <c r="M22" s="346">
        <v>266</v>
      </c>
      <c r="N22" s="345">
        <v>162</v>
      </c>
      <c r="O22" s="347">
        <v>213</v>
      </c>
      <c r="P22" s="345">
        <v>152</v>
      </c>
      <c r="Q22" s="347">
        <v>104</v>
      </c>
      <c r="R22" s="346">
        <v>51</v>
      </c>
      <c r="S22" s="346">
        <v>8</v>
      </c>
      <c r="T22" s="345">
        <v>72</v>
      </c>
      <c r="U22" s="347">
        <v>142</v>
      </c>
      <c r="V22" s="346">
        <v>137</v>
      </c>
      <c r="W22" s="346">
        <v>93</v>
      </c>
      <c r="X22" s="345">
        <v>165</v>
      </c>
      <c r="Y22" s="347">
        <v>31</v>
      </c>
      <c r="Z22" s="346">
        <v>376</v>
      </c>
      <c r="AA22" s="346">
        <v>35</v>
      </c>
      <c r="AB22" s="345">
        <v>108</v>
      </c>
      <c r="AC22" s="347">
        <v>2</v>
      </c>
      <c r="AD22" s="346">
        <v>13</v>
      </c>
      <c r="AE22" s="346">
        <v>452</v>
      </c>
      <c r="AF22" s="345">
        <v>248</v>
      </c>
      <c r="AG22" s="347">
        <v>319</v>
      </c>
      <c r="AH22" s="346">
        <v>163</v>
      </c>
      <c r="AI22" s="346">
        <v>3</v>
      </c>
      <c r="AJ22" s="345">
        <v>2</v>
      </c>
      <c r="AK22" s="347">
        <v>6</v>
      </c>
      <c r="AL22" s="346">
        <v>2</v>
      </c>
      <c r="AM22" s="346">
        <v>0</v>
      </c>
      <c r="AN22" s="345">
        <v>1567</v>
      </c>
      <c r="AO22" s="347">
        <v>18</v>
      </c>
      <c r="AP22" s="346">
        <v>164</v>
      </c>
      <c r="AQ22" s="346">
        <v>103</v>
      </c>
      <c r="AR22" s="348">
        <v>0</v>
      </c>
    </row>
    <row r="23" spans="1:44" x14ac:dyDescent="0.2">
      <c r="A23" s="342" t="s">
        <v>11</v>
      </c>
      <c r="B23" s="343" t="s">
        <v>35</v>
      </c>
      <c r="C23" s="344">
        <v>38482</v>
      </c>
      <c r="D23" s="345">
        <f t="shared" si="0"/>
        <v>7041</v>
      </c>
      <c r="E23" s="346">
        <v>10403</v>
      </c>
      <c r="F23" s="345">
        <v>3136</v>
      </c>
      <c r="G23" s="347">
        <v>1365</v>
      </c>
      <c r="H23" s="346">
        <v>567</v>
      </c>
      <c r="I23" s="346">
        <v>1357</v>
      </c>
      <c r="J23" s="345">
        <v>39</v>
      </c>
      <c r="K23" s="347">
        <v>1016</v>
      </c>
      <c r="L23" s="346">
        <v>52</v>
      </c>
      <c r="M23" s="346">
        <v>245</v>
      </c>
      <c r="N23" s="345">
        <v>1152</v>
      </c>
      <c r="O23" s="347">
        <v>725</v>
      </c>
      <c r="P23" s="345">
        <v>99</v>
      </c>
      <c r="Q23" s="347">
        <v>314</v>
      </c>
      <c r="R23" s="346">
        <v>135</v>
      </c>
      <c r="S23" s="346">
        <v>556</v>
      </c>
      <c r="T23" s="345">
        <v>309</v>
      </c>
      <c r="U23" s="347">
        <v>94</v>
      </c>
      <c r="V23" s="346">
        <v>1473</v>
      </c>
      <c r="W23" s="346">
        <v>1430</v>
      </c>
      <c r="X23" s="345">
        <v>241</v>
      </c>
      <c r="Y23" s="347">
        <v>306</v>
      </c>
      <c r="Z23" s="346">
        <v>1375</v>
      </c>
      <c r="AA23" s="346">
        <v>794</v>
      </c>
      <c r="AB23" s="345">
        <v>12</v>
      </c>
      <c r="AC23" s="347">
        <v>350</v>
      </c>
      <c r="AD23" s="346">
        <v>568</v>
      </c>
      <c r="AE23" s="346">
        <v>431</v>
      </c>
      <c r="AF23" s="345">
        <v>786</v>
      </c>
      <c r="AG23" s="347">
        <v>3</v>
      </c>
      <c r="AH23" s="346">
        <v>115</v>
      </c>
      <c r="AI23" s="346">
        <v>140</v>
      </c>
      <c r="AJ23" s="345">
        <v>96</v>
      </c>
      <c r="AK23" s="347">
        <v>112</v>
      </c>
      <c r="AL23" s="346">
        <v>916</v>
      </c>
      <c r="AM23" s="346">
        <v>22</v>
      </c>
      <c r="AN23" s="345">
        <v>140</v>
      </c>
      <c r="AO23" s="347">
        <v>365</v>
      </c>
      <c r="AP23" s="346">
        <v>181</v>
      </c>
      <c r="AQ23" s="346">
        <v>0</v>
      </c>
      <c r="AR23" s="348">
        <v>21</v>
      </c>
    </row>
    <row r="24" spans="1:44" x14ac:dyDescent="0.2">
      <c r="A24" s="342" t="s">
        <v>12</v>
      </c>
      <c r="B24" s="343" t="s">
        <v>365</v>
      </c>
      <c r="C24" s="344">
        <v>13315</v>
      </c>
      <c r="D24" s="345">
        <f t="shared" si="0"/>
        <v>3151</v>
      </c>
      <c r="E24" s="346">
        <v>474</v>
      </c>
      <c r="F24" s="345">
        <v>3386</v>
      </c>
      <c r="G24" s="347">
        <v>508</v>
      </c>
      <c r="H24" s="346">
        <v>824</v>
      </c>
      <c r="I24" s="346">
        <v>0</v>
      </c>
      <c r="J24" s="345">
        <v>0</v>
      </c>
      <c r="K24" s="347">
        <v>731</v>
      </c>
      <c r="L24" s="346">
        <v>0</v>
      </c>
      <c r="M24" s="346">
        <v>12</v>
      </c>
      <c r="N24" s="345">
        <v>41</v>
      </c>
      <c r="O24" s="347">
        <v>0</v>
      </c>
      <c r="P24" s="345">
        <v>96</v>
      </c>
      <c r="Q24" s="347">
        <v>144</v>
      </c>
      <c r="R24" s="346">
        <v>423</v>
      </c>
      <c r="S24" s="346">
        <v>0</v>
      </c>
      <c r="T24" s="345">
        <v>31</v>
      </c>
      <c r="U24" s="347">
        <v>10</v>
      </c>
      <c r="V24" s="346">
        <v>2279</v>
      </c>
      <c r="W24" s="346">
        <v>24</v>
      </c>
      <c r="X24" s="345">
        <v>200</v>
      </c>
      <c r="Y24" s="347">
        <v>0</v>
      </c>
      <c r="Z24" s="346">
        <v>12</v>
      </c>
      <c r="AA24" s="346">
        <v>0</v>
      </c>
      <c r="AB24" s="345">
        <v>0</v>
      </c>
      <c r="AC24" s="347">
        <v>89</v>
      </c>
      <c r="AD24" s="346">
        <v>0</v>
      </c>
      <c r="AE24" s="346">
        <v>661</v>
      </c>
      <c r="AF24" s="345">
        <v>8</v>
      </c>
      <c r="AG24" s="347">
        <v>15</v>
      </c>
      <c r="AH24" s="346">
        <v>0</v>
      </c>
      <c r="AI24" s="346">
        <v>79</v>
      </c>
      <c r="AJ24" s="345">
        <v>0</v>
      </c>
      <c r="AK24" s="347">
        <v>2</v>
      </c>
      <c r="AL24" s="346">
        <v>105</v>
      </c>
      <c r="AM24" s="346">
        <v>0</v>
      </c>
      <c r="AN24" s="345">
        <v>0</v>
      </c>
      <c r="AO24" s="347">
        <v>0</v>
      </c>
      <c r="AP24" s="346">
        <v>0</v>
      </c>
      <c r="AQ24" s="346">
        <v>10</v>
      </c>
      <c r="AR24" s="348">
        <v>0</v>
      </c>
    </row>
    <row r="25" spans="1:44" x14ac:dyDescent="0.2">
      <c r="A25" s="342" t="s">
        <v>13</v>
      </c>
      <c r="B25" s="343" t="s">
        <v>191</v>
      </c>
      <c r="C25" s="344">
        <v>32308</v>
      </c>
      <c r="D25" s="345">
        <f t="shared" si="0"/>
        <v>9941</v>
      </c>
      <c r="E25" s="346">
        <v>2887</v>
      </c>
      <c r="F25" s="345">
        <v>1816</v>
      </c>
      <c r="G25" s="347">
        <v>6662</v>
      </c>
      <c r="H25" s="346">
        <v>692</v>
      </c>
      <c r="I25" s="346">
        <v>105</v>
      </c>
      <c r="J25" s="345">
        <v>16</v>
      </c>
      <c r="K25" s="347">
        <v>555</v>
      </c>
      <c r="L25" s="346">
        <v>882</v>
      </c>
      <c r="M25" s="346">
        <v>287</v>
      </c>
      <c r="N25" s="345">
        <v>432</v>
      </c>
      <c r="O25" s="347">
        <v>71</v>
      </c>
      <c r="P25" s="345">
        <v>166</v>
      </c>
      <c r="Q25" s="347">
        <v>197</v>
      </c>
      <c r="R25" s="346">
        <v>544</v>
      </c>
      <c r="S25" s="346">
        <v>439</v>
      </c>
      <c r="T25" s="345">
        <v>379</v>
      </c>
      <c r="U25" s="347">
        <v>715</v>
      </c>
      <c r="V25" s="346">
        <v>671</v>
      </c>
      <c r="W25" s="346">
        <v>606</v>
      </c>
      <c r="X25" s="345">
        <v>248</v>
      </c>
      <c r="Y25" s="347">
        <v>75</v>
      </c>
      <c r="Z25" s="346">
        <v>777</v>
      </c>
      <c r="AA25" s="346">
        <v>117</v>
      </c>
      <c r="AB25" s="345">
        <v>70</v>
      </c>
      <c r="AC25" s="347">
        <v>222</v>
      </c>
      <c r="AD25" s="346">
        <v>174</v>
      </c>
      <c r="AE25" s="346">
        <v>207</v>
      </c>
      <c r="AF25" s="345">
        <v>318</v>
      </c>
      <c r="AG25" s="347">
        <v>3</v>
      </c>
      <c r="AH25" s="346">
        <v>297</v>
      </c>
      <c r="AI25" s="346">
        <v>597</v>
      </c>
      <c r="AJ25" s="345">
        <v>146</v>
      </c>
      <c r="AK25" s="347">
        <v>33</v>
      </c>
      <c r="AL25" s="346">
        <v>651</v>
      </c>
      <c r="AM25" s="346">
        <v>57</v>
      </c>
      <c r="AN25" s="345">
        <v>19</v>
      </c>
      <c r="AO25" s="347">
        <v>0</v>
      </c>
      <c r="AP25" s="346">
        <v>74</v>
      </c>
      <c r="AQ25" s="346">
        <v>132</v>
      </c>
      <c r="AR25" s="348">
        <v>28</v>
      </c>
    </row>
    <row r="26" spans="1:44" x14ac:dyDescent="0.2">
      <c r="A26" s="342" t="s">
        <v>14</v>
      </c>
      <c r="B26" s="343" t="s">
        <v>50</v>
      </c>
      <c r="C26" s="344">
        <v>35106</v>
      </c>
      <c r="D26" s="345">
        <f t="shared" si="0"/>
        <v>8818</v>
      </c>
      <c r="E26" s="346">
        <v>4915</v>
      </c>
      <c r="F26" s="345">
        <v>1451</v>
      </c>
      <c r="G26" s="347">
        <v>650</v>
      </c>
      <c r="H26" s="346">
        <v>797</v>
      </c>
      <c r="I26" s="346">
        <v>290</v>
      </c>
      <c r="J26" s="345">
        <v>165</v>
      </c>
      <c r="K26" s="347">
        <v>596</v>
      </c>
      <c r="L26" s="346">
        <v>29</v>
      </c>
      <c r="M26" s="346">
        <v>2900</v>
      </c>
      <c r="N26" s="345">
        <v>549</v>
      </c>
      <c r="O26" s="347">
        <v>163</v>
      </c>
      <c r="P26" s="345">
        <v>811</v>
      </c>
      <c r="Q26" s="347">
        <v>175</v>
      </c>
      <c r="R26" s="346">
        <v>679</v>
      </c>
      <c r="S26" s="346">
        <v>324</v>
      </c>
      <c r="T26" s="345">
        <v>177</v>
      </c>
      <c r="U26" s="347">
        <v>387</v>
      </c>
      <c r="V26" s="346">
        <v>397</v>
      </c>
      <c r="W26" s="346">
        <v>533</v>
      </c>
      <c r="X26" s="345">
        <v>432</v>
      </c>
      <c r="Y26" s="347">
        <v>338</v>
      </c>
      <c r="Z26" s="346">
        <v>1129</v>
      </c>
      <c r="AA26" s="346">
        <v>178</v>
      </c>
      <c r="AB26" s="345">
        <v>175</v>
      </c>
      <c r="AC26" s="347">
        <v>793</v>
      </c>
      <c r="AD26" s="346">
        <v>379</v>
      </c>
      <c r="AE26" s="346">
        <v>2318</v>
      </c>
      <c r="AF26" s="345">
        <v>2990</v>
      </c>
      <c r="AG26" s="347">
        <v>38</v>
      </c>
      <c r="AH26" s="346">
        <v>91</v>
      </c>
      <c r="AI26" s="346">
        <v>259</v>
      </c>
      <c r="AJ26" s="345">
        <v>28</v>
      </c>
      <c r="AK26" s="347">
        <v>158</v>
      </c>
      <c r="AL26" s="346">
        <v>603</v>
      </c>
      <c r="AM26" s="346">
        <v>55</v>
      </c>
      <c r="AN26" s="345">
        <v>153</v>
      </c>
      <c r="AO26" s="347">
        <v>76</v>
      </c>
      <c r="AP26" s="346">
        <v>46</v>
      </c>
      <c r="AQ26" s="346">
        <v>43</v>
      </c>
      <c r="AR26" s="348">
        <v>18</v>
      </c>
    </row>
    <row r="27" spans="1:44" x14ac:dyDescent="0.2">
      <c r="A27" s="342" t="s">
        <v>15</v>
      </c>
      <c r="B27" s="343" t="s">
        <v>36</v>
      </c>
      <c r="C27" s="344">
        <v>160898</v>
      </c>
      <c r="D27" s="345">
        <f t="shared" si="0"/>
        <v>39946</v>
      </c>
      <c r="E27" s="346">
        <v>24975</v>
      </c>
      <c r="F27" s="345">
        <v>16540</v>
      </c>
      <c r="G27" s="347">
        <v>5351</v>
      </c>
      <c r="H27" s="346">
        <v>8271</v>
      </c>
      <c r="I27" s="346">
        <v>1758</v>
      </c>
      <c r="J27" s="345">
        <v>990</v>
      </c>
      <c r="K27" s="347">
        <v>5172</v>
      </c>
      <c r="L27" s="346">
        <v>1246</v>
      </c>
      <c r="M27" s="346">
        <v>4190</v>
      </c>
      <c r="N27" s="345">
        <v>8789</v>
      </c>
      <c r="O27" s="347">
        <v>1269</v>
      </c>
      <c r="P27" s="345">
        <v>1232</v>
      </c>
      <c r="Q27" s="347">
        <v>3691</v>
      </c>
      <c r="R27" s="346">
        <v>2451</v>
      </c>
      <c r="S27" s="346">
        <v>4236</v>
      </c>
      <c r="T27" s="345">
        <v>2924</v>
      </c>
      <c r="U27" s="347">
        <v>1071</v>
      </c>
      <c r="V27" s="346">
        <v>1706</v>
      </c>
      <c r="W27" s="346">
        <v>1293</v>
      </c>
      <c r="X27" s="345">
        <v>1038</v>
      </c>
      <c r="Y27" s="347">
        <v>1126</v>
      </c>
      <c r="Z27" s="346">
        <v>2505</v>
      </c>
      <c r="AA27" s="346">
        <v>1937</v>
      </c>
      <c r="AB27" s="345">
        <v>1238</v>
      </c>
      <c r="AC27" s="347">
        <v>1488</v>
      </c>
      <c r="AD27" s="346">
        <v>1882</v>
      </c>
      <c r="AE27" s="346">
        <v>1242</v>
      </c>
      <c r="AF27" s="345">
        <v>2462</v>
      </c>
      <c r="AG27" s="347">
        <v>542</v>
      </c>
      <c r="AH27" s="346">
        <v>615</v>
      </c>
      <c r="AI27" s="346">
        <v>1142</v>
      </c>
      <c r="AJ27" s="345">
        <v>831</v>
      </c>
      <c r="AK27" s="347">
        <v>363</v>
      </c>
      <c r="AL27" s="346">
        <v>585</v>
      </c>
      <c r="AM27" s="346">
        <v>404</v>
      </c>
      <c r="AN27" s="345">
        <v>1129</v>
      </c>
      <c r="AO27" s="347">
        <v>404</v>
      </c>
      <c r="AP27" s="346">
        <v>899</v>
      </c>
      <c r="AQ27" s="346">
        <v>942</v>
      </c>
      <c r="AR27" s="348">
        <v>1023</v>
      </c>
    </row>
    <row r="28" spans="1:44" x14ac:dyDescent="0.2">
      <c r="A28" s="342" t="s">
        <v>16</v>
      </c>
      <c r="B28" s="343" t="s">
        <v>192</v>
      </c>
      <c r="C28" s="344">
        <v>7222</v>
      </c>
      <c r="D28" s="345">
        <f t="shared" si="0"/>
        <v>2084</v>
      </c>
      <c r="E28" s="346">
        <v>1982</v>
      </c>
      <c r="F28" s="345">
        <v>765</v>
      </c>
      <c r="G28" s="347">
        <v>179</v>
      </c>
      <c r="H28" s="346">
        <v>26</v>
      </c>
      <c r="I28" s="346">
        <v>199</v>
      </c>
      <c r="J28" s="345">
        <v>10</v>
      </c>
      <c r="K28" s="347">
        <v>0</v>
      </c>
      <c r="L28" s="346">
        <v>419</v>
      </c>
      <c r="M28" s="346">
        <v>196</v>
      </c>
      <c r="N28" s="345">
        <v>188</v>
      </c>
      <c r="O28" s="347">
        <v>250</v>
      </c>
      <c r="P28" s="345">
        <v>2</v>
      </c>
      <c r="Q28" s="347">
        <v>30</v>
      </c>
      <c r="R28" s="346">
        <v>7</v>
      </c>
      <c r="S28" s="346">
        <v>157</v>
      </c>
      <c r="T28" s="345">
        <v>0</v>
      </c>
      <c r="U28" s="347">
        <v>0</v>
      </c>
      <c r="V28" s="346">
        <v>219</v>
      </c>
      <c r="W28" s="346">
        <v>0</v>
      </c>
      <c r="X28" s="345">
        <v>17</v>
      </c>
      <c r="Y28" s="347">
        <v>3</v>
      </c>
      <c r="Z28" s="346">
        <v>23</v>
      </c>
      <c r="AA28" s="346">
        <v>1</v>
      </c>
      <c r="AB28" s="345">
        <v>223</v>
      </c>
      <c r="AC28" s="347">
        <v>9</v>
      </c>
      <c r="AD28" s="346">
        <v>17</v>
      </c>
      <c r="AE28" s="346">
        <v>143</v>
      </c>
      <c r="AF28" s="345">
        <v>3</v>
      </c>
      <c r="AG28" s="347">
        <v>13</v>
      </c>
      <c r="AH28" s="346">
        <v>0</v>
      </c>
      <c r="AI28" s="346">
        <v>0</v>
      </c>
      <c r="AJ28" s="345">
        <v>0</v>
      </c>
      <c r="AK28" s="347">
        <v>0</v>
      </c>
      <c r="AL28" s="346">
        <v>13</v>
      </c>
      <c r="AM28" s="346">
        <v>33</v>
      </c>
      <c r="AN28" s="345">
        <v>0</v>
      </c>
      <c r="AO28" s="347">
        <v>0</v>
      </c>
      <c r="AP28" s="346">
        <v>0</v>
      </c>
      <c r="AQ28" s="346">
        <v>11</v>
      </c>
      <c r="AR28" s="348">
        <v>0</v>
      </c>
    </row>
    <row r="29" spans="1:44" x14ac:dyDescent="0.2">
      <c r="A29" s="342" t="s">
        <v>17</v>
      </c>
      <c r="B29" s="343" t="s">
        <v>272</v>
      </c>
      <c r="C29" s="344">
        <v>3361</v>
      </c>
      <c r="D29" s="345">
        <f t="shared" si="0"/>
        <v>1174</v>
      </c>
      <c r="E29" s="346">
        <v>379</v>
      </c>
      <c r="F29" s="345">
        <v>382</v>
      </c>
      <c r="G29" s="347">
        <v>127</v>
      </c>
      <c r="H29" s="346">
        <v>264</v>
      </c>
      <c r="I29" s="346">
        <v>11</v>
      </c>
      <c r="J29" s="345">
        <v>64</v>
      </c>
      <c r="K29" s="347">
        <v>44</v>
      </c>
      <c r="L29" s="346">
        <v>38</v>
      </c>
      <c r="M29" s="346">
        <v>36</v>
      </c>
      <c r="N29" s="345">
        <v>131</v>
      </c>
      <c r="O29" s="347">
        <v>54</v>
      </c>
      <c r="P29" s="345">
        <v>6</v>
      </c>
      <c r="Q29" s="347">
        <v>72</v>
      </c>
      <c r="R29" s="346">
        <v>11</v>
      </c>
      <c r="S29" s="346">
        <v>119</v>
      </c>
      <c r="T29" s="345">
        <v>58</v>
      </c>
      <c r="U29" s="347">
        <v>46</v>
      </c>
      <c r="V29" s="346">
        <v>47</v>
      </c>
      <c r="W29" s="346">
        <v>7</v>
      </c>
      <c r="X29" s="345">
        <v>27</v>
      </c>
      <c r="Y29" s="347">
        <v>3</v>
      </c>
      <c r="Z29" s="346">
        <v>25</v>
      </c>
      <c r="AA29" s="346">
        <v>33</v>
      </c>
      <c r="AB29" s="345">
        <v>9</v>
      </c>
      <c r="AC29" s="347">
        <v>23</v>
      </c>
      <c r="AD29" s="346">
        <v>36</v>
      </c>
      <c r="AE29" s="346">
        <v>11</v>
      </c>
      <c r="AF29" s="345">
        <v>13</v>
      </c>
      <c r="AG29" s="347">
        <v>5</v>
      </c>
      <c r="AH29" s="346">
        <v>14</v>
      </c>
      <c r="AI29" s="346">
        <v>3</v>
      </c>
      <c r="AJ29" s="345">
        <v>11</v>
      </c>
      <c r="AK29" s="347">
        <v>5</v>
      </c>
      <c r="AL29" s="346">
        <v>7</v>
      </c>
      <c r="AM29" s="346">
        <v>8</v>
      </c>
      <c r="AN29" s="345">
        <v>4</v>
      </c>
      <c r="AO29" s="347">
        <v>39</v>
      </c>
      <c r="AP29" s="346">
        <v>8</v>
      </c>
      <c r="AQ29" s="346">
        <v>7</v>
      </c>
      <c r="AR29" s="348">
        <v>0</v>
      </c>
    </row>
    <row r="30" spans="1:44" x14ac:dyDescent="0.2">
      <c r="A30" s="342" t="s">
        <v>18</v>
      </c>
      <c r="B30" s="343" t="s">
        <v>281</v>
      </c>
      <c r="C30" s="344">
        <v>11375</v>
      </c>
      <c r="D30" s="345">
        <f t="shared" si="0"/>
        <v>3172</v>
      </c>
      <c r="E30" s="346">
        <v>1918</v>
      </c>
      <c r="F30" s="345">
        <v>1231</v>
      </c>
      <c r="G30" s="347">
        <v>410</v>
      </c>
      <c r="H30" s="346">
        <v>663</v>
      </c>
      <c r="I30" s="346">
        <v>143</v>
      </c>
      <c r="J30" s="345">
        <v>97</v>
      </c>
      <c r="K30" s="347">
        <v>199</v>
      </c>
      <c r="L30" s="346">
        <v>270</v>
      </c>
      <c r="M30" s="346">
        <v>221</v>
      </c>
      <c r="N30" s="345">
        <v>362</v>
      </c>
      <c r="O30" s="347">
        <v>248</v>
      </c>
      <c r="P30" s="345">
        <v>68</v>
      </c>
      <c r="Q30" s="347">
        <v>221</v>
      </c>
      <c r="R30" s="346">
        <v>90</v>
      </c>
      <c r="S30" s="346">
        <v>383</v>
      </c>
      <c r="T30" s="345">
        <v>166</v>
      </c>
      <c r="U30" s="347">
        <v>76</v>
      </c>
      <c r="V30" s="346">
        <v>217</v>
      </c>
      <c r="W30" s="346">
        <v>29</v>
      </c>
      <c r="X30" s="345">
        <v>76</v>
      </c>
      <c r="Y30" s="347">
        <v>44</v>
      </c>
      <c r="Z30" s="346">
        <v>106</v>
      </c>
      <c r="AA30" s="346">
        <v>93</v>
      </c>
      <c r="AB30" s="345">
        <v>92</v>
      </c>
      <c r="AC30" s="347">
        <v>74</v>
      </c>
      <c r="AD30" s="346">
        <v>60</v>
      </c>
      <c r="AE30" s="346">
        <v>108</v>
      </c>
      <c r="AF30" s="345">
        <v>121</v>
      </c>
      <c r="AG30" s="347">
        <v>48</v>
      </c>
      <c r="AH30" s="346">
        <v>3</v>
      </c>
      <c r="AI30" s="346">
        <v>30</v>
      </c>
      <c r="AJ30" s="345">
        <v>26</v>
      </c>
      <c r="AK30" s="347">
        <v>29</v>
      </c>
      <c r="AL30" s="346">
        <v>40</v>
      </c>
      <c r="AM30" s="346">
        <v>29</v>
      </c>
      <c r="AN30" s="345">
        <v>34</v>
      </c>
      <c r="AO30" s="347">
        <v>35</v>
      </c>
      <c r="AP30" s="346">
        <v>41</v>
      </c>
      <c r="AQ30" s="346">
        <v>41</v>
      </c>
      <c r="AR30" s="348">
        <v>61</v>
      </c>
    </row>
    <row r="31" spans="1:44" x14ac:dyDescent="0.2">
      <c r="A31" s="342" t="s">
        <v>19</v>
      </c>
      <c r="B31" s="343" t="s">
        <v>384</v>
      </c>
      <c r="C31" s="344">
        <v>462368</v>
      </c>
      <c r="D31" s="345">
        <f t="shared" si="0"/>
        <v>157638</v>
      </c>
      <c r="E31" s="346">
        <v>55660</v>
      </c>
      <c r="F31" s="345">
        <v>33001</v>
      </c>
      <c r="G31" s="347">
        <v>19312</v>
      </c>
      <c r="H31" s="346">
        <v>33440</v>
      </c>
      <c r="I31" s="346">
        <v>4238</v>
      </c>
      <c r="J31" s="345">
        <v>5258</v>
      </c>
      <c r="K31" s="347">
        <v>14704</v>
      </c>
      <c r="L31" s="346">
        <v>1946</v>
      </c>
      <c r="M31" s="346">
        <v>8721</v>
      </c>
      <c r="N31" s="345">
        <v>20083</v>
      </c>
      <c r="O31" s="347">
        <v>3744</v>
      </c>
      <c r="P31" s="345">
        <v>3770</v>
      </c>
      <c r="Q31" s="347">
        <v>11086</v>
      </c>
      <c r="R31" s="346">
        <v>8265</v>
      </c>
      <c r="S31" s="346">
        <v>6042</v>
      </c>
      <c r="T31" s="345">
        <v>9203</v>
      </c>
      <c r="U31" s="347">
        <v>4156</v>
      </c>
      <c r="V31" s="346">
        <v>7717</v>
      </c>
      <c r="W31" s="346">
        <v>3628</v>
      </c>
      <c r="X31" s="345">
        <v>3413</v>
      </c>
      <c r="Y31" s="347">
        <v>1893</v>
      </c>
      <c r="Z31" s="346">
        <v>4899</v>
      </c>
      <c r="AA31" s="346">
        <v>4535</v>
      </c>
      <c r="AB31" s="345">
        <v>3023</v>
      </c>
      <c r="AC31" s="347">
        <v>3609</v>
      </c>
      <c r="AD31" s="346">
        <v>2870</v>
      </c>
      <c r="AE31" s="346">
        <v>3352</v>
      </c>
      <c r="AF31" s="345">
        <v>5793</v>
      </c>
      <c r="AG31" s="347">
        <v>1989</v>
      </c>
      <c r="AH31" s="346">
        <v>1142</v>
      </c>
      <c r="AI31" s="346">
        <v>2459</v>
      </c>
      <c r="AJ31" s="345">
        <v>1432</v>
      </c>
      <c r="AK31" s="347">
        <v>546</v>
      </c>
      <c r="AL31" s="346">
        <v>2098</v>
      </c>
      <c r="AM31" s="346">
        <v>660</v>
      </c>
      <c r="AN31" s="345">
        <v>2596</v>
      </c>
      <c r="AO31" s="347">
        <v>903</v>
      </c>
      <c r="AP31" s="346">
        <v>1223</v>
      </c>
      <c r="AQ31" s="346">
        <v>1184</v>
      </c>
      <c r="AR31" s="348">
        <v>1137</v>
      </c>
    </row>
    <row r="32" spans="1:44" x14ac:dyDescent="0.2">
      <c r="A32" s="342" t="s">
        <v>20</v>
      </c>
      <c r="B32" s="343" t="s">
        <v>37</v>
      </c>
      <c r="C32" s="344">
        <v>52260</v>
      </c>
      <c r="D32" s="345">
        <f t="shared" si="0"/>
        <v>19391</v>
      </c>
      <c r="E32" s="346">
        <v>7668</v>
      </c>
      <c r="F32" s="345">
        <v>3775</v>
      </c>
      <c r="G32" s="347">
        <v>2950</v>
      </c>
      <c r="H32" s="346">
        <v>3128</v>
      </c>
      <c r="I32" s="346">
        <v>738</v>
      </c>
      <c r="J32" s="345">
        <v>800</v>
      </c>
      <c r="K32" s="347">
        <v>1116</v>
      </c>
      <c r="L32" s="346">
        <v>241</v>
      </c>
      <c r="M32" s="346">
        <v>1282</v>
      </c>
      <c r="N32" s="345">
        <v>2079</v>
      </c>
      <c r="O32" s="347">
        <v>353</v>
      </c>
      <c r="P32" s="345">
        <v>439</v>
      </c>
      <c r="Q32" s="347">
        <v>932</v>
      </c>
      <c r="R32" s="346">
        <v>490</v>
      </c>
      <c r="S32" s="346">
        <v>611</v>
      </c>
      <c r="T32" s="345">
        <v>1122</v>
      </c>
      <c r="U32" s="347">
        <v>309</v>
      </c>
      <c r="V32" s="346">
        <v>753</v>
      </c>
      <c r="W32" s="346">
        <v>303</v>
      </c>
      <c r="X32" s="345">
        <v>258</v>
      </c>
      <c r="Y32" s="347">
        <v>165</v>
      </c>
      <c r="Z32" s="346">
        <v>313</v>
      </c>
      <c r="AA32" s="346">
        <v>352</v>
      </c>
      <c r="AB32" s="345">
        <v>269</v>
      </c>
      <c r="AC32" s="347">
        <v>340</v>
      </c>
      <c r="AD32" s="346">
        <v>344</v>
      </c>
      <c r="AE32" s="346">
        <v>197</v>
      </c>
      <c r="AF32" s="345">
        <v>425</v>
      </c>
      <c r="AG32" s="347">
        <v>79</v>
      </c>
      <c r="AH32" s="346">
        <v>79</v>
      </c>
      <c r="AI32" s="346">
        <v>77</v>
      </c>
      <c r="AJ32" s="345">
        <v>87</v>
      </c>
      <c r="AK32" s="347">
        <v>25</v>
      </c>
      <c r="AL32" s="346">
        <v>208</v>
      </c>
      <c r="AM32" s="346">
        <v>48</v>
      </c>
      <c r="AN32" s="345">
        <v>153</v>
      </c>
      <c r="AO32" s="347">
        <v>62</v>
      </c>
      <c r="AP32" s="346">
        <v>84</v>
      </c>
      <c r="AQ32" s="346">
        <v>113</v>
      </c>
      <c r="AR32" s="348">
        <v>102</v>
      </c>
    </row>
    <row r="33" spans="1:45" x14ac:dyDescent="0.2">
      <c r="A33" s="342" t="s">
        <v>21</v>
      </c>
      <c r="B33" s="343" t="s">
        <v>38</v>
      </c>
      <c r="C33" s="344">
        <v>52349</v>
      </c>
      <c r="D33" s="345">
        <f t="shared" si="0"/>
        <v>20397</v>
      </c>
      <c r="E33" s="346">
        <v>4934</v>
      </c>
      <c r="F33" s="345">
        <v>5367</v>
      </c>
      <c r="G33" s="347">
        <v>2199</v>
      </c>
      <c r="H33" s="346">
        <v>5928</v>
      </c>
      <c r="I33" s="346">
        <v>251</v>
      </c>
      <c r="J33" s="345">
        <v>1478</v>
      </c>
      <c r="K33" s="347">
        <v>1727</v>
      </c>
      <c r="L33" s="346">
        <v>141</v>
      </c>
      <c r="M33" s="346">
        <v>422</v>
      </c>
      <c r="N33" s="345">
        <v>1870</v>
      </c>
      <c r="O33" s="347">
        <v>180</v>
      </c>
      <c r="P33" s="345">
        <v>137</v>
      </c>
      <c r="Q33" s="347">
        <v>2097</v>
      </c>
      <c r="R33" s="346">
        <v>390</v>
      </c>
      <c r="S33" s="346">
        <v>490</v>
      </c>
      <c r="T33" s="345">
        <v>1169</v>
      </c>
      <c r="U33" s="347">
        <v>166</v>
      </c>
      <c r="V33" s="346">
        <v>745</v>
      </c>
      <c r="W33" s="346">
        <v>113</v>
      </c>
      <c r="X33" s="345">
        <v>148</v>
      </c>
      <c r="Y33" s="347">
        <v>44</v>
      </c>
      <c r="Z33" s="346">
        <v>216</v>
      </c>
      <c r="AA33" s="346">
        <v>184</v>
      </c>
      <c r="AB33" s="345">
        <v>95</v>
      </c>
      <c r="AC33" s="347">
        <v>179</v>
      </c>
      <c r="AD33" s="346">
        <v>77</v>
      </c>
      <c r="AE33" s="346">
        <v>228</v>
      </c>
      <c r="AF33" s="345">
        <v>233</v>
      </c>
      <c r="AG33" s="347">
        <v>83</v>
      </c>
      <c r="AH33" s="346">
        <v>32</v>
      </c>
      <c r="AI33" s="346">
        <v>102</v>
      </c>
      <c r="AJ33" s="345">
        <v>154</v>
      </c>
      <c r="AK33" s="347">
        <v>9</v>
      </c>
      <c r="AL33" s="346">
        <v>84</v>
      </c>
      <c r="AM33" s="346">
        <v>18</v>
      </c>
      <c r="AN33" s="345">
        <v>143</v>
      </c>
      <c r="AO33" s="347">
        <v>55</v>
      </c>
      <c r="AP33" s="346">
        <v>29</v>
      </c>
      <c r="AQ33" s="346">
        <v>15</v>
      </c>
      <c r="AR33" s="348">
        <v>20</v>
      </c>
    </row>
    <row r="34" spans="1:45" x14ac:dyDescent="0.2">
      <c r="A34" s="342" t="s">
        <v>22</v>
      </c>
      <c r="B34" s="343" t="s">
        <v>535</v>
      </c>
      <c r="C34" s="344">
        <v>146857</v>
      </c>
      <c r="D34" s="345">
        <f t="shared" si="0"/>
        <v>58372</v>
      </c>
      <c r="E34" s="346">
        <v>16419</v>
      </c>
      <c r="F34" s="345">
        <v>13991</v>
      </c>
      <c r="G34" s="347">
        <v>4784</v>
      </c>
      <c r="H34" s="346">
        <v>10779</v>
      </c>
      <c r="I34" s="346">
        <v>684</v>
      </c>
      <c r="J34" s="345">
        <v>738</v>
      </c>
      <c r="K34" s="347">
        <v>4655</v>
      </c>
      <c r="L34" s="346">
        <v>526</v>
      </c>
      <c r="M34" s="346">
        <v>1177</v>
      </c>
      <c r="N34" s="345">
        <v>5450</v>
      </c>
      <c r="O34" s="347">
        <v>866</v>
      </c>
      <c r="P34" s="345">
        <v>999</v>
      </c>
      <c r="Q34" s="347">
        <v>2236</v>
      </c>
      <c r="R34" s="346">
        <v>1997</v>
      </c>
      <c r="S34" s="346">
        <v>1799</v>
      </c>
      <c r="T34" s="345">
        <v>1811</v>
      </c>
      <c r="U34" s="347">
        <v>1361</v>
      </c>
      <c r="V34" s="346">
        <v>1718</v>
      </c>
      <c r="W34" s="346">
        <v>1983</v>
      </c>
      <c r="X34" s="345">
        <v>846</v>
      </c>
      <c r="Y34" s="347">
        <v>580</v>
      </c>
      <c r="Z34" s="346">
        <v>1473</v>
      </c>
      <c r="AA34" s="346">
        <v>927</v>
      </c>
      <c r="AB34" s="345">
        <v>645</v>
      </c>
      <c r="AC34" s="347">
        <v>769</v>
      </c>
      <c r="AD34" s="346">
        <v>542</v>
      </c>
      <c r="AE34" s="346">
        <v>1367</v>
      </c>
      <c r="AF34" s="345">
        <v>1973</v>
      </c>
      <c r="AG34" s="347">
        <v>347</v>
      </c>
      <c r="AH34" s="346">
        <v>291</v>
      </c>
      <c r="AI34" s="346">
        <v>1199</v>
      </c>
      <c r="AJ34" s="345">
        <v>702</v>
      </c>
      <c r="AK34" s="347">
        <v>182</v>
      </c>
      <c r="AL34" s="346">
        <v>957</v>
      </c>
      <c r="AM34" s="346">
        <v>317</v>
      </c>
      <c r="AN34" s="345">
        <v>755</v>
      </c>
      <c r="AO34" s="347">
        <v>180</v>
      </c>
      <c r="AP34" s="346">
        <v>166</v>
      </c>
      <c r="AQ34" s="346">
        <v>155</v>
      </c>
      <c r="AR34" s="348">
        <v>139</v>
      </c>
    </row>
    <row r="35" spans="1:45" x14ac:dyDescent="0.2">
      <c r="A35" s="342" t="s">
        <v>23</v>
      </c>
      <c r="B35" s="343" t="s">
        <v>193</v>
      </c>
      <c r="C35" s="344">
        <v>29908</v>
      </c>
      <c r="D35" s="345">
        <f t="shared" si="0"/>
        <v>14890</v>
      </c>
      <c r="E35" s="346">
        <v>2790</v>
      </c>
      <c r="F35" s="345">
        <v>3249</v>
      </c>
      <c r="G35" s="347">
        <v>1499</v>
      </c>
      <c r="H35" s="346">
        <v>1884</v>
      </c>
      <c r="I35" s="346">
        <v>126</v>
      </c>
      <c r="J35" s="345">
        <v>253</v>
      </c>
      <c r="K35" s="347">
        <v>857</v>
      </c>
      <c r="L35" s="346">
        <v>55</v>
      </c>
      <c r="M35" s="346">
        <v>283</v>
      </c>
      <c r="N35" s="345">
        <v>844</v>
      </c>
      <c r="O35" s="347">
        <v>42</v>
      </c>
      <c r="P35" s="345">
        <v>58</v>
      </c>
      <c r="Q35" s="347">
        <v>576</v>
      </c>
      <c r="R35" s="346">
        <v>61</v>
      </c>
      <c r="S35" s="346">
        <v>588</v>
      </c>
      <c r="T35" s="345">
        <v>233</v>
      </c>
      <c r="U35" s="347">
        <v>49</v>
      </c>
      <c r="V35" s="346">
        <v>841</v>
      </c>
      <c r="W35" s="346">
        <v>41</v>
      </c>
      <c r="X35" s="345">
        <v>50</v>
      </c>
      <c r="Y35" s="347">
        <v>45</v>
      </c>
      <c r="Z35" s="346">
        <v>91</v>
      </c>
      <c r="AA35" s="346">
        <v>42</v>
      </c>
      <c r="AB35" s="345">
        <v>40</v>
      </c>
      <c r="AC35" s="347">
        <v>22</v>
      </c>
      <c r="AD35" s="346">
        <v>22</v>
      </c>
      <c r="AE35" s="346">
        <v>72</v>
      </c>
      <c r="AF35" s="345">
        <v>60</v>
      </c>
      <c r="AG35" s="347">
        <v>36</v>
      </c>
      <c r="AH35" s="346">
        <v>11</v>
      </c>
      <c r="AI35" s="346">
        <v>28</v>
      </c>
      <c r="AJ35" s="345">
        <v>24</v>
      </c>
      <c r="AK35" s="347">
        <v>10</v>
      </c>
      <c r="AL35" s="346">
        <v>14</v>
      </c>
      <c r="AM35" s="346">
        <v>13</v>
      </c>
      <c r="AN35" s="345">
        <v>45</v>
      </c>
      <c r="AO35" s="347">
        <v>13</v>
      </c>
      <c r="AP35" s="346">
        <v>18</v>
      </c>
      <c r="AQ35" s="346">
        <v>15</v>
      </c>
      <c r="AR35" s="348">
        <v>18</v>
      </c>
    </row>
    <row r="36" spans="1:45" x14ac:dyDescent="0.2">
      <c r="A36" s="342" t="s">
        <v>24</v>
      </c>
      <c r="B36" s="343" t="s">
        <v>39</v>
      </c>
      <c r="C36" s="344">
        <v>66571</v>
      </c>
      <c r="D36" s="345">
        <f t="shared" si="0"/>
        <v>21457</v>
      </c>
      <c r="E36" s="346">
        <v>5675</v>
      </c>
      <c r="F36" s="345">
        <v>3806</v>
      </c>
      <c r="G36" s="347">
        <v>3174</v>
      </c>
      <c r="H36" s="346">
        <v>3719</v>
      </c>
      <c r="I36" s="346">
        <v>904</v>
      </c>
      <c r="J36" s="345">
        <v>1158</v>
      </c>
      <c r="K36" s="347">
        <v>5057</v>
      </c>
      <c r="L36" s="346">
        <v>467</v>
      </c>
      <c r="M36" s="346">
        <v>1455</v>
      </c>
      <c r="N36" s="345">
        <v>2835</v>
      </c>
      <c r="O36" s="347">
        <v>532</v>
      </c>
      <c r="P36" s="345">
        <v>521</v>
      </c>
      <c r="Q36" s="347">
        <v>1746</v>
      </c>
      <c r="R36" s="346">
        <v>778</v>
      </c>
      <c r="S36" s="346">
        <v>863</v>
      </c>
      <c r="T36" s="345">
        <v>1203</v>
      </c>
      <c r="U36" s="347">
        <v>857</v>
      </c>
      <c r="V36" s="346">
        <v>976</v>
      </c>
      <c r="W36" s="346">
        <v>507</v>
      </c>
      <c r="X36" s="345">
        <v>589</v>
      </c>
      <c r="Y36" s="347">
        <v>409</v>
      </c>
      <c r="Z36" s="346">
        <v>907</v>
      </c>
      <c r="AA36" s="346">
        <v>508</v>
      </c>
      <c r="AB36" s="345">
        <v>545</v>
      </c>
      <c r="AC36" s="347">
        <v>572</v>
      </c>
      <c r="AD36" s="346">
        <v>599</v>
      </c>
      <c r="AE36" s="346">
        <v>850</v>
      </c>
      <c r="AF36" s="345">
        <v>913</v>
      </c>
      <c r="AG36" s="347">
        <v>261</v>
      </c>
      <c r="AH36" s="346">
        <v>237</v>
      </c>
      <c r="AI36" s="346">
        <v>228</v>
      </c>
      <c r="AJ36" s="345">
        <v>224</v>
      </c>
      <c r="AK36" s="347">
        <v>110</v>
      </c>
      <c r="AL36" s="346">
        <v>281</v>
      </c>
      <c r="AM36" s="346">
        <v>148</v>
      </c>
      <c r="AN36" s="345">
        <v>209</v>
      </c>
      <c r="AO36" s="347">
        <v>350</v>
      </c>
      <c r="AP36" s="346">
        <v>305</v>
      </c>
      <c r="AQ36" s="346">
        <v>344</v>
      </c>
      <c r="AR36" s="348">
        <v>292</v>
      </c>
    </row>
    <row r="37" spans="1:45" x14ac:dyDescent="0.2">
      <c r="A37" s="342" t="s">
        <v>25</v>
      </c>
      <c r="B37" s="343" t="s">
        <v>40</v>
      </c>
      <c r="C37" s="344">
        <v>138126</v>
      </c>
      <c r="D37" s="345">
        <f t="shared" si="0"/>
        <v>43795</v>
      </c>
      <c r="E37" s="346">
        <v>12968</v>
      </c>
      <c r="F37" s="345">
        <v>7577</v>
      </c>
      <c r="G37" s="347">
        <v>5322</v>
      </c>
      <c r="H37" s="346">
        <v>16151</v>
      </c>
      <c r="I37" s="346">
        <v>1121</v>
      </c>
      <c r="J37" s="345">
        <v>2875</v>
      </c>
      <c r="K37" s="347">
        <v>3760</v>
      </c>
      <c r="L37" s="346">
        <v>801</v>
      </c>
      <c r="M37" s="346">
        <v>2473</v>
      </c>
      <c r="N37" s="345">
        <v>4941</v>
      </c>
      <c r="O37" s="347">
        <v>1206</v>
      </c>
      <c r="P37" s="345">
        <v>950</v>
      </c>
      <c r="Q37" s="347">
        <v>4818</v>
      </c>
      <c r="R37" s="346">
        <v>1783</v>
      </c>
      <c r="S37" s="346">
        <v>1571</v>
      </c>
      <c r="T37" s="345">
        <v>2837</v>
      </c>
      <c r="U37" s="347">
        <v>931</v>
      </c>
      <c r="V37" s="346">
        <v>3683</v>
      </c>
      <c r="W37" s="346">
        <v>1038</v>
      </c>
      <c r="X37" s="345">
        <v>1159</v>
      </c>
      <c r="Y37" s="347">
        <v>608</v>
      </c>
      <c r="Z37" s="346">
        <v>1894</v>
      </c>
      <c r="AA37" s="346">
        <v>991</v>
      </c>
      <c r="AB37" s="345">
        <v>918</v>
      </c>
      <c r="AC37" s="347">
        <v>1045</v>
      </c>
      <c r="AD37" s="346">
        <v>957</v>
      </c>
      <c r="AE37" s="346">
        <v>1412</v>
      </c>
      <c r="AF37" s="345">
        <v>1939</v>
      </c>
      <c r="AG37" s="347">
        <v>770</v>
      </c>
      <c r="AH37" s="346">
        <v>637</v>
      </c>
      <c r="AI37" s="346">
        <v>716</v>
      </c>
      <c r="AJ37" s="345">
        <v>766</v>
      </c>
      <c r="AK37" s="347">
        <v>305</v>
      </c>
      <c r="AL37" s="346">
        <v>561</v>
      </c>
      <c r="AM37" s="346">
        <v>250</v>
      </c>
      <c r="AN37" s="345">
        <v>557</v>
      </c>
      <c r="AO37" s="347">
        <v>649</v>
      </c>
      <c r="AP37" s="346">
        <v>398</v>
      </c>
      <c r="AQ37" s="346">
        <v>625</v>
      </c>
      <c r="AR37" s="348">
        <v>368</v>
      </c>
    </row>
    <row r="38" spans="1:45" x14ac:dyDescent="0.2">
      <c r="A38" s="342" t="s">
        <v>26</v>
      </c>
      <c r="B38" s="343" t="s">
        <v>481</v>
      </c>
      <c r="C38" s="344">
        <v>297763</v>
      </c>
      <c r="D38" s="345">
        <f t="shared" si="0"/>
        <v>88946</v>
      </c>
      <c r="E38" s="346">
        <v>29406</v>
      </c>
      <c r="F38" s="345">
        <v>23893</v>
      </c>
      <c r="G38" s="347">
        <v>15856</v>
      </c>
      <c r="H38" s="346">
        <v>23984</v>
      </c>
      <c r="I38" s="346">
        <v>3407</v>
      </c>
      <c r="J38" s="345">
        <v>4333</v>
      </c>
      <c r="K38" s="347">
        <v>9314</v>
      </c>
      <c r="L38" s="346">
        <v>1963</v>
      </c>
      <c r="M38" s="346">
        <v>4830</v>
      </c>
      <c r="N38" s="345">
        <v>13053</v>
      </c>
      <c r="O38" s="347">
        <v>3234</v>
      </c>
      <c r="P38" s="345">
        <v>2394</v>
      </c>
      <c r="Q38" s="347">
        <v>11091</v>
      </c>
      <c r="R38" s="346">
        <v>4394</v>
      </c>
      <c r="S38" s="346">
        <v>3774</v>
      </c>
      <c r="T38" s="345">
        <v>8092</v>
      </c>
      <c r="U38" s="347">
        <v>3462</v>
      </c>
      <c r="V38" s="346">
        <v>5844</v>
      </c>
      <c r="W38" s="346">
        <v>2145</v>
      </c>
      <c r="X38" s="345">
        <v>2225</v>
      </c>
      <c r="Y38" s="347">
        <v>1968</v>
      </c>
      <c r="Z38" s="346">
        <v>3593</v>
      </c>
      <c r="AA38" s="346">
        <v>2285</v>
      </c>
      <c r="AB38" s="345">
        <v>1857</v>
      </c>
      <c r="AC38" s="347">
        <v>2560</v>
      </c>
      <c r="AD38" s="346">
        <v>2029</v>
      </c>
      <c r="AE38" s="346">
        <v>1810</v>
      </c>
      <c r="AF38" s="345">
        <v>4086</v>
      </c>
      <c r="AG38" s="347">
        <v>1453</v>
      </c>
      <c r="AH38" s="346">
        <v>1134</v>
      </c>
      <c r="AI38" s="346">
        <v>1621</v>
      </c>
      <c r="AJ38" s="345">
        <v>1027</v>
      </c>
      <c r="AK38" s="347">
        <v>332</v>
      </c>
      <c r="AL38" s="346">
        <v>1054</v>
      </c>
      <c r="AM38" s="346">
        <v>655</v>
      </c>
      <c r="AN38" s="345">
        <v>1084</v>
      </c>
      <c r="AO38" s="347">
        <v>710</v>
      </c>
      <c r="AP38" s="346">
        <v>1446</v>
      </c>
      <c r="AQ38" s="346">
        <v>767</v>
      </c>
      <c r="AR38" s="348">
        <v>652</v>
      </c>
    </row>
    <row r="39" spans="1:45" x14ac:dyDescent="0.2">
      <c r="A39" s="342" t="s">
        <v>51</v>
      </c>
      <c r="B39" s="343" t="s">
        <v>536</v>
      </c>
      <c r="C39" s="344">
        <v>24412</v>
      </c>
      <c r="D39" s="345">
        <f t="shared" si="0"/>
        <v>7105</v>
      </c>
      <c r="E39" s="346">
        <v>2880</v>
      </c>
      <c r="F39" s="345">
        <v>943</v>
      </c>
      <c r="G39" s="347">
        <v>900</v>
      </c>
      <c r="H39" s="346">
        <v>1300</v>
      </c>
      <c r="I39" s="346">
        <v>340</v>
      </c>
      <c r="J39" s="345">
        <v>185</v>
      </c>
      <c r="K39" s="347">
        <v>528</v>
      </c>
      <c r="L39" s="346">
        <v>183</v>
      </c>
      <c r="M39" s="346">
        <v>721</v>
      </c>
      <c r="N39" s="345">
        <v>924</v>
      </c>
      <c r="O39" s="347">
        <v>301</v>
      </c>
      <c r="P39" s="345">
        <v>345</v>
      </c>
      <c r="Q39" s="347">
        <v>591</v>
      </c>
      <c r="R39" s="346">
        <v>414</v>
      </c>
      <c r="S39" s="346">
        <v>357</v>
      </c>
      <c r="T39" s="345">
        <v>316</v>
      </c>
      <c r="U39" s="347">
        <v>257</v>
      </c>
      <c r="V39" s="346">
        <v>504</v>
      </c>
      <c r="W39" s="346">
        <v>317</v>
      </c>
      <c r="X39" s="345">
        <v>325</v>
      </c>
      <c r="Y39" s="347">
        <v>245</v>
      </c>
      <c r="Z39" s="346">
        <v>629</v>
      </c>
      <c r="AA39" s="346">
        <v>432</v>
      </c>
      <c r="AB39" s="345">
        <v>287</v>
      </c>
      <c r="AC39" s="347">
        <v>432</v>
      </c>
      <c r="AD39" s="346">
        <v>372</v>
      </c>
      <c r="AE39" s="346">
        <v>321</v>
      </c>
      <c r="AF39" s="345">
        <v>555</v>
      </c>
      <c r="AG39" s="347">
        <v>71</v>
      </c>
      <c r="AH39" s="346">
        <v>199</v>
      </c>
      <c r="AI39" s="346">
        <v>97</v>
      </c>
      <c r="AJ39" s="345">
        <v>92</v>
      </c>
      <c r="AK39" s="347">
        <v>69</v>
      </c>
      <c r="AL39" s="346">
        <v>115</v>
      </c>
      <c r="AM39" s="346">
        <v>112</v>
      </c>
      <c r="AN39" s="345">
        <v>81</v>
      </c>
      <c r="AO39" s="347">
        <v>108</v>
      </c>
      <c r="AP39" s="346">
        <v>149</v>
      </c>
      <c r="AQ39" s="346">
        <v>159</v>
      </c>
      <c r="AR39" s="348">
        <v>151</v>
      </c>
    </row>
    <row r="40" spans="1:45" x14ac:dyDescent="0.2">
      <c r="A40" s="342" t="s">
        <v>194</v>
      </c>
      <c r="B40" s="343" t="s">
        <v>41</v>
      </c>
      <c r="C40" s="344">
        <v>223814</v>
      </c>
      <c r="D40" s="345">
        <f t="shared" si="0"/>
        <v>82167</v>
      </c>
      <c r="E40" s="346">
        <v>23856</v>
      </c>
      <c r="F40" s="345">
        <v>20433</v>
      </c>
      <c r="G40" s="347">
        <v>10079</v>
      </c>
      <c r="H40" s="346">
        <v>13233</v>
      </c>
      <c r="I40" s="346">
        <v>1516</v>
      </c>
      <c r="J40" s="345">
        <v>3636</v>
      </c>
      <c r="K40" s="347">
        <v>4949</v>
      </c>
      <c r="L40" s="346">
        <v>933</v>
      </c>
      <c r="M40" s="346">
        <v>3211</v>
      </c>
      <c r="N40" s="345">
        <v>8567</v>
      </c>
      <c r="O40" s="347">
        <v>1103</v>
      </c>
      <c r="P40" s="345">
        <v>1505</v>
      </c>
      <c r="Q40" s="347">
        <v>6040</v>
      </c>
      <c r="R40" s="346">
        <v>1641</v>
      </c>
      <c r="S40" s="346">
        <v>11242</v>
      </c>
      <c r="T40" s="345">
        <v>3538</v>
      </c>
      <c r="U40" s="347">
        <v>1099</v>
      </c>
      <c r="V40" s="346">
        <v>3286</v>
      </c>
      <c r="W40" s="346">
        <v>1778</v>
      </c>
      <c r="X40" s="345">
        <v>1021</v>
      </c>
      <c r="Y40" s="347">
        <v>787</v>
      </c>
      <c r="Z40" s="346">
        <v>1865</v>
      </c>
      <c r="AA40" s="346">
        <v>953</v>
      </c>
      <c r="AB40" s="345">
        <v>1147</v>
      </c>
      <c r="AC40" s="347">
        <v>746</v>
      </c>
      <c r="AD40" s="346">
        <v>1017</v>
      </c>
      <c r="AE40" s="346">
        <v>1255</v>
      </c>
      <c r="AF40" s="345">
        <v>2642</v>
      </c>
      <c r="AG40" s="347">
        <v>617</v>
      </c>
      <c r="AH40" s="346">
        <v>461</v>
      </c>
      <c r="AI40" s="346">
        <v>769</v>
      </c>
      <c r="AJ40" s="345">
        <v>1621</v>
      </c>
      <c r="AK40" s="347">
        <v>227</v>
      </c>
      <c r="AL40" s="346">
        <v>479</v>
      </c>
      <c r="AM40" s="346">
        <v>142</v>
      </c>
      <c r="AN40" s="345">
        <v>566</v>
      </c>
      <c r="AO40" s="347">
        <v>624</v>
      </c>
      <c r="AP40" s="346">
        <v>2089</v>
      </c>
      <c r="AQ40" s="346">
        <v>390</v>
      </c>
      <c r="AR40" s="348">
        <v>584</v>
      </c>
    </row>
    <row r="41" spans="1:45" x14ac:dyDescent="0.2">
      <c r="A41" s="342" t="s">
        <v>200</v>
      </c>
      <c r="B41" s="343" t="s">
        <v>42</v>
      </c>
      <c r="C41" s="344">
        <v>341198</v>
      </c>
      <c r="D41" s="345">
        <f>C41-SUM(E41:AR41)</f>
        <v>114877</v>
      </c>
      <c r="E41" s="346">
        <v>35465</v>
      </c>
      <c r="F41" s="345">
        <v>27676</v>
      </c>
      <c r="G41" s="347">
        <v>15061</v>
      </c>
      <c r="H41" s="346">
        <v>27050</v>
      </c>
      <c r="I41" s="346">
        <v>3759</v>
      </c>
      <c r="J41" s="345">
        <v>4521</v>
      </c>
      <c r="K41" s="347">
        <v>9834</v>
      </c>
      <c r="L41" s="346">
        <v>1549</v>
      </c>
      <c r="M41" s="346">
        <v>7789</v>
      </c>
      <c r="N41" s="345">
        <v>13853</v>
      </c>
      <c r="O41" s="347">
        <v>2911</v>
      </c>
      <c r="P41" s="345">
        <v>2566</v>
      </c>
      <c r="Q41" s="347">
        <v>9760</v>
      </c>
      <c r="R41" s="346">
        <v>5091</v>
      </c>
      <c r="S41" s="346">
        <v>4340</v>
      </c>
      <c r="T41" s="345">
        <v>6066</v>
      </c>
      <c r="U41" s="347">
        <v>2737</v>
      </c>
      <c r="V41" s="346">
        <v>6638</v>
      </c>
      <c r="W41" s="346">
        <v>2283</v>
      </c>
      <c r="X41" s="345">
        <v>2907</v>
      </c>
      <c r="Y41" s="347">
        <v>1372</v>
      </c>
      <c r="Z41" s="346">
        <v>3235</v>
      </c>
      <c r="AA41" s="346">
        <v>3319</v>
      </c>
      <c r="AB41" s="345">
        <v>1890</v>
      </c>
      <c r="AC41" s="347">
        <v>3548</v>
      </c>
      <c r="AD41" s="346">
        <v>1930</v>
      </c>
      <c r="AE41" s="346">
        <v>3326</v>
      </c>
      <c r="AF41" s="345">
        <v>3672</v>
      </c>
      <c r="AG41" s="347">
        <v>1048</v>
      </c>
      <c r="AH41" s="346">
        <v>996</v>
      </c>
      <c r="AI41" s="346">
        <v>1300</v>
      </c>
      <c r="AJ41" s="345">
        <v>1257</v>
      </c>
      <c r="AK41" s="347">
        <v>394</v>
      </c>
      <c r="AL41" s="346">
        <v>1284</v>
      </c>
      <c r="AM41" s="346">
        <v>513</v>
      </c>
      <c r="AN41" s="345">
        <v>1311</v>
      </c>
      <c r="AO41" s="347">
        <v>652</v>
      </c>
      <c r="AP41" s="346">
        <v>973</v>
      </c>
      <c r="AQ41" s="346">
        <v>1192</v>
      </c>
      <c r="AR41" s="348">
        <v>1253</v>
      </c>
    </row>
    <row r="42" spans="1:45" x14ac:dyDescent="0.2">
      <c r="A42" s="342" t="s">
        <v>201</v>
      </c>
      <c r="B42" s="343" t="s">
        <v>282</v>
      </c>
      <c r="C42" s="344">
        <v>0</v>
      </c>
      <c r="D42" s="345">
        <v>0</v>
      </c>
      <c r="E42" s="346">
        <v>0</v>
      </c>
      <c r="F42" s="345">
        <v>0</v>
      </c>
      <c r="G42" s="347">
        <v>0</v>
      </c>
      <c r="H42" s="346">
        <v>0</v>
      </c>
      <c r="I42" s="346">
        <v>0</v>
      </c>
      <c r="J42" s="345">
        <v>0</v>
      </c>
      <c r="K42" s="347">
        <v>0</v>
      </c>
      <c r="L42" s="346">
        <v>0</v>
      </c>
      <c r="M42" s="346">
        <v>0</v>
      </c>
      <c r="N42" s="345">
        <v>0</v>
      </c>
      <c r="O42" s="347">
        <v>0</v>
      </c>
      <c r="P42" s="345">
        <v>0</v>
      </c>
      <c r="Q42" s="347">
        <v>0</v>
      </c>
      <c r="R42" s="346">
        <v>0</v>
      </c>
      <c r="S42" s="346">
        <v>0</v>
      </c>
      <c r="T42" s="345">
        <v>0</v>
      </c>
      <c r="U42" s="347">
        <v>0</v>
      </c>
      <c r="V42" s="346">
        <v>0</v>
      </c>
      <c r="W42" s="346">
        <v>0</v>
      </c>
      <c r="X42" s="345">
        <v>0</v>
      </c>
      <c r="Y42" s="347">
        <v>0</v>
      </c>
      <c r="Z42" s="346">
        <v>0</v>
      </c>
      <c r="AA42" s="346">
        <v>0</v>
      </c>
      <c r="AB42" s="345">
        <v>0</v>
      </c>
      <c r="AC42" s="347">
        <v>0</v>
      </c>
      <c r="AD42" s="346">
        <v>0</v>
      </c>
      <c r="AE42" s="346">
        <v>0</v>
      </c>
      <c r="AF42" s="345">
        <v>0</v>
      </c>
      <c r="AG42" s="347">
        <v>0</v>
      </c>
      <c r="AH42" s="346">
        <v>0</v>
      </c>
      <c r="AI42" s="346">
        <v>0</v>
      </c>
      <c r="AJ42" s="345">
        <v>0</v>
      </c>
      <c r="AK42" s="347">
        <v>0</v>
      </c>
      <c r="AL42" s="346">
        <v>0</v>
      </c>
      <c r="AM42" s="346">
        <v>0</v>
      </c>
      <c r="AN42" s="345">
        <v>0</v>
      </c>
      <c r="AO42" s="347">
        <v>0</v>
      </c>
      <c r="AP42" s="346">
        <v>0</v>
      </c>
      <c r="AQ42" s="346">
        <v>0</v>
      </c>
      <c r="AR42" s="348">
        <v>0</v>
      </c>
      <c r="AS42" s="329" t="s">
        <v>537</v>
      </c>
    </row>
    <row r="43" spans="1:45" x14ac:dyDescent="0.2">
      <c r="A43" s="342" t="s">
        <v>202</v>
      </c>
      <c r="B43" s="343" t="s">
        <v>283</v>
      </c>
      <c r="C43" s="344">
        <v>434</v>
      </c>
      <c r="D43" s="345">
        <f>C43-SUM(E43:AR43)</f>
        <v>110</v>
      </c>
      <c r="E43" s="346">
        <v>42</v>
      </c>
      <c r="F43" s="345">
        <v>18</v>
      </c>
      <c r="G43" s="347">
        <v>21</v>
      </c>
      <c r="H43" s="346">
        <v>53</v>
      </c>
      <c r="I43" s="346">
        <v>2</v>
      </c>
      <c r="J43" s="345">
        <v>14</v>
      </c>
      <c r="K43" s="347">
        <v>13</v>
      </c>
      <c r="L43" s="346">
        <v>2</v>
      </c>
      <c r="M43" s="346">
        <v>9</v>
      </c>
      <c r="N43" s="345">
        <v>23</v>
      </c>
      <c r="O43" s="347">
        <v>2</v>
      </c>
      <c r="P43" s="345">
        <v>3</v>
      </c>
      <c r="Q43" s="347">
        <v>17</v>
      </c>
      <c r="R43" s="346">
        <v>6</v>
      </c>
      <c r="S43" s="346">
        <v>8</v>
      </c>
      <c r="T43" s="345">
        <v>12</v>
      </c>
      <c r="U43" s="347">
        <v>3</v>
      </c>
      <c r="V43" s="346">
        <v>12</v>
      </c>
      <c r="W43" s="346">
        <v>4</v>
      </c>
      <c r="X43" s="345">
        <v>5</v>
      </c>
      <c r="Y43" s="347">
        <v>2</v>
      </c>
      <c r="Z43" s="346">
        <v>6</v>
      </c>
      <c r="AA43" s="346">
        <v>5</v>
      </c>
      <c r="AB43" s="345">
        <v>2</v>
      </c>
      <c r="AC43" s="347">
        <v>4</v>
      </c>
      <c r="AD43" s="346">
        <v>3</v>
      </c>
      <c r="AE43" s="346">
        <v>5</v>
      </c>
      <c r="AF43" s="345">
        <v>7</v>
      </c>
      <c r="AG43" s="347">
        <v>3</v>
      </c>
      <c r="AH43" s="346">
        <v>2</v>
      </c>
      <c r="AI43" s="346">
        <v>2</v>
      </c>
      <c r="AJ43" s="345">
        <v>3</v>
      </c>
      <c r="AK43" s="347">
        <v>0</v>
      </c>
      <c r="AL43" s="346">
        <v>2</v>
      </c>
      <c r="AM43" s="346">
        <v>1</v>
      </c>
      <c r="AN43" s="345">
        <v>2</v>
      </c>
      <c r="AO43" s="347">
        <v>2</v>
      </c>
      <c r="AP43" s="346">
        <v>1</v>
      </c>
      <c r="AQ43" s="346">
        <v>2</v>
      </c>
      <c r="AR43" s="348">
        <v>1</v>
      </c>
    </row>
    <row r="44" spans="1:45" x14ac:dyDescent="0.2">
      <c r="A44" s="349"/>
      <c r="B44" s="350" t="s">
        <v>538</v>
      </c>
      <c r="C44" s="351">
        <f>SUM(C5:C43)</f>
        <v>2516012</v>
      </c>
      <c r="D44" s="352">
        <f>SUM(D5:D43)</f>
        <v>773646</v>
      </c>
      <c r="E44" s="353">
        <f t="shared" ref="E44:AR44" si="1">SUM(E5:E43)</f>
        <v>286690</v>
      </c>
      <c r="F44" s="352">
        <f t="shared" si="1"/>
        <v>205034</v>
      </c>
      <c r="G44" s="354">
        <f t="shared" si="1"/>
        <v>114013</v>
      </c>
      <c r="H44" s="353">
        <f t="shared" si="1"/>
        <v>163870</v>
      </c>
      <c r="I44" s="353">
        <f t="shared" si="1"/>
        <v>25369</v>
      </c>
      <c r="J44" s="352">
        <f t="shared" si="1"/>
        <v>27463</v>
      </c>
      <c r="K44" s="354">
        <f t="shared" si="1"/>
        <v>79497</v>
      </c>
      <c r="L44" s="353">
        <f t="shared" si="1"/>
        <v>14190</v>
      </c>
      <c r="M44" s="353">
        <f t="shared" si="1"/>
        <v>48548</v>
      </c>
      <c r="N44" s="352">
        <f t="shared" si="1"/>
        <v>105721</v>
      </c>
      <c r="O44" s="354">
        <f t="shared" si="1"/>
        <v>22533</v>
      </c>
      <c r="P44" s="352">
        <f t="shared" si="1"/>
        <v>20121</v>
      </c>
      <c r="Q44" s="354">
        <f t="shared" si="1"/>
        <v>60589</v>
      </c>
      <c r="R44" s="353">
        <f t="shared" si="1"/>
        <v>39078</v>
      </c>
      <c r="S44" s="353">
        <f t="shared" si="1"/>
        <v>52735</v>
      </c>
      <c r="T44" s="352">
        <f t="shared" si="1"/>
        <v>42544</v>
      </c>
      <c r="U44" s="354">
        <f t="shared" si="1"/>
        <v>26737</v>
      </c>
      <c r="V44" s="353">
        <f t="shared" si="1"/>
        <v>46572</v>
      </c>
      <c r="W44" s="353">
        <f t="shared" si="1"/>
        <v>27308</v>
      </c>
      <c r="X44" s="352">
        <f t="shared" si="1"/>
        <v>21411</v>
      </c>
      <c r="Y44" s="354">
        <f t="shared" si="1"/>
        <v>12486</v>
      </c>
      <c r="Z44" s="353">
        <f t="shared" si="1"/>
        <v>35143</v>
      </c>
      <c r="AA44" s="353">
        <f t="shared" si="1"/>
        <v>27629</v>
      </c>
      <c r="AB44" s="352">
        <f t="shared" si="1"/>
        <v>17044</v>
      </c>
      <c r="AC44" s="354">
        <f t="shared" si="1"/>
        <v>22213</v>
      </c>
      <c r="AD44" s="353">
        <f t="shared" si="1"/>
        <v>18548</v>
      </c>
      <c r="AE44" s="353">
        <f t="shared" si="1"/>
        <v>26439</v>
      </c>
      <c r="AF44" s="352">
        <f t="shared" si="1"/>
        <v>38477</v>
      </c>
      <c r="AG44" s="354">
        <f t="shared" si="1"/>
        <v>8500</v>
      </c>
      <c r="AH44" s="353">
        <f t="shared" si="1"/>
        <v>9756</v>
      </c>
      <c r="AI44" s="353">
        <f t="shared" si="1"/>
        <v>16207</v>
      </c>
      <c r="AJ44" s="352">
        <f t="shared" si="1"/>
        <v>12848</v>
      </c>
      <c r="AK44" s="354">
        <f t="shared" si="1"/>
        <v>4534</v>
      </c>
      <c r="AL44" s="353">
        <f t="shared" si="1"/>
        <v>13373</v>
      </c>
      <c r="AM44" s="353">
        <f t="shared" si="1"/>
        <v>4407</v>
      </c>
      <c r="AN44" s="352">
        <f t="shared" si="1"/>
        <v>11384</v>
      </c>
      <c r="AO44" s="354">
        <f t="shared" si="1"/>
        <v>6226</v>
      </c>
      <c r="AP44" s="353">
        <f t="shared" si="1"/>
        <v>10035</v>
      </c>
      <c r="AQ44" s="353">
        <f t="shared" si="1"/>
        <v>8805</v>
      </c>
      <c r="AR44" s="355">
        <f t="shared" si="1"/>
        <v>7916</v>
      </c>
      <c r="AS44" s="356"/>
    </row>
    <row r="45" spans="1:45" x14ac:dyDescent="0.2">
      <c r="A45" s="327"/>
      <c r="B45" s="327"/>
      <c r="C45" s="357"/>
      <c r="D45" s="357" t="s">
        <v>539</v>
      </c>
      <c r="E45" s="357"/>
      <c r="F45" s="357"/>
      <c r="G45" s="357"/>
      <c r="H45" s="357"/>
      <c r="I45" s="357"/>
      <c r="J45" s="357"/>
      <c r="K45" s="357"/>
      <c r="L45" s="357"/>
      <c r="M45" s="357"/>
      <c r="N45" s="357"/>
      <c r="O45" s="357"/>
      <c r="P45" s="357"/>
      <c r="Q45" s="357"/>
      <c r="R45" s="357"/>
      <c r="S45" s="357"/>
      <c r="T45" s="357"/>
      <c r="U45" s="357"/>
      <c r="V45" s="357"/>
      <c r="W45" s="357"/>
      <c r="X45" s="357"/>
      <c r="Y45" s="357"/>
      <c r="Z45" s="357"/>
      <c r="AA45" s="357"/>
      <c r="AB45" s="357"/>
      <c r="AC45" s="357"/>
      <c r="AD45" s="357"/>
      <c r="AE45" s="357"/>
      <c r="AF45" s="357"/>
      <c r="AG45" s="357"/>
      <c r="AH45" s="357"/>
      <c r="AI45" s="357"/>
      <c r="AJ45" s="357"/>
      <c r="AK45" s="357"/>
      <c r="AL45" s="357"/>
      <c r="AM45" s="357"/>
      <c r="AN45" s="357"/>
      <c r="AO45" s="357"/>
      <c r="AP45" s="357"/>
      <c r="AQ45" s="357"/>
      <c r="AR45" s="357"/>
    </row>
    <row r="46" spans="1:45" x14ac:dyDescent="0.2">
      <c r="A46" s="327"/>
      <c r="B46" s="327"/>
      <c r="C46" s="357"/>
      <c r="D46" s="327"/>
      <c r="E46" s="327"/>
      <c r="F46" s="327"/>
      <c r="G46" s="327"/>
      <c r="H46" s="327"/>
      <c r="I46" s="327"/>
      <c r="J46" s="327"/>
      <c r="K46" s="327"/>
      <c r="L46" s="327"/>
      <c r="M46" s="327"/>
      <c r="N46" s="327"/>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327"/>
      <c r="AO46" s="327"/>
      <c r="AP46" s="327"/>
      <c r="AQ46" s="327"/>
      <c r="AR46" s="327"/>
    </row>
    <row r="47" spans="1:45" x14ac:dyDescent="0.2">
      <c r="A47" s="325" t="s">
        <v>540</v>
      </c>
      <c r="B47" s="326"/>
      <c r="C47" s="327"/>
      <c r="D47" s="327"/>
      <c r="E47" s="327"/>
      <c r="F47" s="327"/>
      <c r="G47" s="327"/>
      <c r="H47" s="327"/>
      <c r="I47" s="327"/>
      <c r="J47" s="327"/>
      <c r="K47" s="327"/>
      <c r="L47" s="327"/>
      <c r="M47" s="327"/>
      <c r="N47" s="327"/>
      <c r="O47" s="327"/>
      <c r="P47" s="327"/>
      <c r="Q47" s="327"/>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327"/>
      <c r="AO47" s="327"/>
      <c r="AP47" s="327"/>
      <c r="AQ47" s="327"/>
      <c r="AR47" s="327"/>
    </row>
    <row r="48" spans="1:45" x14ac:dyDescent="0.2">
      <c r="A48" s="326" t="s">
        <v>177</v>
      </c>
      <c r="B48" s="326" t="s">
        <v>541</v>
      </c>
      <c r="C48" s="327"/>
      <c r="D48" s="327"/>
      <c r="E48" s="327" t="s">
        <v>177</v>
      </c>
      <c r="F48" s="327"/>
      <c r="G48" s="327"/>
      <c r="H48" s="327"/>
      <c r="I48" s="327"/>
      <c r="J48" s="327"/>
      <c r="K48" s="327"/>
      <c r="L48" s="327"/>
      <c r="M48" s="327"/>
      <c r="N48" s="327"/>
      <c r="O48" s="327"/>
      <c r="P48" s="327"/>
      <c r="Q48" s="327"/>
      <c r="R48" s="327"/>
      <c r="S48" s="327"/>
      <c r="T48" s="327"/>
      <c r="U48" s="327"/>
      <c r="V48" s="327"/>
      <c r="W48" s="327"/>
      <c r="X48" s="327"/>
      <c r="Y48" s="327"/>
      <c r="Z48" s="327"/>
      <c r="AA48" s="327"/>
      <c r="AB48" s="327"/>
      <c r="AC48" s="327"/>
      <c r="AD48" s="327"/>
      <c r="AE48" s="327"/>
      <c r="AF48" s="327"/>
      <c r="AG48" s="327"/>
      <c r="AH48" s="327"/>
      <c r="AI48" s="327"/>
      <c r="AJ48" s="327"/>
      <c r="AK48" s="327"/>
      <c r="AL48" s="327"/>
      <c r="AM48" s="327"/>
      <c r="AN48" s="327"/>
      <c r="AO48" s="327"/>
      <c r="AP48" s="327"/>
      <c r="AQ48" s="327" t="s">
        <v>489</v>
      </c>
      <c r="AR48" s="327"/>
    </row>
    <row r="49" spans="1:44" ht="13.5" customHeight="1" x14ac:dyDescent="0.2">
      <c r="A49" s="462" t="s">
        <v>490</v>
      </c>
      <c r="B49" s="464"/>
      <c r="C49" s="330" t="s">
        <v>491</v>
      </c>
      <c r="D49" s="332" t="s">
        <v>133</v>
      </c>
      <c r="E49" s="332" t="s">
        <v>492</v>
      </c>
      <c r="F49" s="331" t="s">
        <v>493</v>
      </c>
      <c r="G49" s="333" t="s">
        <v>494</v>
      </c>
      <c r="H49" s="332" t="s">
        <v>495</v>
      </c>
      <c r="I49" s="332" t="s">
        <v>496</v>
      </c>
      <c r="J49" s="331" t="s">
        <v>497</v>
      </c>
      <c r="K49" s="333" t="s">
        <v>498</v>
      </c>
      <c r="L49" s="332" t="s">
        <v>499</v>
      </c>
      <c r="M49" s="332" t="s">
        <v>500</v>
      </c>
      <c r="N49" s="331" t="s">
        <v>501</v>
      </c>
      <c r="O49" s="333" t="s">
        <v>502</v>
      </c>
      <c r="P49" s="332" t="s">
        <v>503</v>
      </c>
      <c r="Q49" s="332" t="s">
        <v>504</v>
      </c>
      <c r="R49" s="331" t="s">
        <v>505</v>
      </c>
      <c r="S49" s="333" t="s">
        <v>506</v>
      </c>
      <c r="T49" s="332" t="s">
        <v>507</v>
      </c>
      <c r="U49" s="332" t="s">
        <v>508</v>
      </c>
      <c r="V49" s="331" t="s">
        <v>509</v>
      </c>
      <c r="W49" s="333" t="s">
        <v>510</v>
      </c>
      <c r="X49" s="332" t="s">
        <v>511</v>
      </c>
      <c r="Y49" s="332" t="s">
        <v>512</v>
      </c>
      <c r="Z49" s="331" t="s">
        <v>513</v>
      </c>
      <c r="AA49" s="333" t="s">
        <v>514</v>
      </c>
      <c r="AB49" s="332" t="s">
        <v>515</v>
      </c>
      <c r="AC49" s="332" t="s">
        <v>516</v>
      </c>
      <c r="AD49" s="331" t="s">
        <v>517</v>
      </c>
      <c r="AE49" s="333" t="s">
        <v>518</v>
      </c>
      <c r="AF49" s="332" t="s">
        <v>519</v>
      </c>
      <c r="AG49" s="332" t="s">
        <v>520</v>
      </c>
      <c r="AH49" s="331" t="s">
        <v>521</v>
      </c>
      <c r="AI49" s="333" t="s">
        <v>522</v>
      </c>
      <c r="AJ49" s="332" t="s">
        <v>523</v>
      </c>
      <c r="AK49" s="332" t="s">
        <v>524</v>
      </c>
      <c r="AL49" s="331" t="s">
        <v>525</v>
      </c>
      <c r="AM49" s="333" t="s">
        <v>526</v>
      </c>
      <c r="AN49" s="332" t="s">
        <v>527</v>
      </c>
      <c r="AO49" s="332" t="s">
        <v>528</v>
      </c>
      <c r="AP49" s="331" t="s">
        <v>529</v>
      </c>
      <c r="AQ49" s="333" t="s">
        <v>530</v>
      </c>
      <c r="AR49" s="334" t="s">
        <v>531</v>
      </c>
    </row>
    <row r="50" spans="1:44" ht="24" x14ac:dyDescent="0.2">
      <c r="A50" s="335"/>
      <c r="B50" s="358"/>
      <c r="C50" s="359" t="s">
        <v>542</v>
      </c>
      <c r="D50" s="360" t="s">
        <v>542</v>
      </c>
      <c r="E50" s="360" t="s">
        <v>542</v>
      </c>
      <c r="F50" s="361" t="s">
        <v>542</v>
      </c>
      <c r="G50" s="362" t="s">
        <v>542</v>
      </c>
      <c r="H50" s="360" t="s">
        <v>542</v>
      </c>
      <c r="I50" s="360" t="s">
        <v>542</v>
      </c>
      <c r="J50" s="361" t="s">
        <v>542</v>
      </c>
      <c r="K50" s="362" t="s">
        <v>542</v>
      </c>
      <c r="L50" s="360" t="s">
        <v>542</v>
      </c>
      <c r="M50" s="360" t="s">
        <v>542</v>
      </c>
      <c r="N50" s="361" t="s">
        <v>542</v>
      </c>
      <c r="O50" s="362" t="s">
        <v>542</v>
      </c>
      <c r="P50" s="360" t="s">
        <v>542</v>
      </c>
      <c r="Q50" s="360" t="s">
        <v>542</v>
      </c>
      <c r="R50" s="361" t="s">
        <v>542</v>
      </c>
      <c r="S50" s="362" t="s">
        <v>542</v>
      </c>
      <c r="T50" s="360" t="s">
        <v>542</v>
      </c>
      <c r="U50" s="360" t="s">
        <v>542</v>
      </c>
      <c r="V50" s="361" t="s">
        <v>542</v>
      </c>
      <c r="W50" s="362" t="s">
        <v>542</v>
      </c>
      <c r="X50" s="360" t="s">
        <v>542</v>
      </c>
      <c r="Y50" s="360" t="s">
        <v>542</v>
      </c>
      <c r="Z50" s="361" t="s">
        <v>542</v>
      </c>
      <c r="AA50" s="362" t="s">
        <v>542</v>
      </c>
      <c r="AB50" s="360" t="s">
        <v>542</v>
      </c>
      <c r="AC50" s="360" t="s">
        <v>542</v>
      </c>
      <c r="AD50" s="361" t="s">
        <v>542</v>
      </c>
      <c r="AE50" s="362" t="s">
        <v>542</v>
      </c>
      <c r="AF50" s="360" t="s">
        <v>542</v>
      </c>
      <c r="AG50" s="360" t="s">
        <v>542</v>
      </c>
      <c r="AH50" s="361" t="s">
        <v>542</v>
      </c>
      <c r="AI50" s="362" t="s">
        <v>542</v>
      </c>
      <c r="AJ50" s="360" t="s">
        <v>542</v>
      </c>
      <c r="AK50" s="360" t="s">
        <v>542</v>
      </c>
      <c r="AL50" s="361" t="s">
        <v>542</v>
      </c>
      <c r="AM50" s="362" t="s">
        <v>542</v>
      </c>
      <c r="AN50" s="360" t="s">
        <v>542</v>
      </c>
      <c r="AO50" s="360" t="s">
        <v>542</v>
      </c>
      <c r="AP50" s="361" t="s">
        <v>542</v>
      </c>
      <c r="AQ50" s="362" t="s">
        <v>542</v>
      </c>
      <c r="AR50" s="363" t="s">
        <v>542</v>
      </c>
    </row>
    <row r="51" spans="1:44" x14ac:dyDescent="0.2">
      <c r="A51" s="342" t="s">
        <v>263</v>
      </c>
      <c r="B51" s="326" t="s">
        <v>533</v>
      </c>
      <c r="C51" s="344">
        <v>32013</v>
      </c>
      <c r="D51" s="346">
        <v>5496</v>
      </c>
      <c r="E51" s="346">
        <v>920</v>
      </c>
      <c r="F51" s="345">
        <v>619</v>
      </c>
      <c r="G51" s="347">
        <v>541</v>
      </c>
      <c r="H51" s="346">
        <v>642</v>
      </c>
      <c r="I51" s="346">
        <v>875</v>
      </c>
      <c r="J51" s="345">
        <v>85</v>
      </c>
      <c r="K51" s="347">
        <v>567</v>
      </c>
      <c r="L51" s="346">
        <v>153</v>
      </c>
      <c r="M51" s="346">
        <v>1627</v>
      </c>
      <c r="N51" s="345">
        <v>689</v>
      </c>
      <c r="O51" s="347">
        <v>452</v>
      </c>
      <c r="P51" s="346">
        <v>119</v>
      </c>
      <c r="Q51" s="346">
        <v>716</v>
      </c>
      <c r="R51" s="345">
        <v>1569</v>
      </c>
      <c r="S51" s="347">
        <v>148</v>
      </c>
      <c r="T51" s="346">
        <v>368</v>
      </c>
      <c r="U51" s="346">
        <v>642</v>
      </c>
      <c r="V51" s="345">
        <v>806</v>
      </c>
      <c r="W51" s="347">
        <v>325</v>
      </c>
      <c r="X51" s="346">
        <v>1985</v>
      </c>
      <c r="Y51" s="346">
        <v>722</v>
      </c>
      <c r="Z51" s="345">
        <v>1460</v>
      </c>
      <c r="AA51" s="347">
        <v>4404</v>
      </c>
      <c r="AB51" s="346">
        <v>714</v>
      </c>
      <c r="AC51" s="346">
        <v>1642</v>
      </c>
      <c r="AD51" s="345">
        <v>459</v>
      </c>
      <c r="AE51" s="347">
        <v>569</v>
      </c>
      <c r="AF51" s="346">
        <v>705</v>
      </c>
      <c r="AG51" s="346">
        <v>251</v>
      </c>
      <c r="AH51" s="345">
        <v>328</v>
      </c>
      <c r="AI51" s="347">
        <v>473</v>
      </c>
      <c r="AJ51" s="346">
        <v>0</v>
      </c>
      <c r="AK51" s="346">
        <v>130</v>
      </c>
      <c r="AL51" s="345">
        <v>126</v>
      </c>
      <c r="AM51" s="347">
        <v>71</v>
      </c>
      <c r="AN51" s="346">
        <v>0</v>
      </c>
      <c r="AO51" s="346">
        <v>320</v>
      </c>
      <c r="AP51" s="345">
        <v>671</v>
      </c>
      <c r="AQ51" s="347">
        <v>635</v>
      </c>
      <c r="AR51" s="348">
        <v>664</v>
      </c>
    </row>
    <row r="52" spans="1:44" x14ac:dyDescent="0.2">
      <c r="A52" s="342" t="s">
        <v>219</v>
      </c>
      <c r="B52" s="326" t="s">
        <v>445</v>
      </c>
      <c r="C52" s="344">
        <v>924</v>
      </c>
      <c r="D52" s="346">
        <f t="shared" ref="D52:D86" si="2">C52-SUM(E52:AR52)</f>
        <v>52</v>
      </c>
      <c r="E52" s="346">
        <v>56</v>
      </c>
      <c r="F52" s="345">
        <v>0</v>
      </c>
      <c r="G52" s="347">
        <v>0</v>
      </c>
      <c r="H52" s="346">
        <v>7</v>
      </c>
      <c r="I52" s="346">
        <v>0</v>
      </c>
      <c r="J52" s="345">
        <v>0</v>
      </c>
      <c r="K52" s="347">
        <v>0</v>
      </c>
      <c r="L52" s="346">
        <v>0</v>
      </c>
      <c r="M52" s="346">
        <v>86</v>
      </c>
      <c r="N52" s="345">
        <v>0</v>
      </c>
      <c r="O52" s="347">
        <v>0</v>
      </c>
      <c r="P52" s="346">
        <v>6</v>
      </c>
      <c r="Q52" s="346">
        <v>0</v>
      </c>
      <c r="R52" s="345">
        <v>0</v>
      </c>
      <c r="S52" s="347">
        <v>0</v>
      </c>
      <c r="T52" s="346">
        <v>0</v>
      </c>
      <c r="U52" s="346">
        <v>0</v>
      </c>
      <c r="V52" s="345">
        <v>6</v>
      </c>
      <c r="W52" s="347">
        <v>0</v>
      </c>
      <c r="X52" s="346">
        <v>5</v>
      </c>
      <c r="Y52" s="346">
        <v>106</v>
      </c>
      <c r="Z52" s="345">
        <v>85</v>
      </c>
      <c r="AA52" s="347">
        <v>0</v>
      </c>
      <c r="AB52" s="346">
        <v>78</v>
      </c>
      <c r="AC52" s="346">
        <v>0</v>
      </c>
      <c r="AD52" s="345">
        <v>246</v>
      </c>
      <c r="AE52" s="347">
        <v>0</v>
      </c>
      <c r="AF52" s="346">
        <v>4</v>
      </c>
      <c r="AG52" s="346">
        <v>0</v>
      </c>
      <c r="AH52" s="345">
        <v>59</v>
      </c>
      <c r="AI52" s="347">
        <v>0</v>
      </c>
      <c r="AJ52" s="346">
        <v>0</v>
      </c>
      <c r="AK52" s="346">
        <v>0</v>
      </c>
      <c r="AL52" s="345">
        <v>14</v>
      </c>
      <c r="AM52" s="347">
        <v>47</v>
      </c>
      <c r="AN52" s="346">
        <v>0</v>
      </c>
      <c r="AO52" s="346">
        <v>2</v>
      </c>
      <c r="AP52" s="345">
        <v>7</v>
      </c>
      <c r="AQ52" s="347">
        <v>46</v>
      </c>
      <c r="AR52" s="348">
        <v>12</v>
      </c>
    </row>
    <row r="53" spans="1:44" x14ac:dyDescent="0.2">
      <c r="A53" s="342" t="s">
        <v>220</v>
      </c>
      <c r="B53" s="326" t="s">
        <v>249</v>
      </c>
      <c r="C53" s="344">
        <v>3104</v>
      </c>
      <c r="D53" s="346">
        <f t="shared" si="2"/>
        <v>252</v>
      </c>
      <c r="E53" s="346">
        <v>41</v>
      </c>
      <c r="F53" s="345">
        <v>0</v>
      </c>
      <c r="G53" s="347">
        <v>431</v>
      </c>
      <c r="H53" s="346">
        <v>0</v>
      </c>
      <c r="I53" s="346">
        <v>0</v>
      </c>
      <c r="J53" s="345">
        <v>0</v>
      </c>
      <c r="K53" s="347">
        <v>0</v>
      </c>
      <c r="L53" s="346">
        <v>52</v>
      </c>
      <c r="M53" s="346">
        <v>101</v>
      </c>
      <c r="N53" s="345">
        <v>0</v>
      </c>
      <c r="O53" s="347">
        <v>32</v>
      </c>
      <c r="P53" s="346">
        <v>0</v>
      </c>
      <c r="Q53" s="346">
        <v>0</v>
      </c>
      <c r="R53" s="345">
        <v>0</v>
      </c>
      <c r="S53" s="347">
        <v>18</v>
      </c>
      <c r="T53" s="346">
        <v>0</v>
      </c>
      <c r="U53" s="346">
        <v>0</v>
      </c>
      <c r="V53" s="345">
        <v>0</v>
      </c>
      <c r="W53" s="347">
        <v>0</v>
      </c>
      <c r="X53" s="346">
        <v>0</v>
      </c>
      <c r="Y53" s="346">
        <v>0</v>
      </c>
      <c r="Z53" s="345">
        <v>0</v>
      </c>
      <c r="AA53" s="347">
        <v>312</v>
      </c>
      <c r="AB53" s="346">
        <v>5</v>
      </c>
      <c r="AC53" s="346">
        <v>1208</v>
      </c>
      <c r="AD53" s="345">
        <v>11</v>
      </c>
      <c r="AE53" s="347">
        <v>0</v>
      </c>
      <c r="AF53" s="346">
        <v>155</v>
      </c>
      <c r="AG53" s="346">
        <v>0</v>
      </c>
      <c r="AH53" s="345">
        <v>0</v>
      </c>
      <c r="AI53" s="347">
        <v>0</v>
      </c>
      <c r="AJ53" s="346">
        <v>0</v>
      </c>
      <c r="AK53" s="346">
        <v>0</v>
      </c>
      <c r="AL53" s="345">
        <v>0</v>
      </c>
      <c r="AM53" s="347">
        <v>0</v>
      </c>
      <c r="AN53" s="346">
        <v>0</v>
      </c>
      <c r="AO53" s="346">
        <v>0</v>
      </c>
      <c r="AP53" s="345">
        <v>0</v>
      </c>
      <c r="AQ53" s="347">
        <v>347</v>
      </c>
      <c r="AR53" s="348">
        <v>139</v>
      </c>
    </row>
    <row r="54" spans="1:44" x14ac:dyDescent="0.2">
      <c r="A54" s="342" t="s">
        <v>221</v>
      </c>
      <c r="B54" s="326" t="s">
        <v>27</v>
      </c>
      <c r="C54" s="344">
        <v>240</v>
      </c>
      <c r="D54" s="346">
        <f t="shared" si="2"/>
        <v>17</v>
      </c>
      <c r="E54" s="346">
        <v>77</v>
      </c>
      <c r="F54" s="345">
        <v>15</v>
      </c>
      <c r="G54" s="347">
        <v>0</v>
      </c>
      <c r="H54" s="346">
        <v>4</v>
      </c>
      <c r="I54" s="346">
        <v>2</v>
      </c>
      <c r="J54" s="345">
        <v>0</v>
      </c>
      <c r="K54" s="347">
        <v>0</v>
      </c>
      <c r="L54" s="346">
        <v>3</v>
      </c>
      <c r="M54" s="346">
        <v>0</v>
      </c>
      <c r="N54" s="345">
        <v>0</v>
      </c>
      <c r="O54" s="347">
        <v>19</v>
      </c>
      <c r="P54" s="346">
        <v>1</v>
      </c>
      <c r="Q54" s="346">
        <v>0</v>
      </c>
      <c r="R54" s="345">
        <v>0</v>
      </c>
      <c r="S54" s="347">
        <v>3</v>
      </c>
      <c r="T54" s="346">
        <v>0</v>
      </c>
      <c r="U54" s="346">
        <v>0</v>
      </c>
      <c r="V54" s="345">
        <v>0</v>
      </c>
      <c r="W54" s="347">
        <v>4</v>
      </c>
      <c r="X54" s="346">
        <v>0</v>
      </c>
      <c r="Y54" s="346">
        <v>24</v>
      </c>
      <c r="Z54" s="345">
        <v>9</v>
      </c>
      <c r="AA54" s="347">
        <v>3</v>
      </c>
      <c r="AB54" s="346">
        <v>7</v>
      </c>
      <c r="AC54" s="346">
        <v>0</v>
      </c>
      <c r="AD54" s="345">
        <v>0</v>
      </c>
      <c r="AE54" s="347">
        <v>36</v>
      </c>
      <c r="AF54" s="346">
        <v>3</v>
      </c>
      <c r="AG54" s="346">
        <v>0</v>
      </c>
      <c r="AH54" s="345">
        <v>0</v>
      </c>
      <c r="AI54" s="347">
        <v>0</v>
      </c>
      <c r="AJ54" s="346">
        <v>0</v>
      </c>
      <c r="AK54" s="346">
        <v>0</v>
      </c>
      <c r="AL54" s="345">
        <v>0</v>
      </c>
      <c r="AM54" s="347">
        <v>7</v>
      </c>
      <c r="AN54" s="346">
        <v>0</v>
      </c>
      <c r="AO54" s="346">
        <v>0</v>
      </c>
      <c r="AP54" s="345">
        <v>0</v>
      </c>
      <c r="AQ54" s="347">
        <v>6</v>
      </c>
      <c r="AR54" s="348">
        <v>0</v>
      </c>
    </row>
    <row r="55" spans="1:44" x14ac:dyDescent="0.2">
      <c r="A55" s="342" t="s">
        <v>222</v>
      </c>
      <c r="B55" s="326" t="s">
        <v>190</v>
      </c>
      <c r="C55" s="344">
        <v>73039</v>
      </c>
      <c r="D55" s="346">
        <f t="shared" si="2"/>
        <v>21268</v>
      </c>
      <c r="E55" s="346">
        <v>6547</v>
      </c>
      <c r="F55" s="345">
        <v>2250</v>
      </c>
      <c r="G55" s="347">
        <v>2300</v>
      </c>
      <c r="H55" s="346">
        <v>6230</v>
      </c>
      <c r="I55" s="346">
        <v>139</v>
      </c>
      <c r="J55" s="345">
        <v>189</v>
      </c>
      <c r="K55" s="347">
        <v>4443</v>
      </c>
      <c r="L55" s="346">
        <v>517</v>
      </c>
      <c r="M55" s="346">
        <v>992</v>
      </c>
      <c r="N55" s="345">
        <v>4385</v>
      </c>
      <c r="O55" s="347">
        <v>220</v>
      </c>
      <c r="P55" s="346">
        <v>148</v>
      </c>
      <c r="Q55" s="346">
        <v>1953</v>
      </c>
      <c r="R55" s="345">
        <v>1548</v>
      </c>
      <c r="S55" s="347">
        <v>1051</v>
      </c>
      <c r="T55" s="346">
        <v>229</v>
      </c>
      <c r="U55" s="346">
        <v>2183</v>
      </c>
      <c r="V55" s="345">
        <v>1264</v>
      </c>
      <c r="W55" s="347">
        <v>743</v>
      </c>
      <c r="X55" s="346">
        <v>568</v>
      </c>
      <c r="Y55" s="346">
        <v>235</v>
      </c>
      <c r="Z55" s="345">
        <v>1012</v>
      </c>
      <c r="AA55" s="347">
        <v>787</v>
      </c>
      <c r="AB55" s="346">
        <v>638</v>
      </c>
      <c r="AC55" s="346">
        <v>833</v>
      </c>
      <c r="AD55" s="345">
        <v>1671</v>
      </c>
      <c r="AE55" s="347">
        <v>825</v>
      </c>
      <c r="AF55" s="346">
        <v>3111</v>
      </c>
      <c r="AG55" s="346">
        <v>18</v>
      </c>
      <c r="AH55" s="345">
        <v>345</v>
      </c>
      <c r="AI55" s="347">
        <v>1977</v>
      </c>
      <c r="AJ55" s="346">
        <v>19</v>
      </c>
      <c r="AK55" s="346">
        <v>15</v>
      </c>
      <c r="AL55" s="345">
        <v>204</v>
      </c>
      <c r="AM55" s="347">
        <v>329</v>
      </c>
      <c r="AN55" s="346">
        <v>210</v>
      </c>
      <c r="AO55" s="346">
        <v>178</v>
      </c>
      <c r="AP55" s="345">
        <v>169</v>
      </c>
      <c r="AQ55" s="347">
        <v>785</v>
      </c>
      <c r="AR55" s="348">
        <v>511</v>
      </c>
    </row>
    <row r="56" spans="1:44" x14ac:dyDescent="0.2">
      <c r="A56" s="342" t="s">
        <v>223</v>
      </c>
      <c r="B56" s="326" t="s">
        <v>28</v>
      </c>
      <c r="C56" s="344">
        <v>11242</v>
      </c>
      <c r="D56" s="346">
        <f t="shared" si="2"/>
        <v>536</v>
      </c>
      <c r="E56" s="346">
        <v>1898</v>
      </c>
      <c r="F56" s="345">
        <v>273</v>
      </c>
      <c r="G56" s="347">
        <v>63</v>
      </c>
      <c r="H56" s="346">
        <v>261</v>
      </c>
      <c r="I56" s="346">
        <v>189</v>
      </c>
      <c r="J56" s="345">
        <v>65</v>
      </c>
      <c r="K56" s="347">
        <v>385</v>
      </c>
      <c r="L56" s="346">
        <v>38</v>
      </c>
      <c r="M56" s="346">
        <v>324</v>
      </c>
      <c r="N56" s="345">
        <v>1291</v>
      </c>
      <c r="O56" s="347">
        <v>314</v>
      </c>
      <c r="P56" s="346">
        <v>1376</v>
      </c>
      <c r="Q56" s="346">
        <v>256</v>
      </c>
      <c r="R56" s="345">
        <v>109</v>
      </c>
      <c r="S56" s="347">
        <v>199</v>
      </c>
      <c r="T56" s="346">
        <v>61</v>
      </c>
      <c r="U56" s="346">
        <v>412</v>
      </c>
      <c r="V56" s="345">
        <v>37</v>
      </c>
      <c r="W56" s="347">
        <v>227</v>
      </c>
      <c r="X56" s="346">
        <v>40</v>
      </c>
      <c r="Y56" s="346">
        <v>131</v>
      </c>
      <c r="Z56" s="345">
        <v>470</v>
      </c>
      <c r="AA56" s="347">
        <v>76</v>
      </c>
      <c r="AB56" s="346">
        <v>369</v>
      </c>
      <c r="AC56" s="346">
        <v>66</v>
      </c>
      <c r="AD56" s="345">
        <v>132</v>
      </c>
      <c r="AE56" s="347">
        <v>235</v>
      </c>
      <c r="AF56" s="346">
        <v>165</v>
      </c>
      <c r="AG56" s="346">
        <v>0</v>
      </c>
      <c r="AH56" s="345">
        <v>608</v>
      </c>
      <c r="AI56" s="347">
        <v>77</v>
      </c>
      <c r="AJ56" s="346">
        <v>150</v>
      </c>
      <c r="AK56" s="346">
        <v>58</v>
      </c>
      <c r="AL56" s="345">
        <v>48</v>
      </c>
      <c r="AM56" s="347">
        <v>39</v>
      </c>
      <c r="AN56" s="346">
        <v>14</v>
      </c>
      <c r="AO56" s="346">
        <v>10</v>
      </c>
      <c r="AP56" s="345">
        <v>65</v>
      </c>
      <c r="AQ56" s="347">
        <v>132</v>
      </c>
      <c r="AR56" s="348">
        <v>43</v>
      </c>
    </row>
    <row r="57" spans="1:44" x14ac:dyDescent="0.2">
      <c r="A57" s="342" t="s">
        <v>224</v>
      </c>
      <c r="B57" s="326" t="s">
        <v>267</v>
      </c>
      <c r="C57" s="344">
        <v>14078</v>
      </c>
      <c r="D57" s="346">
        <f t="shared" si="2"/>
        <v>1405</v>
      </c>
      <c r="E57" s="346">
        <v>1471</v>
      </c>
      <c r="F57" s="345">
        <v>1325</v>
      </c>
      <c r="G57" s="347">
        <v>635</v>
      </c>
      <c r="H57" s="346">
        <v>290</v>
      </c>
      <c r="I57" s="346">
        <v>62</v>
      </c>
      <c r="J57" s="345">
        <v>6</v>
      </c>
      <c r="K57" s="347">
        <v>810</v>
      </c>
      <c r="L57" s="346">
        <v>63</v>
      </c>
      <c r="M57" s="346">
        <v>367</v>
      </c>
      <c r="N57" s="345">
        <v>499</v>
      </c>
      <c r="O57" s="347">
        <v>86</v>
      </c>
      <c r="P57" s="346">
        <v>99</v>
      </c>
      <c r="Q57" s="346">
        <v>21</v>
      </c>
      <c r="R57" s="345">
        <v>438</v>
      </c>
      <c r="S57" s="347">
        <v>639</v>
      </c>
      <c r="T57" s="346">
        <v>71</v>
      </c>
      <c r="U57" s="346">
        <v>419</v>
      </c>
      <c r="V57" s="345">
        <v>369</v>
      </c>
      <c r="W57" s="347">
        <v>728</v>
      </c>
      <c r="X57" s="346">
        <v>245</v>
      </c>
      <c r="Y57" s="346">
        <v>68</v>
      </c>
      <c r="Z57" s="345">
        <v>1123</v>
      </c>
      <c r="AA57" s="347">
        <v>67</v>
      </c>
      <c r="AB57" s="346">
        <v>80</v>
      </c>
      <c r="AC57" s="346">
        <v>13</v>
      </c>
      <c r="AD57" s="345">
        <v>548</v>
      </c>
      <c r="AE57" s="347">
        <v>612</v>
      </c>
      <c r="AF57" s="346">
        <v>570</v>
      </c>
      <c r="AG57" s="346">
        <v>7</v>
      </c>
      <c r="AH57" s="345">
        <v>91</v>
      </c>
      <c r="AI57" s="347">
        <v>233</v>
      </c>
      <c r="AJ57" s="346">
        <v>62</v>
      </c>
      <c r="AK57" s="346">
        <v>41</v>
      </c>
      <c r="AL57" s="345">
        <v>244</v>
      </c>
      <c r="AM57" s="347">
        <v>125</v>
      </c>
      <c r="AN57" s="346">
        <v>73</v>
      </c>
      <c r="AO57" s="346">
        <v>24</v>
      </c>
      <c r="AP57" s="345">
        <v>36</v>
      </c>
      <c r="AQ57" s="347">
        <v>11</v>
      </c>
      <c r="AR57" s="348">
        <v>2</v>
      </c>
    </row>
    <row r="58" spans="1:44" x14ac:dyDescent="0.2">
      <c r="A58" s="342" t="s">
        <v>225</v>
      </c>
      <c r="B58" s="326" t="s">
        <v>29</v>
      </c>
      <c r="C58" s="344">
        <v>24748</v>
      </c>
      <c r="D58" s="346">
        <f t="shared" si="2"/>
        <v>3256</v>
      </c>
      <c r="E58" s="346">
        <v>3897</v>
      </c>
      <c r="F58" s="345">
        <v>3715</v>
      </c>
      <c r="G58" s="347">
        <v>652</v>
      </c>
      <c r="H58" s="346">
        <v>744</v>
      </c>
      <c r="I58" s="346">
        <v>55</v>
      </c>
      <c r="J58" s="345">
        <v>205</v>
      </c>
      <c r="K58" s="347">
        <v>855</v>
      </c>
      <c r="L58" s="346">
        <v>128</v>
      </c>
      <c r="M58" s="346">
        <v>154</v>
      </c>
      <c r="N58" s="345">
        <v>526</v>
      </c>
      <c r="O58" s="347">
        <v>1762</v>
      </c>
      <c r="P58" s="346">
        <v>10</v>
      </c>
      <c r="Q58" s="346">
        <v>71</v>
      </c>
      <c r="R58" s="345">
        <v>341</v>
      </c>
      <c r="S58" s="347">
        <v>1689</v>
      </c>
      <c r="T58" s="346">
        <v>140</v>
      </c>
      <c r="U58" s="346">
        <v>554</v>
      </c>
      <c r="V58" s="345">
        <v>1404</v>
      </c>
      <c r="W58" s="347">
        <v>53</v>
      </c>
      <c r="X58" s="346">
        <v>455</v>
      </c>
      <c r="Y58" s="346">
        <v>92</v>
      </c>
      <c r="Z58" s="345">
        <v>733</v>
      </c>
      <c r="AA58" s="347">
        <v>0</v>
      </c>
      <c r="AB58" s="346">
        <v>116</v>
      </c>
      <c r="AC58" s="346">
        <v>99</v>
      </c>
      <c r="AD58" s="345">
        <v>31</v>
      </c>
      <c r="AE58" s="347">
        <v>547</v>
      </c>
      <c r="AF58" s="346">
        <v>802</v>
      </c>
      <c r="AG58" s="346">
        <v>42</v>
      </c>
      <c r="AH58" s="345">
        <v>3</v>
      </c>
      <c r="AI58" s="347">
        <v>120</v>
      </c>
      <c r="AJ58" s="346">
        <v>754</v>
      </c>
      <c r="AK58" s="346">
        <v>56</v>
      </c>
      <c r="AL58" s="345">
        <v>624</v>
      </c>
      <c r="AM58" s="347">
        <v>15</v>
      </c>
      <c r="AN58" s="346">
        <v>0</v>
      </c>
      <c r="AO58" s="346">
        <v>48</v>
      </c>
      <c r="AP58" s="345">
        <v>0</v>
      </c>
      <c r="AQ58" s="347">
        <v>0</v>
      </c>
      <c r="AR58" s="348">
        <v>0</v>
      </c>
    </row>
    <row r="59" spans="1:44" x14ac:dyDescent="0.2">
      <c r="A59" s="342" t="s">
        <v>226</v>
      </c>
      <c r="B59" s="326" t="s">
        <v>30</v>
      </c>
      <c r="C59" s="344">
        <v>1425</v>
      </c>
      <c r="D59" s="346">
        <f t="shared" si="2"/>
        <v>363</v>
      </c>
      <c r="E59" s="346">
        <v>71</v>
      </c>
      <c r="F59" s="345">
        <v>274</v>
      </c>
      <c r="G59" s="347">
        <v>23</v>
      </c>
      <c r="H59" s="346">
        <v>25</v>
      </c>
      <c r="I59" s="346">
        <v>2</v>
      </c>
      <c r="J59" s="345">
        <v>0</v>
      </c>
      <c r="K59" s="347">
        <v>10</v>
      </c>
      <c r="L59" s="346">
        <v>0</v>
      </c>
      <c r="M59" s="346">
        <v>0</v>
      </c>
      <c r="N59" s="345">
        <v>398</v>
      </c>
      <c r="O59" s="347">
        <v>69</v>
      </c>
      <c r="P59" s="346">
        <v>6</v>
      </c>
      <c r="Q59" s="346">
        <v>10</v>
      </c>
      <c r="R59" s="345">
        <v>19</v>
      </c>
      <c r="S59" s="347">
        <v>0</v>
      </c>
      <c r="T59" s="346">
        <v>0</v>
      </c>
      <c r="U59" s="346">
        <v>28</v>
      </c>
      <c r="V59" s="345">
        <v>41</v>
      </c>
      <c r="W59" s="347">
        <v>0</v>
      </c>
      <c r="X59" s="346">
        <v>0</v>
      </c>
      <c r="Y59" s="346">
        <v>3</v>
      </c>
      <c r="Z59" s="345">
        <v>20</v>
      </c>
      <c r="AA59" s="347">
        <v>0</v>
      </c>
      <c r="AB59" s="346">
        <v>8</v>
      </c>
      <c r="AC59" s="346">
        <v>4</v>
      </c>
      <c r="AD59" s="345">
        <v>16</v>
      </c>
      <c r="AE59" s="347">
        <v>9</v>
      </c>
      <c r="AF59" s="346">
        <v>1</v>
      </c>
      <c r="AG59" s="346">
        <v>0</v>
      </c>
      <c r="AH59" s="345">
        <v>0</v>
      </c>
      <c r="AI59" s="347">
        <v>0</v>
      </c>
      <c r="AJ59" s="346">
        <v>0</v>
      </c>
      <c r="AK59" s="346">
        <v>0</v>
      </c>
      <c r="AL59" s="345">
        <v>0</v>
      </c>
      <c r="AM59" s="347">
        <v>10</v>
      </c>
      <c r="AN59" s="346">
        <v>15</v>
      </c>
      <c r="AO59" s="346">
        <v>0</v>
      </c>
      <c r="AP59" s="345">
        <v>0</v>
      </c>
      <c r="AQ59" s="347">
        <v>0</v>
      </c>
      <c r="AR59" s="348">
        <v>0</v>
      </c>
    </row>
    <row r="60" spans="1:44" x14ac:dyDescent="0.2">
      <c r="A60" s="342" t="s">
        <v>2</v>
      </c>
      <c r="B60" s="326" t="s">
        <v>534</v>
      </c>
      <c r="C60" s="344">
        <v>23900</v>
      </c>
      <c r="D60" s="346">
        <f t="shared" si="2"/>
        <v>6083</v>
      </c>
      <c r="E60" s="346">
        <v>2050</v>
      </c>
      <c r="F60" s="345">
        <v>1659</v>
      </c>
      <c r="G60" s="347">
        <v>965</v>
      </c>
      <c r="H60" s="346">
        <v>280</v>
      </c>
      <c r="I60" s="346">
        <v>24</v>
      </c>
      <c r="J60" s="345">
        <v>23</v>
      </c>
      <c r="K60" s="347">
        <v>935</v>
      </c>
      <c r="L60" s="346">
        <v>55</v>
      </c>
      <c r="M60" s="346">
        <v>884</v>
      </c>
      <c r="N60" s="345">
        <v>1371</v>
      </c>
      <c r="O60" s="347">
        <v>186</v>
      </c>
      <c r="P60" s="346">
        <v>247</v>
      </c>
      <c r="Q60" s="346">
        <v>174</v>
      </c>
      <c r="R60" s="345">
        <v>407</v>
      </c>
      <c r="S60" s="347">
        <v>210</v>
      </c>
      <c r="T60" s="346">
        <v>33</v>
      </c>
      <c r="U60" s="346">
        <v>690</v>
      </c>
      <c r="V60" s="345">
        <v>1016</v>
      </c>
      <c r="W60" s="347">
        <v>817</v>
      </c>
      <c r="X60" s="346">
        <v>513</v>
      </c>
      <c r="Y60" s="346">
        <v>30</v>
      </c>
      <c r="Z60" s="345">
        <v>981</v>
      </c>
      <c r="AA60" s="347">
        <v>83</v>
      </c>
      <c r="AB60" s="346">
        <v>192</v>
      </c>
      <c r="AC60" s="346">
        <v>35</v>
      </c>
      <c r="AD60" s="345">
        <v>232</v>
      </c>
      <c r="AE60" s="347">
        <v>730</v>
      </c>
      <c r="AF60" s="346">
        <v>1365</v>
      </c>
      <c r="AG60" s="346">
        <v>0</v>
      </c>
      <c r="AH60" s="345">
        <v>195</v>
      </c>
      <c r="AI60" s="347">
        <v>495</v>
      </c>
      <c r="AJ60" s="346">
        <v>114</v>
      </c>
      <c r="AK60" s="346">
        <v>174</v>
      </c>
      <c r="AL60" s="345">
        <v>409</v>
      </c>
      <c r="AM60" s="347">
        <v>12</v>
      </c>
      <c r="AN60" s="346">
        <v>29</v>
      </c>
      <c r="AO60" s="346">
        <v>164</v>
      </c>
      <c r="AP60" s="345">
        <v>36</v>
      </c>
      <c r="AQ60" s="347">
        <v>1</v>
      </c>
      <c r="AR60" s="348">
        <v>1</v>
      </c>
    </row>
    <row r="61" spans="1:44" x14ac:dyDescent="0.2">
      <c r="A61" s="342" t="s">
        <v>3</v>
      </c>
      <c r="B61" s="326" t="s">
        <v>31</v>
      </c>
      <c r="C61" s="344">
        <v>10398</v>
      </c>
      <c r="D61" s="346">
        <f t="shared" si="2"/>
        <v>701</v>
      </c>
      <c r="E61" s="346">
        <v>1236</v>
      </c>
      <c r="F61" s="345">
        <v>1421</v>
      </c>
      <c r="G61" s="347">
        <v>296</v>
      </c>
      <c r="H61" s="346">
        <v>186</v>
      </c>
      <c r="I61" s="346">
        <v>6</v>
      </c>
      <c r="J61" s="345">
        <v>9</v>
      </c>
      <c r="K61" s="347">
        <v>183</v>
      </c>
      <c r="L61" s="346">
        <v>32</v>
      </c>
      <c r="M61" s="346">
        <v>207</v>
      </c>
      <c r="N61" s="345">
        <v>125</v>
      </c>
      <c r="O61" s="347">
        <v>891</v>
      </c>
      <c r="P61" s="346">
        <v>156</v>
      </c>
      <c r="Q61" s="346">
        <v>8</v>
      </c>
      <c r="R61" s="345">
        <v>95</v>
      </c>
      <c r="S61" s="347">
        <v>1560</v>
      </c>
      <c r="T61" s="346">
        <v>50</v>
      </c>
      <c r="U61" s="346">
        <v>287</v>
      </c>
      <c r="V61" s="345">
        <v>23</v>
      </c>
      <c r="W61" s="347">
        <v>250</v>
      </c>
      <c r="X61" s="346">
        <v>99</v>
      </c>
      <c r="Y61" s="346">
        <v>98</v>
      </c>
      <c r="Z61" s="345">
        <v>313</v>
      </c>
      <c r="AA61" s="347">
        <v>683</v>
      </c>
      <c r="AB61" s="346">
        <v>46</v>
      </c>
      <c r="AC61" s="346">
        <v>136</v>
      </c>
      <c r="AD61" s="345">
        <v>51</v>
      </c>
      <c r="AE61" s="347">
        <v>321</v>
      </c>
      <c r="AF61" s="346">
        <v>111</v>
      </c>
      <c r="AG61" s="346">
        <v>32</v>
      </c>
      <c r="AH61" s="345">
        <v>46</v>
      </c>
      <c r="AI61" s="347">
        <v>31</v>
      </c>
      <c r="AJ61" s="346">
        <v>345</v>
      </c>
      <c r="AK61" s="346">
        <v>90</v>
      </c>
      <c r="AL61" s="345">
        <v>53</v>
      </c>
      <c r="AM61" s="347">
        <v>44</v>
      </c>
      <c r="AN61" s="346">
        <v>4</v>
      </c>
      <c r="AO61" s="346">
        <v>5</v>
      </c>
      <c r="AP61" s="345">
        <v>105</v>
      </c>
      <c r="AQ61" s="347">
        <v>34</v>
      </c>
      <c r="AR61" s="348">
        <v>29</v>
      </c>
    </row>
    <row r="62" spans="1:44" x14ac:dyDescent="0.2">
      <c r="A62" s="342" t="s">
        <v>4</v>
      </c>
      <c r="B62" s="326" t="s">
        <v>32</v>
      </c>
      <c r="C62" s="344">
        <v>26698</v>
      </c>
      <c r="D62" s="346">
        <f t="shared" si="2"/>
        <v>4907</v>
      </c>
      <c r="E62" s="346">
        <v>7310</v>
      </c>
      <c r="F62" s="345">
        <v>3667</v>
      </c>
      <c r="G62" s="347">
        <v>57</v>
      </c>
      <c r="H62" s="346">
        <v>280</v>
      </c>
      <c r="I62" s="346">
        <v>13</v>
      </c>
      <c r="J62" s="345">
        <v>0</v>
      </c>
      <c r="K62" s="347">
        <v>1442</v>
      </c>
      <c r="L62" s="346">
        <v>88</v>
      </c>
      <c r="M62" s="346">
        <v>26</v>
      </c>
      <c r="N62" s="345">
        <v>5882</v>
      </c>
      <c r="O62" s="347">
        <v>12</v>
      </c>
      <c r="P62" s="346">
        <v>67</v>
      </c>
      <c r="Q62" s="346">
        <v>3</v>
      </c>
      <c r="R62" s="345">
        <v>155</v>
      </c>
      <c r="S62" s="347">
        <v>149</v>
      </c>
      <c r="T62" s="346">
        <v>163</v>
      </c>
      <c r="U62" s="346">
        <v>811</v>
      </c>
      <c r="V62" s="345">
        <v>69</v>
      </c>
      <c r="W62" s="347">
        <v>515</v>
      </c>
      <c r="X62" s="346">
        <v>61</v>
      </c>
      <c r="Y62" s="346">
        <v>18</v>
      </c>
      <c r="Z62" s="345">
        <v>42</v>
      </c>
      <c r="AA62" s="347">
        <v>7</v>
      </c>
      <c r="AB62" s="346">
        <v>121</v>
      </c>
      <c r="AC62" s="346">
        <v>21</v>
      </c>
      <c r="AD62" s="345">
        <v>2</v>
      </c>
      <c r="AE62" s="347">
        <v>55</v>
      </c>
      <c r="AF62" s="346">
        <v>100</v>
      </c>
      <c r="AG62" s="346">
        <v>11</v>
      </c>
      <c r="AH62" s="345">
        <v>90</v>
      </c>
      <c r="AI62" s="347">
        <v>119</v>
      </c>
      <c r="AJ62" s="346">
        <v>186</v>
      </c>
      <c r="AK62" s="346">
        <v>17</v>
      </c>
      <c r="AL62" s="345">
        <v>43</v>
      </c>
      <c r="AM62" s="347">
        <v>0</v>
      </c>
      <c r="AN62" s="346">
        <v>100</v>
      </c>
      <c r="AO62" s="346">
        <v>0</v>
      </c>
      <c r="AP62" s="345">
        <v>89</v>
      </c>
      <c r="AQ62" s="347">
        <v>0</v>
      </c>
      <c r="AR62" s="348">
        <v>0</v>
      </c>
    </row>
    <row r="63" spans="1:44" x14ac:dyDescent="0.2">
      <c r="A63" s="342" t="s">
        <v>5</v>
      </c>
      <c r="B63" s="326" t="s">
        <v>33</v>
      </c>
      <c r="C63" s="344">
        <v>7261</v>
      </c>
      <c r="D63" s="346">
        <f t="shared" si="2"/>
        <v>970</v>
      </c>
      <c r="E63" s="346">
        <v>736</v>
      </c>
      <c r="F63" s="345">
        <v>2042</v>
      </c>
      <c r="G63" s="347">
        <v>441</v>
      </c>
      <c r="H63" s="346">
        <v>53</v>
      </c>
      <c r="I63" s="346">
        <v>3</v>
      </c>
      <c r="J63" s="345">
        <v>4</v>
      </c>
      <c r="K63" s="347">
        <v>116</v>
      </c>
      <c r="L63" s="346">
        <v>72</v>
      </c>
      <c r="M63" s="346">
        <v>382</v>
      </c>
      <c r="N63" s="345">
        <v>309</v>
      </c>
      <c r="O63" s="347">
        <v>98</v>
      </c>
      <c r="P63" s="346">
        <v>0</v>
      </c>
      <c r="Q63" s="346">
        <v>64</v>
      </c>
      <c r="R63" s="345">
        <v>109</v>
      </c>
      <c r="S63" s="347">
        <v>184</v>
      </c>
      <c r="T63" s="346">
        <v>43</v>
      </c>
      <c r="U63" s="346">
        <v>78</v>
      </c>
      <c r="V63" s="345">
        <v>424</v>
      </c>
      <c r="W63" s="347">
        <v>62</v>
      </c>
      <c r="X63" s="346">
        <v>8</v>
      </c>
      <c r="Y63" s="346">
        <v>4</v>
      </c>
      <c r="Z63" s="345">
        <v>261</v>
      </c>
      <c r="AA63" s="347">
        <v>0</v>
      </c>
      <c r="AB63" s="346">
        <v>71</v>
      </c>
      <c r="AC63" s="346">
        <v>5</v>
      </c>
      <c r="AD63" s="345">
        <v>32</v>
      </c>
      <c r="AE63" s="347">
        <v>156</v>
      </c>
      <c r="AF63" s="346">
        <v>49</v>
      </c>
      <c r="AG63" s="346">
        <v>0</v>
      </c>
      <c r="AH63" s="345">
        <v>154</v>
      </c>
      <c r="AI63" s="347">
        <v>30</v>
      </c>
      <c r="AJ63" s="346">
        <v>195</v>
      </c>
      <c r="AK63" s="346">
        <v>4</v>
      </c>
      <c r="AL63" s="345">
        <v>44</v>
      </c>
      <c r="AM63" s="347">
        <v>13</v>
      </c>
      <c r="AN63" s="346">
        <v>0</v>
      </c>
      <c r="AO63" s="346">
        <v>0</v>
      </c>
      <c r="AP63" s="345">
        <v>38</v>
      </c>
      <c r="AQ63" s="347">
        <v>7</v>
      </c>
      <c r="AR63" s="348">
        <v>0</v>
      </c>
    </row>
    <row r="64" spans="1:44" x14ac:dyDescent="0.2">
      <c r="A64" s="342" t="s">
        <v>6</v>
      </c>
      <c r="B64" s="326" t="s">
        <v>34</v>
      </c>
      <c r="C64" s="344">
        <v>33535</v>
      </c>
      <c r="D64" s="346">
        <f t="shared" si="2"/>
        <v>3722</v>
      </c>
      <c r="E64" s="346">
        <v>3519</v>
      </c>
      <c r="F64" s="345">
        <v>5011</v>
      </c>
      <c r="G64" s="347">
        <v>4119</v>
      </c>
      <c r="H64" s="346">
        <v>282</v>
      </c>
      <c r="I64" s="346">
        <v>147</v>
      </c>
      <c r="J64" s="345">
        <v>4</v>
      </c>
      <c r="K64" s="347">
        <v>1420</v>
      </c>
      <c r="L64" s="346">
        <v>237</v>
      </c>
      <c r="M64" s="346">
        <v>589</v>
      </c>
      <c r="N64" s="345">
        <v>1091</v>
      </c>
      <c r="O64" s="347">
        <v>416</v>
      </c>
      <c r="P64" s="346">
        <v>344</v>
      </c>
      <c r="Q64" s="346">
        <v>182</v>
      </c>
      <c r="R64" s="345">
        <v>2042</v>
      </c>
      <c r="S64" s="347">
        <v>733</v>
      </c>
      <c r="T64" s="346">
        <v>344</v>
      </c>
      <c r="U64" s="346">
        <v>1259</v>
      </c>
      <c r="V64" s="345">
        <v>260</v>
      </c>
      <c r="W64" s="347">
        <v>1539</v>
      </c>
      <c r="X64" s="346">
        <v>314</v>
      </c>
      <c r="Y64" s="346">
        <v>135</v>
      </c>
      <c r="Z64" s="345">
        <v>683</v>
      </c>
      <c r="AA64" s="347">
        <v>68</v>
      </c>
      <c r="AB64" s="346">
        <v>1284</v>
      </c>
      <c r="AC64" s="346">
        <v>37</v>
      </c>
      <c r="AD64" s="345">
        <v>183</v>
      </c>
      <c r="AE64" s="347">
        <v>519</v>
      </c>
      <c r="AF64" s="346">
        <v>476</v>
      </c>
      <c r="AG64" s="346">
        <v>91</v>
      </c>
      <c r="AH64" s="345">
        <v>239</v>
      </c>
      <c r="AI64" s="347">
        <v>391</v>
      </c>
      <c r="AJ64" s="346">
        <v>486</v>
      </c>
      <c r="AK64" s="346">
        <v>549</v>
      </c>
      <c r="AL64" s="345">
        <v>488</v>
      </c>
      <c r="AM64" s="347">
        <v>1</v>
      </c>
      <c r="AN64" s="346">
        <v>72</v>
      </c>
      <c r="AO64" s="346">
        <v>69</v>
      </c>
      <c r="AP64" s="345">
        <v>150</v>
      </c>
      <c r="AQ64" s="347">
        <v>20</v>
      </c>
      <c r="AR64" s="348">
        <v>20</v>
      </c>
    </row>
    <row r="65" spans="1:44" x14ac:dyDescent="0.2">
      <c r="A65" s="342" t="s">
        <v>7</v>
      </c>
      <c r="B65" s="326" t="s">
        <v>268</v>
      </c>
      <c r="C65" s="344">
        <v>32705</v>
      </c>
      <c r="D65" s="346">
        <f t="shared" si="2"/>
        <v>9957</v>
      </c>
      <c r="E65" s="346">
        <v>2904</v>
      </c>
      <c r="F65" s="345">
        <v>2197</v>
      </c>
      <c r="G65" s="347">
        <v>496</v>
      </c>
      <c r="H65" s="346">
        <v>171</v>
      </c>
      <c r="I65" s="346">
        <v>173</v>
      </c>
      <c r="J65" s="345">
        <v>17</v>
      </c>
      <c r="K65" s="347">
        <v>635</v>
      </c>
      <c r="L65" s="346">
        <v>780</v>
      </c>
      <c r="M65" s="346">
        <v>169</v>
      </c>
      <c r="N65" s="345">
        <v>1287</v>
      </c>
      <c r="O65" s="347">
        <v>20</v>
      </c>
      <c r="P65" s="346">
        <v>91</v>
      </c>
      <c r="Q65" s="346">
        <v>66</v>
      </c>
      <c r="R65" s="345">
        <v>259</v>
      </c>
      <c r="S65" s="347">
        <v>8441</v>
      </c>
      <c r="T65" s="346">
        <v>118</v>
      </c>
      <c r="U65" s="346">
        <v>256</v>
      </c>
      <c r="V65" s="345">
        <v>51</v>
      </c>
      <c r="W65" s="347">
        <v>1686</v>
      </c>
      <c r="X65" s="346">
        <v>190</v>
      </c>
      <c r="Y65" s="346">
        <v>34</v>
      </c>
      <c r="Z65" s="345">
        <v>28</v>
      </c>
      <c r="AA65" s="347">
        <v>76</v>
      </c>
      <c r="AB65" s="346">
        <v>132</v>
      </c>
      <c r="AC65" s="346">
        <v>13</v>
      </c>
      <c r="AD65" s="345">
        <v>42</v>
      </c>
      <c r="AE65" s="347">
        <v>835</v>
      </c>
      <c r="AF65" s="346">
        <v>597</v>
      </c>
      <c r="AG65" s="346">
        <v>8</v>
      </c>
      <c r="AH65" s="345">
        <v>104</v>
      </c>
      <c r="AI65" s="347">
        <v>116</v>
      </c>
      <c r="AJ65" s="346">
        <v>624</v>
      </c>
      <c r="AK65" s="346">
        <v>10</v>
      </c>
      <c r="AL65" s="345">
        <v>44</v>
      </c>
      <c r="AM65" s="347">
        <v>4</v>
      </c>
      <c r="AN65" s="346">
        <v>45</v>
      </c>
      <c r="AO65" s="346">
        <v>0</v>
      </c>
      <c r="AP65" s="345">
        <v>7</v>
      </c>
      <c r="AQ65" s="347">
        <v>19</v>
      </c>
      <c r="AR65" s="348">
        <v>3</v>
      </c>
    </row>
    <row r="66" spans="1:44" x14ac:dyDescent="0.2">
      <c r="A66" s="342" t="s">
        <v>8</v>
      </c>
      <c r="B66" s="326" t="s">
        <v>269</v>
      </c>
      <c r="C66" s="344">
        <v>30021</v>
      </c>
      <c r="D66" s="346">
        <f t="shared" si="2"/>
        <v>5521</v>
      </c>
      <c r="E66" s="346">
        <v>1688</v>
      </c>
      <c r="F66" s="345">
        <v>5051</v>
      </c>
      <c r="G66" s="347">
        <v>4993</v>
      </c>
      <c r="H66" s="346">
        <v>574</v>
      </c>
      <c r="I66" s="346">
        <v>626</v>
      </c>
      <c r="J66" s="345">
        <v>12</v>
      </c>
      <c r="K66" s="347">
        <v>1314</v>
      </c>
      <c r="L66" s="346">
        <v>38</v>
      </c>
      <c r="M66" s="346">
        <v>187</v>
      </c>
      <c r="N66" s="345">
        <v>1544</v>
      </c>
      <c r="O66" s="347">
        <v>111</v>
      </c>
      <c r="P66" s="346">
        <v>243</v>
      </c>
      <c r="Q66" s="346">
        <v>114</v>
      </c>
      <c r="R66" s="345">
        <v>1045</v>
      </c>
      <c r="S66" s="347">
        <v>215</v>
      </c>
      <c r="T66" s="346">
        <v>690</v>
      </c>
      <c r="U66" s="346">
        <v>245</v>
      </c>
      <c r="V66" s="345">
        <v>220</v>
      </c>
      <c r="W66" s="347">
        <v>890</v>
      </c>
      <c r="X66" s="346">
        <v>155</v>
      </c>
      <c r="Y66" s="346">
        <v>249</v>
      </c>
      <c r="Z66" s="345">
        <v>208</v>
      </c>
      <c r="AA66" s="347">
        <v>222</v>
      </c>
      <c r="AB66" s="346">
        <v>221</v>
      </c>
      <c r="AC66" s="346">
        <v>91</v>
      </c>
      <c r="AD66" s="345">
        <v>55</v>
      </c>
      <c r="AE66" s="347">
        <v>620</v>
      </c>
      <c r="AF66" s="346">
        <v>212</v>
      </c>
      <c r="AG66" s="346">
        <v>0</v>
      </c>
      <c r="AH66" s="345">
        <v>157</v>
      </c>
      <c r="AI66" s="347">
        <v>905</v>
      </c>
      <c r="AJ66" s="346">
        <v>1298</v>
      </c>
      <c r="AK66" s="346">
        <v>46</v>
      </c>
      <c r="AL66" s="345">
        <v>133</v>
      </c>
      <c r="AM66" s="347">
        <v>5</v>
      </c>
      <c r="AN66" s="346">
        <v>15</v>
      </c>
      <c r="AO66" s="346">
        <v>23</v>
      </c>
      <c r="AP66" s="345">
        <v>7</v>
      </c>
      <c r="AQ66" s="347">
        <v>21</v>
      </c>
      <c r="AR66" s="348">
        <v>57</v>
      </c>
    </row>
    <row r="67" spans="1:44" x14ac:dyDescent="0.2">
      <c r="A67" s="342" t="s">
        <v>9</v>
      </c>
      <c r="B67" s="326" t="s">
        <v>270</v>
      </c>
      <c r="C67" s="344">
        <v>10683</v>
      </c>
      <c r="D67" s="346">
        <f t="shared" si="2"/>
        <v>2738</v>
      </c>
      <c r="E67" s="346">
        <v>2533</v>
      </c>
      <c r="F67" s="345">
        <v>569</v>
      </c>
      <c r="G67" s="347">
        <v>736</v>
      </c>
      <c r="H67" s="346">
        <v>666</v>
      </c>
      <c r="I67" s="346">
        <v>0</v>
      </c>
      <c r="J67" s="345">
        <v>52</v>
      </c>
      <c r="K67" s="347">
        <v>216</v>
      </c>
      <c r="L67" s="346">
        <v>25</v>
      </c>
      <c r="M67" s="346">
        <v>190</v>
      </c>
      <c r="N67" s="345">
        <v>270</v>
      </c>
      <c r="O67" s="347">
        <v>0</v>
      </c>
      <c r="P67" s="346">
        <v>11</v>
      </c>
      <c r="Q67" s="346">
        <v>636</v>
      </c>
      <c r="R67" s="345">
        <v>132</v>
      </c>
      <c r="S67" s="347">
        <v>47</v>
      </c>
      <c r="T67" s="346">
        <v>68</v>
      </c>
      <c r="U67" s="346">
        <v>0</v>
      </c>
      <c r="V67" s="345">
        <v>45</v>
      </c>
      <c r="W67" s="347">
        <v>152</v>
      </c>
      <c r="X67" s="346">
        <v>112</v>
      </c>
      <c r="Y67" s="346">
        <v>7</v>
      </c>
      <c r="Z67" s="345">
        <v>8</v>
      </c>
      <c r="AA67" s="347">
        <v>63</v>
      </c>
      <c r="AB67" s="346">
        <v>0</v>
      </c>
      <c r="AC67" s="346">
        <v>7</v>
      </c>
      <c r="AD67" s="345">
        <v>68</v>
      </c>
      <c r="AE67" s="347">
        <v>4</v>
      </c>
      <c r="AF67" s="346">
        <v>115</v>
      </c>
      <c r="AG67" s="346">
        <v>2</v>
      </c>
      <c r="AH67" s="345">
        <v>235</v>
      </c>
      <c r="AI67" s="347">
        <v>8</v>
      </c>
      <c r="AJ67" s="346">
        <v>73</v>
      </c>
      <c r="AK67" s="346">
        <v>207</v>
      </c>
      <c r="AL67" s="345">
        <v>548</v>
      </c>
      <c r="AM67" s="347">
        <v>0</v>
      </c>
      <c r="AN67" s="346">
        <v>0</v>
      </c>
      <c r="AO67" s="346">
        <v>9</v>
      </c>
      <c r="AP67" s="345">
        <v>104</v>
      </c>
      <c r="AQ67" s="347">
        <v>27</v>
      </c>
      <c r="AR67" s="348">
        <v>0</v>
      </c>
    </row>
    <row r="68" spans="1:44" x14ac:dyDescent="0.2">
      <c r="A68" s="342" t="s">
        <v>10</v>
      </c>
      <c r="B68" s="326" t="s">
        <v>280</v>
      </c>
      <c r="C68" s="344">
        <v>10590</v>
      </c>
      <c r="D68" s="346">
        <f t="shared" si="2"/>
        <v>960</v>
      </c>
      <c r="E68" s="346">
        <v>1440</v>
      </c>
      <c r="F68" s="345">
        <v>1410</v>
      </c>
      <c r="G68" s="347">
        <v>489</v>
      </c>
      <c r="H68" s="346">
        <v>139</v>
      </c>
      <c r="I68" s="346">
        <v>12</v>
      </c>
      <c r="J68" s="345">
        <v>7</v>
      </c>
      <c r="K68" s="347">
        <v>1220</v>
      </c>
      <c r="L68" s="346">
        <v>46</v>
      </c>
      <c r="M68" s="346">
        <v>260</v>
      </c>
      <c r="N68" s="345">
        <v>137</v>
      </c>
      <c r="O68" s="347">
        <v>193</v>
      </c>
      <c r="P68" s="346">
        <v>80</v>
      </c>
      <c r="Q68" s="346">
        <v>100</v>
      </c>
      <c r="R68" s="345">
        <v>51</v>
      </c>
      <c r="S68" s="347">
        <v>7</v>
      </c>
      <c r="T68" s="346">
        <v>60</v>
      </c>
      <c r="U68" s="346">
        <v>138</v>
      </c>
      <c r="V68" s="345">
        <v>131</v>
      </c>
      <c r="W68" s="347">
        <v>80</v>
      </c>
      <c r="X68" s="346">
        <v>155</v>
      </c>
      <c r="Y68" s="346">
        <v>24</v>
      </c>
      <c r="Z68" s="345">
        <v>359</v>
      </c>
      <c r="AA68" s="347">
        <v>7</v>
      </c>
      <c r="AB68" s="346">
        <v>100</v>
      </c>
      <c r="AC68" s="346">
        <v>0</v>
      </c>
      <c r="AD68" s="345">
        <v>8</v>
      </c>
      <c r="AE68" s="347">
        <v>424</v>
      </c>
      <c r="AF68" s="346">
        <v>244</v>
      </c>
      <c r="AG68" s="346">
        <v>311</v>
      </c>
      <c r="AH68" s="345">
        <v>160</v>
      </c>
      <c r="AI68" s="347">
        <v>0</v>
      </c>
      <c r="AJ68" s="346">
        <v>1</v>
      </c>
      <c r="AK68" s="346">
        <v>6</v>
      </c>
      <c r="AL68" s="345">
        <v>1</v>
      </c>
      <c r="AM68" s="347">
        <v>0</v>
      </c>
      <c r="AN68" s="346">
        <v>1561</v>
      </c>
      <c r="AO68" s="346">
        <v>17</v>
      </c>
      <c r="AP68" s="345">
        <v>156</v>
      </c>
      <c r="AQ68" s="347">
        <v>96</v>
      </c>
      <c r="AR68" s="348">
        <v>0</v>
      </c>
    </row>
    <row r="69" spans="1:44" x14ac:dyDescent="0.2">
      <c r="A69" s="342" t="s">
        <v>11</v>
      </c>
      <c r="B69" s="326" t="s">
        <v>35</v>
      </c>
      <c r="C69" s="344">
        <v>41425</v>
      </c>
      <c r="D69" s="346">
        <f t="shared" si="2"/>
        <v>7463</v>
      </c>
      <c r="E69" s="346">
        <v>11420</v>
      </c>
      <c r="F69" s="345">
        <v>3323</v>
      </c>
      <c r="G69" s="347">
        <v>1442</v>
      </c>
      <c r="H69" s="346">
        <v>580</v>
      </c>
      <c r="I69" s="346">
        <v>1443</v>
      </c>
      <c r="J69" s="345">
        <v>31</v>
      </c>
      <c r="K69" s="347">
        <v>1061</v>
      </c>
      <c r="L69" s="346">
        <v>51</v>
      </c>
      <c r="M69" s="346">
        <v>256</v>
      </c>
      <c r="N69" s="345">
        <v>1236</v>
      </c>
      <c r="O69" s="347">
        <v>792</v>
      </c>
      <c r="P69" s="346">
        <v>100</v>
      </c>
      <c r="Q69" s="346">
        <v>323</v>
      </c>
      <c r="R69" s="345">
        <v>135</v>
      </c>
      <c r="S69" s="347">
        <v>607</v>
      </c>
      <c r="T69" s="346">
        <v>308</v>
      </c>
      <c r="U69" s="346">
        <v>93</v>
      </c>
      <c r="V69" s="345">
        <v>1625</v>
      </c>
      <c r="W69" s="347">
        <v>1572</v>
      </c>
      <c r="X69" s="346">
        <v>260</v>
      </c>
      <c r="Y69" s="346">
        <v>339</v>
      </c>
      <c r="Z69" s="345">
        <v>1491</v>
      </c>
      <c r="AA69" s="347">
        <v>876</v>
      </c>
      <c r="AB69" s="346">
        <v>12</v>
      </c>
      <c r="AC69" s="346">
        <v>380</v>
      </c>
      <c r="AD69" s="345">
        <v>605</v>
      </c>
      <c r="AE69" s="347">
        <v>470</v>
      </c>
      <c r="AF69" s="346">
        <v>858</v>
      </c>
      <c r="AG69" s="346">
        <v>2</v>
      </c>
      <c r="AH69" s="345">
        <v>121</v>
      </c>
      <c r="AI69" s="347">
        <v>138</v>
      </c>
      <c r="AJ69" s="346">
        <v>101</v>
      </c>
      <c r="AK69" s="346">
        <v>119</v>
      </c>
      <c r="AL69" s="345">
        <v>1010</v>
      </c>
      <c r="AM69" s="347">
        <v>22</v>
      </c>
      <c r="AN69" s="346">
        <v>146</v>
      </c>
      <c r="AO69" s="346">
        <v>398</v>
      </c>
      <c r="AP69" s="345">
        <v>192</v>
      </c>
      <c r="AQ69" s="347">
        <v>0</v>
      </c>
      <c r="AR69" s="348">
        <v>24</v>
      </c>
    </row>
    <row r="70" spans="1:44" x14ac:dyDescent="0.2">
      <c r="A70" s="342" t="s">
        <v>12</v>
      </c>
      <c r="B70" s="326" t="s">
        <v>365</v>
      </c>
      <c r="C70" s="344">
        <v>15837</v>
      </c>
      <c r="D70" s="346">
        <f t="shared" si="2"/>
        <v>3725</v>
      </c>
      <c r="E70" s="346">
        <v>547</v>
      </c>
      <c r="F70" s="345">
        <v>4055</v>
      </c>
      <c r="G70" s="347">
        <v>602</v>
      </c>
      <c r="H70" s="346">
        <v>994</v>
      </c>
      <c r="I70" s="346">
        <v>0</v>
      </c>
      <c r="J70" s="345">
        <v>0</v>
      </c>
      <c r="K70" s="347">
        <v>862</v>
      </c>
      <c r="L70" s="346">
        <v>0</v>
      </c>
      <c r="M70" s="346">
        <v>9</v>
      </c>
      <c r="N70" s="345">
        <v>49</v>
      </c>
      <c r="O70" s="347">
        <v>0</v>
      </c>
      <c r="P70" s="346">
        <v>112</v>
      </c>
      <c r="Q70" s="346">
        <v>173</v>
      </c>
      <c r="R70" s="345">
        <v>511</v>
      </c>
      <c r="S70" s="347">
        <v>0</v>
      </c>
      <c r="T70" s="346">
        <v>34</v>
      </c>
      <c r="U70" s="346">
        <v>5</v>
      </c>
      <c r="V70" s="345">
        <v>2749</v>
      </c>
      <c r="W70" s="347">
        <v>24</v>
      </c>
      <c r="X70" s="346">
        <v>237</v>
      </c>
      <c r="Y70" s="346">
        <v>0</v>
      </c>
      <c r="Z70" s="345">
        <v>13</v>
      </c>
      <c r="AA70" s="347">
        <v>0</v>
      </c>
      <c r="AB70" s="346">
        <v>0</v>
      </c>
      <c r="AC70" s="346">
        <v>101</v>
      </c>
      <c r="AD70" s="345">
        <v>0</v>
      </c>
      <c r="AE70" s="347">
        <v>778</v>
      </c>
      <c r="AF70" s="346">
        <v>7</v>
      </c>
      <c r="AG70" s="346">
        <v>18</v>
      </c>
      <c r="AH70" s="345">
        <v>0</v>
      </c>
      <c r="AI70" s="347">
        <v>95</v>
      </c>
      <c r="AJ70" s="346">
        <v>0</v>
      </c>
      <c r="AK70" s="346">
        <v>3</v>
      </c>
      <c r="AL70" s="345">
        <v>125</v>
      </c>
      <c r="AM70" s="347">
        <v>0</v>
      </c>
      <c r="AN70" s="346">
        <v>0</v>
      </c>
      <c r="AO70" s="346">
        <v>0</v>
      </c>
      <c r="AP70" s="345">
        <v>0</v>
      </c>
      <c r="AQ70" s="347">
        <v>9</v>
      </c>
      <c r="AR70" s="348">
        <v>0</v>
      </c>
    </row>
    <row r="71" spans="1:44" x14ac:dyDescent="0.2">
      <c r="A71" s="342" t="s">
        <v>13</v>
      </c>
      <c r="B71" s="326" t="s">
        <v>191</v>
      </c>
      <c r="C71" s="344">
        <v>32143</v>
      </c>
      <c r="D71" s="346">
        <f t="shared" si="2"/>
        <v>10049</v>
      </c>
      <c r="E71" s="346">
        <v>2853</v>
      </c>
      <c r="F71" s="345">
        <v>1803</v>
      </c>
      <c r="G71" s="347">
        <v>6937</v>
      </c>
      <c r="H71" s="346">
        <v>689</v>
      </c>
      <c r="I71" s="346">
        <v>92</v>
      </c>
      <c r="J71" s="345">
        <v>13</v>
      </c>
      <c r="K71" s="347">
        <v>338</v>
      </c>
      <c r="L71" s="346">
        <v>907</v>
      </c>
      <c r="M71" s="346">
        <v>274</v>
      </c>
      <c r="N71" s="345">
        <v>416</v>
      </c>
      <c r="O71" s="347">
        <v>64</v>
      </c>
      <c r="P71" s="346">
        <v>161</v>
      </c>
      <c r="Q71" s="346">
        <v>185</v>
      </c>
      <c r="R71" s="345">
        <v>541</v>
      </c>
      <c r="S71" s="347">
        <v>448</v>
      </c>
      <c r="T71" s="346">
        <v>376</v>
      </c>
      <c r="U71" s="346">
        <v>729</v>
      </c>
      <c r="V71" s="345">
        <v>703</v>
      </c>
      <c r="W71" s="347">
        <v>538</v>
      </c>
      <c r="X71" s="346">
        <v>244</v>
      </c>
      <c r="Y71" s="346">
        <v>80</v>
      </c>
      <c r="Z71" s="345">
        <v>684</v>
      </c>
      <c r="AA71" s="347">
        <v>107</v>
      </c>
      <c r="AB71" s="346">
        <v>68</v>
      </c>
      <c r="AC71" s="346">
        <v>185</v>
      </c>
      <c r="AD71" s="345">
        <v>175</v>
      </c>
      <c r="AE71" s="347">
        <v>207</v>
      </c>
      <c r="AF71" s="346">
        <v>317</v>
      </c>
      <c r="AG71" s="346">
        <v>0</v>
      </c>
      <c r="AH71" s="345">
        <v>286</v>
      </c>
      <c r="AI71" s="347">
        <v>515</v>
      </c>
      <c r="AJ71" s="346">
        <v>147</v>
      </c>
      <c r="AK71" s="346">
        <v>21</v>
      </c>
      <c r="AL71" s="345">
        <v>682</v>
      </c>
      <c r="AM71" s="347">
        <v>59</v>
      </c>
      <c r="AN71" s="346">
        <v>18</v>
      </c>
      <c r="AO71" s="346">
        <v>0</v>
      </c>
      <c r="AP71" s="345">
        <v>74</v>
      </c>
      <c r="AQ71" s="347">
        <v>130</v>
      </c>
      <c r="AR71" s="348">
        <v>28</v>
      </c>
    </row>
    <row r="72" spans="1:44" x14ac:dyDescent="0.2">
      <c r="A72" s="342" t="s">
        <v>14</v>
      </c>
      <c r="B72" s="326" t="s">
        <v>50</v>
      </c>
      <c r="C72" s="344">
        <v>25566</v>
      </c>
      <c r="D72" s="346">
        <f t="shared" si="2"/>
        <v>6274</v>
      </c>
      <c r="E72" s="346">
        <v>3478</v>
      </c>
      <c r="F72" s="345">
        <v>1048</v>
      </c>
      <c r="G72" s="347">
        <v>482</v>
      </c>
      <c r="H72" s="346">
        <v>582</v>
      </c>
      <c r="I72" s="346">
        <v>152</v>
      </c>
      <c r="J72" s="345">
        <v>114</v>
      </c>
      <c r="K72" s="347">
        <v>440</v>
      </c>
      <c r="L72" s="346">
        <v>12</v>
      </c>
      <c r="M72" s="346">
        <v>2094</v>
      </c>
      <c r="N72" s="345">
        <v>377</v>
      </c>
      <c r="O72" s="347">
        <v>120</v>
      </c>
      <c r="P72" s="346">
        <v>597</v>
      </c>
      <c r="Q72" s="346">
        <v>88</v>
      </c>
      <c r="R72" s="345">
        <v>457</v>
      </c>
      <c r="S72" s="347">
        <v>244</v>
      </c>
      <c r="T72" s="346">
        <v>102</v>
      </c>
      <c r="U72" s="346">
        <v>245</v>
      </c>
      <c r="V72" s="345">
        <v>283</v>
      </c>
      <c r="W72" s="347">
        <v>366</v>
      </c>
      <c r="X72" s="346">
        <v>336</v>
      </c>
      <c r="Y72" s="346">
        <v>277</v>
      </c>
      <c r="Z72" s="345">
        <v>876</v>
      </c>
      <c r="AA72" s="347">
        <v>106</v>
      </c>
      <c r="AB72" s="346">
        <v>135</v>
      </c>
      <c r="AC72" s="346">
        <v>585</v>
      </c>
      <c r="AD72" s="345">
        <v>265</v>
      </c>
      <c r="AE72" s="347">
        <v>1956</v>
      </c>
      <c r="AF72" s="346">
        <v>2323</v>
      </c>
      <c r="AG72" s="346">
        <v>16</v>
      </c>
      <c r="AH72" s="345">
        <v>48</v>
      </c>
      <c r="AI72" s="347">
        <v>215</v>
      </c>
      <c r="AJ72" s="346">
        <v>13</v>
      </c>
      <c r="AK72" s="346">
        <v>88</v>
      </c>
      <c r="AL72" s="345">
        <v>517</v>
      </c>
      <c r="AM72" s="347">
        <v>43</v>
      </c>
      <c r="AN72" s="346">
        <v>106</v>
      </c>
      <c r="AO72" s="346">
        <v>58</v>
      </c>
      <c r="AP72" s="345">
        <v>19</v>
      </c>
      <c r="AQ72" s="347">
        <v>17</v>
      </c>
      <c r="AR72" s="348">
        <v>12</v>
      </c>
    </row>
    <row r="73" spans="1:44" x14ac:dyDescent="0.2">
      <c r="A73" s="342" t="s">
        <v>15</v>
      </c>
      <c r="B73" s="326" t="s">
        <v>36</v>
      </c>
      <c r="C73" s="344">
        <v>116652</v>
      </c>
      <c r="D73" s="346">
        <f t="shared" si="2"/>
        <v>30572</v>
      </c>
      <c r="E73" s="346">
        <v>19186</v>
      </c>
      <c r="F73" s="345">
        <v>12619</v>
      </c>
      <c r="G73" s="347">
        <v>3885</v>
      </c>
      <c r="H73" s="346">
        <v>6121</v>
      </c>
      <c r="I73" s="346">
        <v>1183</v>
      </c>
      <c r="J73" s="345">
        <v>674</v>
      </c>
      <c r="K73" s="347">
        <v>3561</v>
      </c>
      <c r="L73" s="346">
        <v>935</v>
      </c>
      <c r="M73" s="346">
        <v>2961</v>
      </c>
      <c r="N73" s="345">
        <v>6712</v>
      </c>
      <c r="O73" s="347">
        <v>859</v>
      </c>
      <c r="P73" s="346">
        <v>737</v>
      </c>
      <c r="Q73" s="346">
        <v>2498</v>
      </c>
      <c r="R73" s="345">
        <v>1594</v>
      </c>
      <c r="S73" s="347">
        <v>3227</v>
      </c>
      <c r="T73" s="346">
        <v>1863</v>
      </c>
      <c r="U73" s="346">
        <v>688</v>
      </c>
      <c r="V73" s="345">
        <v>1113</v>
      </c>
      <c r="W73" s="347">
        <v>781</v>
      </c>
      <c r="X73" s="346">
        <v>578</v>
      </c>
      <c r="Y73" s="346">
        <v>735</v>
      </c>
      <c r="Z73" s="345">
        <v>1438</v>
      </c>
      <c r="AA73" s="347">
        <v>1356</v>
      </c>
      <c r="AB73" s="346">
        <v>880</v>
      </c>
      <c r="AC73" s="346">
        <v>981</v>
      </c>
      <c r="AD73" s="345">
        <v>1027</v>
      </c>
      <c r="AE73" s="347">
        <v>827</v>
      </c>
      <c r="AF73" s="346">
        <v>1521</v>
      </c>
      <c r="AG73" s="346">
        <v>321</v>
      </c>
      <c r="AH73" s="345">
        <v>288</v>
      </c>
      <c r="AI73" s="347">
        <v>687</v>
      </c>
      <c r="AJ73" s="346">
        <v>558</v>
      </c>
      <c r="AK73" s="346">
        <v>185</v>
      </c>
      <c r="AL73" s="345">
        <v>337</v>
      </c>
      <c r="AM73" s="347">
        <v>220</v>
      </c>
      <c r="AN73" s="346">
        <v>749</v>
      </c>
      <c r="AO73" s="346">
        <v>207</v>
      </c>
      <c r="AP73" s="345">
        <v>616</v>
      </c>
      <c r="AQ73" s="347">
        <v>619</v>
      </c>
      <c r="AR73" s="348">
        <v>753</v>
      </c>
    </row>
    <row r="74" spans="1:44" x14ac:dyDescent="0.2">
      <c r="A74" s="342" t="s">
        <v>16</v>
      </c>
      <c r="B74" s="326" t="s">
        <v>192</v>
      </c>
      <c r="C74" s="344">
        <v>6284</v>
      </c>
      <c r="D74" s="346">
        <f t="shared" si="2"/>
        <v>1812</v>
      </c>
      <c r="E74" s="346">
        <v>1730</v>
      </c>
      <c r="F74" s="345">
        <v>668</v>
      </c>
      <c r="G74" s="347">
        <v>155</v>
      </c>
      <c r="H74" s="346">
        <v>23</v>
      </c>
      <c r="I74" s="346">
        <v>171</v>
      </c>
      <c r="J74" s="345">
        <v>7</v>
      </c>
      <c r="K74" s="347">
        <v>0</v>
      </c>
      <c r="L74" s="346">
        <v>366</v>
      </c>
      <c r="M74" s="346">
        <v>167</v>
      </c>
      <c r="N74" s="345">
        <v>164</v>
      </c>
      <c r="O74" s="347">
        <v>218</v>
      </c>
      <c r="P74" s="346">
        <v>2</v>
      </c>
      <c r="Q74" s="346">
        <v>26</v>
      </c>
      <c r="R74" s="345">
        <v>6</v>
      </c>
      <c r="S74" s="347">
        <v>137</v>
      </c>
      <c r="T74" s="346">
        <v>0</v>
      </c>
      <c r="U74" s="346">
        <v>0</v>
      </c>
      <c r="V74" s="345">
        <v>191</v>
      </c>
      <c r="W74" s="347">
        <v>0</v>
      </c>
      <c r="X74" s="346">
        <v>14</v>
      </c>
      <c r="Y74" s="346">
        <v>3</v>
      </c>
      <c r="Z74" s="345">
        <v>20</v>
      </c>
      <c r="AA74" s="347">
        <v>1</v>
      </c>
      <c r="AB74" s="346">
        <v>195</v>
      </c>
      <c r="AC74" s="346">
        <v>4</v>
      </c>
      <c r="AD74" s="345">
        <v>15</v>
      </c>
      <c r="AE74" s="347">
        <v>125</v>
      </c>
      <c r="AF74" s="346">
        <v>3</v>
      </c>
      <c r="AG74" s="346">
        <v>11</v>
      </c>
      <c r="AH74" s="345">
        <v>0</v>
      </c>
      <c r="AI74" s="347">
        <v>0</v>
      </c>
      <c r="AJ74" s="346">
        <v>0</v>
      </c>
      <c r="AK74" s="346">
        <v>0</v>
      </c>
      <c r="AL74" s="345">
        <v>11</v>
      </c>
      <c r="AM74" s="347">
        <v>29</v>
      </c>
      <c r="AN74" s="346">
        <v>0</v>
      </c>
      <c r="AO74" s="346">
        <v>0</v>
      </c>
      <c r="AP74" s="345">
        <v>0</v>
      </c>
      <c r="AQ74" s="347">
        <v>10</v>
      </c>
      <c r="AR74" s="348">
        <v>0</v>
      </c>
    </row>
    <row r="75" spans="1:44" x14ac:dyDescent="0.2">
      <c r="A75" s="342" t="s">
        <v>17</v>
      </c>
      <c r="B75" s="326" t="s">
        <v>272</v>
      </c>
      <c r="C75" s="344">
        <v>5038</v>
      </c>
      <c r="D75" s="346">
        <f t="shared" si="2"/>
        <v>1764</v>
      </c>
      <c r="E75" s="346">
        <v>566</v>
      </c>
      <c r="F75" s="345">
        <v>576</v>
      </c>
      <c r="G75" s="347">
        <v>191</v>
      </c>
      <c r="H75" s="346">
        <v>396</v>
      </c>
      <c r="I75" s="346">
        <v>17</v>
      </c>
      <c r="J75" s="345">
        <v>97</v>
      </c>
      <c r="K75" s="347">
        <v>66</v>
      </c>
      <c r="L75" s="346">
        <v>57</v>
      </c>
      <c r="M75" s="346">
        <v>54</v>
      </c>
      <c r="N75" s="345">
        <v>197</v>
      </c>
      <c r="O75" s="347">
        <v>82</v>
      </c>
      <c r="P75" s="346">
        <v>9</v>
      </c>
      <c r="Q75" s="346">
        <v>108</v>
      </c>
      <c r="R75" s="345">
        <v>17</v>
      </c>
      <c r="S75" s="347">
        <v>179</v>
      </c>
      <c r="T75" s="346">
        <v>87</v>
      </c>
      <c r="U75" s="346">
        <v>69</v>
      </c>
      <c r="V75" s="345">
        <v>68</v>
      </c>
      <c r="W75" s="347">
        <v>11</v>
      </c>
      <c r="X75" s="346">
        <v>40</v>
      </c>
      <c r="Y75" s="346">
        <v>4</v>
      </c>
      <c r="Z75" s="345">
        <v>32</v>
      </c>
      <c r="AA75" s="347">
        <v>50</v>
      </c>
      <c r="AB75" s="346">
        <v>13</v>
      </c>
      <c r="AC75" s="346">
        <v>35</v>
      </c>
      <c r="AD75" s="345">
        <v>50</v>
      </c>
      <c r="AE75" s="347">
        <v>16</v>
      </c>
      <c r="AF75" s="346">
        <v>20</v>
      </c>
      <c r="AG75" s="346">
        <v>8</v>
      </c>
      <c r="AH75" s="345">
        <v>21</v>
      </c>
      <c r="AI75" s="347">
        <v>5</v>
      </c>
      <c r="AJ75" s="346">
        <v>17</v>
      </c>
      <c r="AK75" s="346">
        <v>7</v>
      </c>
      <c r="AL75" s="345">
        <v>9</v>
      </c>
      <c r="AM75" s="347">
        <v>12</v>
      </c>
      <c r="AN75" s="346">
        <v>6</v>
      </c>
      <c r="AO75" s="346">
        <v>59</v>
      </c>
      <c r="AP75" s="345">
        <v>12</v>
      </c>
      <c r="AQ75" s="347">
        <v>11</v>
      </c>
      <c r="AR75" s="348">
        <v>0</v>
      </c>
    </row>
    <row r="76" spans="1:44" x14ac:dyDescent="0.2">
      <c r="A76" s="342" t="s">
        <v>18</v>
      </c>
      <c r="B76" s="326" t="s">
        <v>281</v>
      </c>
      <c r="C76" s="344">
        <v>11062</v>
      </c>
      <c r="D76" s="346">
        <f t="shared" si="2"/>
        <v>3158</v>
      </c>
      <c r="E76" s="346">
        <v>1899</v>
      </c>
      <c r="F76" s="345">
        <v>1210</v>
      </c>
      <c r="G76" s="347">
        <v>413</v>
      </c>
      <c r="H76" s="346">
        <v>644</v>
      </c>
      <c r="I76" s="346">
        <v>141</v>
      </c>
      <c r="J76" s="345">
        <v>100</v>
      </c>
      <c r="K76" s="347">
        <v>192</v>
      </c>
      <c r="L76" s="346">
        <v>286</v>
      </c>
      <c r="M76" s="346">
        <v>185</v>
      </c>
      <c r="N76" s="345">
        <v>345</v>
      </c>
      <c r="O76" s="347">
        <v>238</v>
      </c>
      <c r="P76" s="346">
        <v>60</v>
      </c>
      <c r="Q76" s="346">
        <v>217</v>
      </c>
      <c r="R76" s="345">
        <v>95</v>
      </c>
      <c r="S76" s="347">
        <v>347</v>
      </c>
      <c r="T76" s="346">
        <v>157</v>
      </c>
      <c r="U76" s="346">
        <v>70</v>
      </c>
      <c r="V76" s="345">
        <v>203</v>
      </c>
      <c r="W76" s="347">
        <v>27</v>
      </c>
      <c r="X76" s="346">
        <v>69</v>
      </c>
      <c r="Y76" s="346">
        <v>41</v>
      </c>
      <c r="Z76" s="345">
        <v>93</v>
      </c>
      <c r="AA76" s="347">
        <v>88</v>
      </c>
      <c r="AB76" s="346">
        <v>78</v>
      </c>
      <c r="AC76" s="346">
        <v>59</v>
      </c>
      <c r="AD76" s="345">
        <v>45</v>
      </c>
      <c r="AE76" s="347">
        <v>97</v>
      </c>
      <c r="AF76" s="346">
        <v>122</v>
      </c>
      <c r="AG76" s="346">
        <v>40</v>
      </c>
      <c r="AH76" s="345">
        <v>0</v>
      </c>
      <c r="AI76" s="347">
        <v>27</v>
      </c>
      <c r="AJ76" s="346">
        <v>25</v>
      </c>
      <c r="AK76" s="346">
        <v>25</v>
      </c>
      <c r="AL76" s="345">
        <v>32</v>
      </c>
      <c r="AM76" s="347">
        <v>31</v>
      </c>
      <c r="AN76" s="346">
        <v>32</v>
      </c>
      <c r="AO76" s="346">
        <v>36</v>
      </c>
      <c r="AP76" s="345">
        <v>37</v>
      </c>
      <c r="AQ76" s="347">
        <v>38</v>
      </c>
      <c r="AR76" s="348">
        <v>60</v>
      </c>
    </row>
    <row r="77" spans="1:44" x14ac:dyDescent="0.2">
      <c r="A77" s="342" t="s">
        <v>19</v>
      </c>
      <c r="B77" s="326" t="s">
        <v>384</v>
      </c>
      <c r="C77" s="344">
        <v>340314</v>
      </c>
      <c r="D77" s="346">
        <f t="shared" si="2"/>
        <v>118742</v>
      </c>
      <c r="E77" s="346">
        <v>40756</v>
      </c>
      <c r="F77" s="345">
        <v>24654</v>
      </c>
      <c r="G77" s="347">
        <v>14407</v>
      </c>
      <c r="H77" s="346">
        <v>25405</v>
      </c>
      <c r="I77" s="346">
        <v>2780</v>
      </c>
      <c r="J77" s="345">
        <v>3880</v>
      </c>
      <c r="K77" s="347">
        <v>10580</v>
      </c>
      <c r="L77" s="346">
        <v>1383</v>
      </c>
      <c r="M77" s="346">
        <v>5924</v>
      </c>
      <c r="N77" s="345">
        <v>15110</v>
      </c>
      <c r="O77" s="347">
        <v>2627</v>
      </c>
      <c r="P77" s="346">
        <v>2599</v>
      </c>
      <c r="Q77" s="346">
        <v>8190</v>
      </c>
      <c r="R77" s="345">
        <v>5986</v>
      </c>
      <c r="S77" s="347">
        <v>4379</v>
      </c>
      <c r="T77" s="346">
        <v>6890</v>
      </c>
      <c r="U77" s="346">
        <v>3017</v>
      </c>
      <c r="V77" s="345">
        <v>5926</v>
      </c>
      <c r="W77" s="347">
        <v>2486</v>
      </c>
      <c r="X77" s="346">
        <v>2337</v>
      </c>
      <c r="Y77" s="346">
        <v>1231</v>
      </c>
      <c r="Z77" s="345">
        <v>3279</v>
      </c>
      <c r="AA77" s="347">
        <v>2862</v>
      </c>
      <c r="AB77" s="346">
        <v>2096</v>
      </c>
      <c r="AC77" s="346">
        <v>2179</v>
      </c>
      <c r="AD77" s="345">
        <v>1874</v>
      </c>
      <c r="AE77" s="347">
        <v>2370</v>
      </c>
      <c r="AF77" s="346">
        <v>4130</v>
      </c>
      <c r="AG77" s="346">
        <v>1603</v>
      </c>
      <c r="AH77" s="345">
        <v>717</v>
      </c>
      <c r="AI77" s="347">
        <v>1855</v>
      </c>
      <c r="AJ77" s="346">
        <v>997</v>
      </c>
      <c r="AK77" s="346">
        <v>350</v>
      </c>
      <c r="AL77" s="345">
        <v>1586</v>
      </c>
      <c r="AM77" s="347">
        <v>434</v>
      </c>
      <c r="AN77" s="346">
        <v>1988</v>
      </c>
      <c r="AO77" s="346">
        <v>626</v>
      </c>
      <c r="AP77" s="345">
        <v>740</v>
      </c>
      <c r="AQ77" s="347">
        <v>674</v>
      </c>
      <c r="AR77" s="348">
        <v>665</v>
      </c>
    </row>
    <row r="78" spans="1:44" x14ac:dyDescent="0.2">
      <c r="A78" s="342" t="s">
        <v>20</v>
      </c>
      <c r="B78" s="326" t="s">
        <v>37</v>
      </c>
      <c r="C78" s="344">
        <v>46842</v>
      </c>
      <c r="D78" s="346">
        <f t="shared" si="2"/>
        <v>17383</v>
      </c>
      <c r="E78" s="346">
        <v>6892</v>
      </c>
      <c r="F78" s="345">
        <v>3398</v>
      </c>
      <c r="G78" s="347">
        <v>2645</v>
      </c>
      <c r="H78" s="346">
        <v>2819</v>
      </c>
      <c r="I78" s="346">
        <v>661</v>
      </c>
      <c r="J78" s="345">
        <v>712</v>
      </c>
      <c r="K78" s="347">
        <v>997</v>
      </c>
      <c r="L78" s="346">
        <v>208</v>
      </c>
      <c r="M78" s="346">
        <v>1131</v>
      </c>
      <c r="N78" s="345">
        <v>1870</v>
      </c>
      <c r="O78" s="347">
        <v>310</v>
      </c>
      <c r="P78" s="346">
        <v>391</v>
      </c>
      <c r="Q78" s="346">
        <v>813</v>
      </c>
      <c r="R78" s="345">
        <v>448</v>
      </c>
      <c r="S78" s="347">
        <v>554</v>
      </c>
      <c r="T78" s="346">
        <v>1001</v>
      </c>
      <c r="U78" s="346">
        <v>284</v>
      </c>
      <c r="V78" s="345">
        <v>689</v>
      </c>
      <c r="W78" s="347">
        <v>271</v>
      </c>
      <c r="X78" s="346">
        <v>232</v>
      </c>
      <c r="Y78" s="346">
        <v>151</v>
      </c>
      <c r="Z78" s="345">
        <v>287</v>
      </c>
      <c r="AA78" s="347">
        <v>326</v>
      </c>
      <c r="AB78" s="346">
        <v>244</v>
      </c>
      <c r="AC78" s="346">
        <v>314</v>
      </c>
      <c r="AD78" s="345">
        <v>295</v>
      </c>
      <c r="AE78" s="347">
        <v>178</v>
      </c>
      <c r="AF78" s="346">
        <v>369</v>
      </c>
      <c r="AG78" s="346">
        <v>69</v>
      </c>
      <c r="AH78" s="345">
        <v>63</v>
      </c>
      <c r="AI78" s="347">
        <v>72</v>
      </c>
      <c r="AJ78" s="346">
        <v>68</v>
      </c>
      <c r="AK78" s="346">
        <v>23</v>
      </c>
      <c r="AL78" s="345">
        <v>186</v>
      </c>
      <c r="AM78" s="347">
        <v>46</v>
      </c>
      <c r="AN78" s="346">
        <v>135</v>
      </c>
      <c r="AO78" s="346">
        <v>48</v>
      </c>
      <c r="AP78" s="345">
        <v>66</v>
      </c>
      <c r="AQ78" s="347">
        <v>98</v>
      </c>
      <c r="AR78" s="348">
        <v>95</v>
      </c>
    </row>
    <row r="79" spans="1:44" x14ac:dyDescent="0.2">
      <c r="A79" s="342" t="s">
        <v>21</v>
      </c>
      <c r="B79" s="326" t="s">
        <v>38</v>
      </c>
      <c r="C79" s="344">
        <v>26548</v>
      </c>
      <c r="D79" s="346">
        <f t="shared" si="2"/>
        <v>11246</v>
      </c>
      <c r="E79" s="346">
        <v>2409</v>
      </c>
      <c r="F79" s="345">
        <v>2829</v>
      </c>
      <c r="G79" s="347">
        <v>1077</v>
      </c>
      <c r="H79" s="346">
        <v>3066</v>
      </c>
      <c r="I79" s="346">
        <v>73</v>
      </c>
      <c r="J79" s="345">
        <v>927</v>
      </c>
      <c r="K79" s="347">
        <v>786</v>
      </c>
      <c r="L79" s="346">
        <v>34</v>
      </c>
      <c r="M79" s="346">
        <v>125</v>
      </c>
      <c r="N79" s="345">
        <v>834</v>
      </c>
      <c r="O79" s="347">
        <v>71</v>
      </c>
      <c r="P79" s="346">
        <v>28</v>
      </c>
      <c r="Q79" s="346">
        <v>1102</v>
      </c>
      <c r="R79" s="345">
        <v>150</v>
      </c>
      <c r="S79" s="347">
        <v>209</v>
      </c>
      <c r="T79" s="346">
        <v>470</v>
      </c>
      <c r="U79" s="346">
        <v>67</v>
      </c>
      <c r="V79" s="345">
        <v>359</v>
      </c>
      <c r="W79" s="347">
        <v>44</v>
      </c>
      <c r="X79" s="346">
        <v>37</v>
      </c>
      <c r="Y79" s="346">
        <v>10</v>
      </c>
      <c r="Z79" s="345">
        <v>60</v>
      </c>
      <c r="AA79" s="347">
        <v>48</v>
      </c>
      <c r="AB79" s="346">
        <v>18</v>
      </c>
      <c r="AC79" s="346">
        <v>44</v>
      </c>
      <c r="AD79" s="345">
        <v>17</v>
      </c>
      <c r="AE79" s="347">
        <v>95</v>
      </c>
      <c r="AF79" s="346">
        <v>63</v>
      </c>
      <c r="AG79" s="346">
        <v>64</v>
      </c>
      <c r="AH79" s="345">
        <v>12</v>
      </c>
      <c r="AI79" s="347">
        <v>33</v>
      </c>
      <c r="AJ79" s="346">
        <v>46</v>
      </c>
      <c r="AK79" s="346">
        <v>1</v>
      </c>
      <c r="AL79" s="345">
        <v>18</v>
      </c>
      <c r="AM79" s="347">
        <v>0</v>
      </c>
      <c r="AN79" s="346">
        <v>52</v>
      </c>
      <c r="AO79" s="346">
        <v>18</v>
      </c>
      <c r="AP79" s="345">
        <v>2</v>
      </c>
      <c r="AQ79" s="347">
        <v>3</v>
      </c>
      <c r="AR79" s="348">
        <v>1</v>
      </c>
    </row>
    <row r="80" spans="1:44" x14ac:dyDescent="0.2">
      <c r="A80" s="342" t="s">
        <v>22</v>
      </c>
      <c r="B80" s="326" t="s">
        <v>535</v>
      </c>
      <c r="C80" s="344">
        <v>136212</v>
      </c>
      <c r="D80" s="346">
        <f t="shared" si="2"/>
        <v>54185</v>
      </c>
      <c r="E80" s="346">
        <v>14874</v>
      </c>
      <c r="F80" s="345">
        <v>13132</v>
      </c>
      <c r="G80" s="347">
        <v>4586</v>
      </c>
      <c r="H80" s="346">
        <v>10185</v>
      </c>
      <c r="I80" s="346">
        <v>632</v>
      </c>
      <c r="J80" s="345">
        <v>707</v>
      </c>
      <c r="K80" s="347">
        <v>4350</v>
      </c>
      <c r="L80" s="346">
        <v>468</v>
      </c>
      <c r="M80" s="346">
        <v>1062</v>
      </c>
      <c r="N80" s="345">
        <v>5172</v>
      </c>
      <c r="O80" s="347">
        <v>805</v>
      </c>
      <c r="P80" s="346">
        <v>909</v>
      </c>
      <c r="Q80" s="346">
        <v>2132</v>
      </c>
      <c r="R80" s="345">
        <v>1840</v>
      </c>
      <c r="S80" s="347">
        <v>1649</v>
      </c>
      <c r="T80" s="346">
        <v>1720</v>
      </c>
      <c r="U80" s="346">
        <v>1276</v>
      </c>
      <c r="V80" s="345">
        <v>1541</v>
      </c>
      <c r="W80" s="347">
        <v>1828</v>
      </c>
      <c r="X80" s="346">
        <v>771</v>
      </c>
      <c r="Y80" s="346">
        <v>529</v>
      </c>
      <c r="Z80" s="345">
        <v>1318</v>
      </c>
      <c r="AA80" s="347">
        <v>774</v>
      </c>
      <c r="AB80" s="346">
        <v>598</v>
      </c>
      <c r="AC80" s="346">
        <v>692</v>
      </c>
      <c r="AD80" s="345">
        <v>484</v>
      </c>
      <c r="AE80" s="347">
        <v>1315</v>
      </c>
      <c r="AF80" s="346">
        <v>1832</v>
      </c>
      <c r="AG80" s="346">
        <v>332</v>
      </c>
      <c r="AH80" s="345">
        <v>254</v>
      </c>
      <c r="AI80" s="347">
        <v>1077</v>
      </c>
      <c r="AJ80" s="346">
        <v>625</v>
      </c>
      <c r="AK80" s="346">
        <v>153</v>
      </c>
      <c r="AL80" s="345">
        <v>905</v>
      </c>
      <c r="AM80" s="347">
        <v>284</v>
      </c>
      <c r="AN80" s="346">
        <v>715</v>
      </c>
      <c r="AO80" s="346">
        <v>141</v>
      </c>
      <c r="AP80" s="345">
        <v>136</v>
      </c>
      <c r="AQ80" s="347">
        <v>109</v>
      </c>
      <c r="AR80" s="348">
        <v>115</v>
      </c>
    </row>
    <row r="81" spans="1:45" x14ac:dyDescent="0.2">
      <c r="A81" s="342" t="s">
        <v>23</v>
      </c>
      <c r="B81" s="326" t="s">
        <v>193</v>
      </c>
      <c r="C81" s="344">
        <v>33345</v>
      </c>
      <c r="D81" s="346">
        <f t="shared" si="2"/>
        <v>17011</v>
      </c>
      <c r="E81" s="346">
        <v>3055</v>
      </c>
      <c r="F81" s="345">
        <v>3823</v>
      </c>
      <c r="G81" s="347">
        <v>1660</v>
      </c>
      <c r="H81" s="346">
        <v>2095</v>
      </c>
      <c r="I81" s="346">
        <v>122</v>
      </c>
      <c r="J81" s="345">
        <v>233</v>
      </c>
      <c r="K81" s="347">
        <v>933</v>
      </c>
      <c r="L81" s="346">
        <v>63</v>
      </c>
      <c r="M81" s="346">
        <v>290</v>
      </c>
      <c r="N81" s="345">
        <v>926</v>
      </c>
      <c r="O81" s="347">
        <v>35</v>
      </c>
      <c r="P81" s="346">
        <v>57</v>
      </c>
      <c r="Q81" s="346">
        <v>491</v>
      </c>
      <c r="R81" s="345">
        <v>59</v>
      </c>
      <c r="S81" s="347">
        <v>695</v>
      </c>
      <c r="T81" s="346">
        <v>160</v>
      </c>
      <c r="U81" s="346">
        <v>38</v>
      </c>
      <c r="V81" s="345">
        <v>929</v>
      </c>
      <c r="W81" s="347">
        <v>26</v>
      </c>
      <c r="X81" s="346">
        <v>57</v>
      </c>
      <c r="Y81" s="346">
        <v>51</v>
      </c>
      <c r="Z81" s="345">
        <v>75</v>
      </c>
      <c r="AA81" s="347">
        <v>40</v>
      </c>
      <c r="AB81" s="346">
        <v>36</v>
      </c>
      <c r="AC81" s="346">
        <v>21</v>
      </c>
      <c r="AD81" s="345">
        <v>15</v>
      </c>
      <c r="AE81" s="347">
        <v>59</v>
      </c>
      <c r="AF81" s="346">
        <v>51</v>
      </c>
      <c r="AG81" s="346">
        <v>28</v>
      </c>
      <c r="AH81" s="345">
        <v>10</v>
      </c>
      <c r="AI81" s="347">
        <v>35</v>
      </c>
      <c r="AJ81" s="346">
        <v>29</v>
      </c>
      <c r="AK81" s="346">
        <v>0</v>
      </c>
      <c r="AL81" s="345">
        <v>17</v>
      </c>
      <c r="AM81" s="347">
        <v>16</v>
      </c>
      <c r="AN81" s="346">
        <v>48</v>
      </c>
      <c r="AO81" s="346">
        <v>0</v>
      </c>
      <c r="AP81" s="345">
        <v>22</v>
      </c>
      <c r="AQ81" s="347">
        <v>12</v>
      </c>
      <c r="AR81" s="348">
        <v>22</v>
      </c>
    </row>
    <row r="82" spans="1:45" x14ac:dyDescent="0.2">
      <c r="A82" s="342" t="s">
        <v>24</v>
      </c>
      <c r="B82" s="326" t="s">
        <v>39</v>
      </c>
      <c r="C82" s="344">
        <v>83827</v>
      </c>
      <c r="D82" s="346">
        <f t="shared" si="2"/>
        <v>27092</v>
      </c>
      <c r="E82" s="346">
        <v>7174</v>
      </c>
      <c r="F82" s="345">
        <v>4731</v>
      </c>
      <c r="G82" s="347">
        <v>4020</v>
      </c>
      <c r="H82" s="346">
        <v>4702</v>
      </c>
      <c r="I82" s="346">
        <v>1144</v>
      </c>
      <c r="J82" s="345">
        <v>1467</v>
      </c>
      <c r="K82" s="347">
        <v>6407</v>
      </c>
      <c r="L82" s="346">
        <v>592</v>
      </c>
      <c r="M82" s="346">
        <v>1844</v>
      </c>
      <c r="N82" s="345">
        <v>3590</v>
      </c>
      <c r="O82" s="347">
        <v>674</v>
      </c>
      <c r="P82" s="346">
        <v>658</v>
      </c>
      <c r="Q82" s="346">
        <v>2209</v>
      </c>
      <c r="R82" s="345">
        <v>966</v>
      </c>
      <c r="S82" s="347">
        <v>1027</v>
      </c>
      <c r="T82" s="346">
        <v>1520</v>
      </c>
      <c r="U82" s="346">
        <v>1086</v>
      </c>
      <c r="V82" s="345">
        <v>1237</v>
      </c>
      <c r="W82" s="347">
        <v>643</v>
      </c>
      <c r="X82" s="346">
        <v>746</v>
      </c>
      <c r="Y82" s="346">
        <v>518</v>
      </c>
      <c r="Z82" s="345">
        <v>1141</v>
      </c>
      <c r="AA82" s="347">
        <v>643</v>
      </c>
      <c r="AB82" s="346">
        <v>656</v>
      </c>
      <c r="AC82" s="346">
        <v>698</v>
      </c>
      <c r="AD82" s="345">
        <v>712</v>
      </c>
      <c r="AE82" s="347">
        <v>1075</v>
      </c>
      <c r="AF82" s="346">
        <v>1151</v>
      </c>
      <c r="AG82" s="346">
        <v>331</v>
      </c>
      <c r="AH82" s="345">
        <v>298</v>
      </c>
      <c r="AI82" s="347">
        <v>289</v>
      </c>
      <c r="AJ82" s="346">
        <v>236</v>
      </c>
      <c r="AK82" s="346">
        <v>131</v>
      </c>
      <c r="AL82" s="345">
        <v>330</v>
      </c>
      <c r="AM82" s="347">
        <v>188</v>
      </c>
      <c r="AN82" s="346">
        <v>265</v>
      </c>
      <c r="AO82" s="346">
        <v>444</v>
      </c>
      <c r="AP82" s="345">
        <v>386</v>
      </c>
      <c r="AQ82" s="347">
        <v>436</v>
      </c>
      <c r="AR82" s="348">
        <v>370</v>
      </c>
    </row>
    <row r="83" spans="1:45" x14ac:dyDescent="0.2">
      <c r="A83" s="342" t="s">
        <v>25</v>
      </c>
      <c r="B83" s="326" t="s">
        <v>40</v>
      </c>
      <c r="C83" s="344">
        <v>84687</v>
      </c>
      <c r="D83" s="346">
        <f t="shared" si="2"/>
        <v>26984</v>
      </c>
      <c r="E83" s="346">
        <v>7939</v>
      </c>
      <c r="F83" s="345">
        <v>4721</v>
      </c>
      <c r="G83" s="347">
        <v>3322</v>
      </c>
      <c r="H83" s="346">
        <v>9802</v>
      </c>
      <c r="I83" s="346">
        <v>683</v>
      </c>
      <c r="J83" s="345">
        <v>1713</v>
      </c>
      <c r="K83" s="347">
        <v>2416</v>
      </c>
      <c r="L83" s="346">
        <v>506</v>
      </c>
      <c r="M83" s="346">
        <v>1391</v>
      </c>
      <c r="N83" s="345">
        <v>3096</v>
      </c>
      <c r="O83" s="347">
        <v>764</v>
      </c>
      <c r="P83" s="346">
        <v>602</v>
      </c>
      <c r="Q83" s="346">
        <v>2810</v>
      </c>
      <c r="R83" s="345">
        <v>1006</v>
      </c>
      <c r="S83" s="347">
        <v>984</v>
      </c>
      <c r="T83" s="346">
        <v>1562</v>
      </c>
      <c r="U83" s="346">
        <v>592</v>
      </c>
      <c r="V83" s="345">
        <v>2234</v>
      </c>
      <c r="W83" s="347">
        <v>682</v>
      </c>
      <c r="X83" s="346">
        <v>744</v>
      </c>
      <c r="Y83" s="346">
        <v>370</v>
      </c>
      <c r="Z83" s="345">
        <v>1172</v>
      </c>
      <c r="AA83" s="347">
        <v>609</v>
      </c>
      <c r="AB83" s="346">
        <v>528</v>
      </c>
      <c r="AC83" s="346">
        <v>626</v>
      </c>
      <c r="AD83" s="345">
        <v>599</v>
      </c>
      <c r="AE83" s="347">
        <v>890</v>
      </c>
      <c r="AF83" s="346">
        <v>1234</v>
      </c>
      <c r="AG83" s="346">
        <v>487</v>
      </c>
      <c r="AH83" s="345">
        <v>395</v>
      </c>
      <c r="AI83" s="347">
        <v>467</v>
      </c>
      <c r="AJ83" s="346">
        <v>490</v>
      </c>
      <c r="AK83" s="346">
        <v>170</v>
      </c>
      <c r="AL83" s="345">
        <v>353</v>
      </c>
      <c r="AM83" s="347">
        <v>152</v>
      </c>
      <c r="AN83" s="346">
        <v>321</v>
      </c>
      <c r="AO83" s="346">
        <v>390</v>
      </c>
      <c r="AP83" s="345">
        <v>258</v>
      </c>
      <c r="AQ83" s="347">
        <v>383</v>
      </c>
      <c r="AR83" s="348">
        <v>240</v>
      </c>
    </row>
    <row r="84" spans="1:45" x14ac:dyDescent="0.2">
      <c r="A84" s="342" t="s">
        <v>26</v>
      </c>
      <c r="B84" s="326" t="s">
        <v>481</v>
      </c>
      <c r="C84" s="344">
        <v>281131</v>
      </c>
      <c r="D84" s="346">
        <f t="shared" si="2"/>
        <v>83885</v>
      </c>
      <c r="E84" s="346">
        <v>28334</v>
      </c>
      <c r="F84" s="345">
        <v>22023</v>
      </c>
      <c r="G84" s="347">
        <v>14967</v>
      </c>
      <c r="H84" s="346">
        <v>22311</v>
      </c>
      <c r="I84" s="346">
        <v>3211</v>
      </c>
      <c r="J84" s="345">
        <v>3924</v>
      </c>
      <c r="K84" s="347">
        <v>8559</v>
      </c>
      <c r="L84" s="346">
        <v>1862</v>
      </c>
      <c r="M84" s="346">
        <v>4567</v>
      </c>
      <c r="N84" s="345">
        <v>12271</v>
      </c>
      <c r="O84" s="347">
        <v>3173</v>
      </c>
      <c r="P84" s="346">
        <v>2320</v>
      </c>
      <c r="Q84" s="346">
        <v>10390</v>
      </c>
      <c r="R84" s="345">
        <v>4137</v>
      </c>
      <c r="S84" s="347">
        <v>3586</v>
      </c>
      <c r="T84" s="346">
        <v>7564</v>
      </c>
      <c r="U84" s="346">
        <v>3269</v>
      </c>
      <c r="V84" s="345">
        <v>5696</v>
      </c>
      <c r="W84" s="347">
        <v>2147</v>
      </c>
      <c r="X84" s="346">
        <v>2164</v>
      </c>
      <c r="Y84" s="346">
        <v>1899</v>
      </c>
      <c r="Z84" s="345">
        <v>3337</v>
      </c>
      <c r="AA84" s="347">
        <v>2215</v>
      </c>
      <c r="AB84" s="346">
        <v>1791</v>
      </c>
      <c r="AC84" s="346">
        <v>2394</v>
      </c>
      <c r="AD84" s="345">
        <v>1881</v>
      </c>
      <c r="AE84" s="347">
        <v>1766</v>
      </c>
      <c r="AF84" s="346">
        <v>4065</v>
      </c>
      <c r="AG84" s="346">
        <v>1386</v>
      </c>
      <c r="AH84" s="345">
        <v>1095</v>
      </c>
      <c r="AI84" s="347">
        <v>1561</v>
      </c>
      <c r="AJ84" s="346">
        <v>972</v>
      </c>
      <c r="AK84" s="346">
        <v>315</v>
      </c>
      <c r="AL84" s="345">
        <v>992</v>
      </c>
      <c r="AM84" s="347">
        <v>643</v>
      </c>
      <c r="AN84" s="346">
        <v>995</v>
      </c>
      <c r="AO84" s="346">
        <v>706</v>
      </c>
      <c r="AP84" s="345">
        <v>1465</v>
      </c>
      <c r="AQ84" s="347">
        <v>694</v>
      </c>
      <c r="AR84" s="348">
        <v>599</v>
      </c>
    </row>
    <row r="85" spans="1:45" x14ac:dyDescent="0.2">
      <c r="A85" s="342" t="s">
        <v>51</v>
      </c>
      <c r="B85" s="326" t="s">
        <v>536</v>
      </c>
      <c r="C85" s="344">
        <v>20319</v>
      </c>
      <c r="D85" s="346">
        <f t="shared" si="2"/>
        <v>6081</v>
      </c>
      <c r="E85" s="346">
        <v>2395</v>
      </c>
      <c r="F85" s="345">
        <v>689</v>
      </c>
      <c r="G85" s="347">
        <v>799</v>
      </c>
      <c r="H85" s="346">
        <v>1199</v>
      </c>
      <c r="I85" s="346">
        <v>286</v>
      </c>
      <c r="J85" s="345">
        <v>163</v>
      </c>
      <c r="K85" s="347">
        <v>454</v>
      </c>
      <c r="L85" s="346">
        <v>167</v>
      </c>
      <c r="M85" s="346">
        <v>558</v>
      </c>
      <c r="N85" s="345">
        <v>792</v>
      </c>
      <c r="O85" s="347">
        <v>257</v>
      </c>
      <c r="P85" s="346">
        <v>310</v>
      </c>
      <c r="Q85" s="346">
        <v>507</v>
      </c>
      <c r="R85" s="345">
        <v>312</v>
      </c>
      <c r="S85" s="347">
        <v>246</v>
      </c>
      <c r="T85" s="346">
        <v>244</v>
      </c>
      <c r="U85" s="346">
        <v>227</v>
      </c>
      <c r="V85" s="345">
        <v>369</v>
      </c>
      <c r="W85" s="347">
        <v>242</v>
      </c>
      <c r="X85" s="346">
        <v>208</v>
      </c>
      <c r="Y85" s="346">
        <v>185</v>
      </c>
      <c r="Z85" s="345">
        <v>481</v>
      </c>
      <c r="AA85" s="347">
        <v>413</v>
      </c>
      <c r="AB85" s="346">
        <v>180</v>
      </c>
      <c r="AC85" s="346">
        <v>349</v>
      </c>
      <c r="AD85" s="345">
        <v>318</v>
      </c>
      <c r="AE85" s="347">
        <v>297</v>
      </c>
      <c r="AF85" s="346">
        <v>458</v>
      </c>
      <c r="AG85" s="346">
        <v>53</v>
      </c>
      <c r="AH85" s="345">
        <v>150</v>
      </c>
      <c r="AI85" s="347">
        <v>88</v>
      </c>
      <c r="AJ85" s="346">
        <v>82</v>
      </c>
      <c r="AK85" s="346">
        <v>50</v>
      </c>
      <c r="AL85" s="345">
        <v>95</v>
      </c>
      <c r="AM85" s="347">
        <v>85</v>
      </c>
      <c r="AN85" s="346">
        <v>58</v>
      </c>
      <c r="AO85" s="346">
        <v>91</v>
      </c>
      <c r="AP85" s="345">
        <v>104</v>
      </c>
      <c r="AQ85" s="347">
        <v>156</v>
      </c>
      <c r="AR85" s="348">
        <v>121</v>
      </c>
    </row>
    <row r="86" spans="1:45" x14ac:dyDescent="0.2">
      <c r="A86" s="342" t="s">
        <v>194</v>
      </c>
      <c r="B86" s="326" t="s">
        <v>41</v>
      </c>
      <c r="C86" s="344">
        <v>178642</v>
      </c>
      <c r="D86" s="346">
        <f t="shared" si="2"/>
        <v>67088</v>
      </c>
      <c r="E86" s="346">
        <v>19699</v>
      </c>
      <c r="F86" s="345">
        <v>16420</v>
      </c>
      <c r="G86" s="347">
        <v>8274</v>
      </c>
      <c r="H86" s="346">
        <v>10064</v>
      </c>
      <c r="I86" s="346">
        <v>1149</v>
      </c>
      <c r="J86" s="345">
        <v>2817</v>
      </c>
      <c r="K86" s="347">
        <v>3790</v>
      </c>
      <c r="L86" s="346">
        <v>755</v>
      </c>
      <c r="M86" s="346">
        <v>2644</v>
      </c>
      <c r="N86" s="345">
        <v>6778</v>
      </c>
      <c r="O86" s="347">
        <v>873</v>
      </c>
      <c r="P86" s="346">
        <v>1213</v>
      </c>
      <c r="Q86" s="346">
        <v>3960</v>
      </c>
      <c r="R86" s="345">
        <v>1378</v>
      </c>
      <c r="S86" s="347">
        <v>9166</v>
      </c>
      <c r="T86" s="346">
        <v>2622</v>
      </c>
      <c r="U86" s="346">
        <v>891</v>
      </c>
      <c r="V86" s="345">
        <v>2608</v>
      </c>
      <c r="W86" s="347">
        <v>1332</v>
      </c>
      <c r="X86" s="346">
        <v>754</v>
      </c>
      <c r="Y86" s="346">
        <v>555</v>
      </c>
      <c r="Z86" s="345">
        <v>1498</v>
      </c>
      <c r="AA86" s="347">
        <v>634</v>
      </c>
      <c r="AB86" s="346">
        <v>953</v>
      </c>
      <c r="AC86" s="346">
        <v>592</v>
      </c>
      <c r="AD86" s="345">
        <v>785</v>
      </c>
      <c r="AE86" s="347">
        <v>922</v>
      </c>
      <c r="AF86" s="346">
        <v>2165</v>
      </c>
      <c r="AG86" s="346">
        <v>395</v>
      </c>
      <c r="AH86" s="345">
        <v>314</v>
      </c>
      <c r="AI86" s="347">
        <v>587</v>
      </c>
      <c r="AJ86" s="346">
        <v>1253</v>
      </c>
      <c r="AK86" s="346">
        <v>141</v>
      </c>
      <c r="AL86" s="345">
        <v>369</v>
      </c>
      <c r="AM86" s="347">
        <v>79</v>
      </c>
      <c r="AN86" s="346">
        <v>449</v>
      </c>
      <c r="AO86" s="346">
        <v>513</v>
      </c>
      <c r="AP86" s="345">
        <v>1480</v>
      </c>
      <c r="AQ86" s="347">
        <v>233</v>
      </c>
      <c r="AR86" s="348">
        <v>450</v>
      </c>
    </row>
    <row r="87" spans="1:45" x14ac:dyDescent="0.2">
      <c r="A87" s="342" t="s">
        <v>200</v>
      </c>
      <c r="B87" s="326" t="s">
        <v>42</v>
      </c>
      <c r="C87" s="344">
        <v>248513</v>
      </c>
      <c r="D87" s="346">
        <f>C87-SUM(E87:AR87)</f>
        <v>85307</v>
      </c>
      <c r="E87" s="346">
        <v>25729</v>
      </c>
      <c r="F87" s="345">
        <v>19860</v>
      </c>
      <c r="G87" s="347">
        <v>11336</v>
      </c>
      <c r="H87" s="346">
        <v>20092</v>
      </c>
      <c r="I87" s="346">
        <v>2625</v>
      </c>
      <c r="J87" s="345">
        <v>3461</v>
      </c>
      <c r="K87" s="347">
        <v>7279</v>
      </c>
      <c r="L87" s="346">
        <v>1072</v>
      </c>
      <c r="M87" s="346">
        <v>5170</v>
      </c>
      <c r="N87" s="345">
        <v>10373</v>
      </c>
      <c r="O87" s="347">
        <v>2026</v>
      </c>
      <c r="P87" s="346">
        <v>1817</v>
      </c>
      <c r="Q87" s="346">
        <v>6944</v>
      </c>
      <c r="R87" s="345">
        <v>3891</v>
      </c>
      <c r="S87" s="347">
        <v>2902</v>
      </c>
      <c r="T87" s="346">
        <v>4658</v>
      </c>
      <c r="U87" s="346">
        <v>2095</v>
      </c>
      <c r="V87" s="345">
        <v>5198</v>
      </c>
      <c r="W87" s="347">
        <v>1616</v>
      </c>
      <c r="X87" s="346">
        <v>2162</v>
      </c>
      <c r="Y87" s="346">
        <v>780</v>
      </c>
      <c r="Z87" s="345">
        <v>2113</v>
      </c>
      <c r="AA87" s="347">
        <v>1968</v>
      </c>
      <c r="AB87" s="346">
        <v>1192</v>
      </c>
      <c r="AC87" s="346">
        <v>2512</v>
      </c>
      <c r="AD87" s="345">
        <v>1140</v>
      </c>
      <c r="AE87" s="347">
        <v>2603</v>
      </c>
      <c r="AF87" s="346">
        <v>2520</v>
      </c>
      <c r="AG87" s="346">
        <v>743</v>
      </c>
      <c r="AH87" s="345">
        <v>586</v>
      </c>
      <c r="AI87" s="347">
        <v>996</v>
      </c>
      <c r="AJ87" s="346">
        <v>847</v>
      </c>
      <c r="AK87" s="346">
        <v>282</v>
      </c>
      <c r="AL87" s="345">
        <v>868</v>
      </c>
      <c r="AM87" s="347">
        <v>290</v>
      </c>
      <c r="AN87" s="346">
        <v>996</v>
      </c>
      <c r="AO87" s="346">
        <v>423</v>
      </c>
      <c r="AP87" s="345">
        <v>642</v>
      </c>
      <c r="AQ87" s="347">
        <v>549</v>
      </c>
      <c r="AR87" s="348">
        <v>850</v>
      </c>
    </row>
    <row r="88" spans="1:45" x14ac:dyDescent="0.2">
      <c r="A88" s="342" t="s">
        <v>201</v>
      </c>
      <c r="B88" s="326" t="s">
        <v>282</v>
      </c>
      <c r="C88" s="344">
        <v>0</v>
      </c>
      <c r="D88" s="346">
        <v>0</v>
      </c>
      <c r="E88" s="346">
        <v>0</v>
      </c>
      <c r="F88" s="345">
        <v>0</v>
      </c>
      <c r="G88" s="347">
        <v>0</v>
      </c>
      <c r="H88" s="346">
        <v>0</v>
      </c>
      <c r="I88" s="346">
        <v>0</v>
      </c>
      <c r="J88" s="345">
        <v>0</v>
      </c>
      <c r="K88" s="347">
        <v>0</v>
      </c>
      <c r="L88" s="346">
        <v>0</v>
      </c>
      <c r="M88" s="346">
        <v>0</v>
      </c>
      <c r="N88" s="345">
        <v>0</v>
      </c>
      <c r="O88" s="347">
        <v>0</v>
      </c>
      <c r="P88" s="346">
        <v>0</v>
      </c>
      <c r="Q88" s="346">
        <v>0</v>
      </c>
      <c r="R88" s="345">
        <v>0</v>
      </c>
      <c r="S88" s="347">
        <v>0</v>
      </c>
      <c r="T88" s="346">
        <v>0</v>
      </c>
      <c r="U88" s="346">
        <v>0</v>
      </c>
      <c r="V88" s="345">
        <v>0</v>
      </c>
      <c r="W88" s="347">
        <v>0</v>
      </c>
      <c r="X88" s="346">
        <v>0</v>
      </c>
      <c r="Y88" s="346">
        <v>0</v>
      </c>
      <c r="Z88" s="345">
        <v>0</v>
      </c>
      <c r="AA88" s="347">
        <v>0</v>
      </c>
      <c r="AB88" s="346">
        <v>0</v>
      </c>
      <c r="AC88" s="346">
        <v>0</v>
      </c>
      <c r="AD88" s="345">
        <v>0</v>
      </c>
      <c r="AE88" s="347">
        <v>0</v>
      </c>
      <c r="AF88" s="346">
        <v>0</v>
      </c>
      <c r="AG88" s="346">
        <v>0</v>
      </c>
      <c r="AH88" s="345">
        <v>0</v>
      </c>
      <c r="AI88" s="347">
        <v>0</v>
      </c>
      <c r="AJ88" s="346">
        <v>0</v>
      </c>
      <c r="AK88" s="346">
        <v>0</v>
      </c>
      <c r="AL88" s="345">
        <v>0</v>
      </c>
      <c r="AM88" s="347">
        <v>0</v>
      </c>
      <c r="AN88" s="346">
        <v>0</v>
      </c>
      <c r="AO88" s="346">
        <v>0</v>
      </c>
      <c r="AP88" s="345">
        <v>0</v>
      </c>
      <c r="AQ88" s="347">
        <v>0</v>
      </c>
      <c r="AR88" s="348">
        <v>0</v>
      </c>
    </row>
    <row r="89" spans="1:45" x14ac:dyDescent="0.2">
      <c r="A89" s="342" t="s">
        <v>202</v>
      </c>
      <c r="B89" s="326" t="s">
        <v>283</v>
      </c>
      <c r="C89" s="344">
        <v>1210</v>
      </c>
      <c r="D89" s="346">
        <f>C89-SUM(E89:AR89)</f>
        <v>307</v>
      </c>
      <c r="E89" s="346">
        <v>120</v>
      </c>
      <c r="F89" s="345">
        <v>52</v>
      </c>
      <c r="G89" s="347">
        <v>61</v>
      </c>
      <c r="H89" s="346">
        <v>140</v>
      </c>
      <c r="I89" s="346">
        <v>7</v>
      </c>
      <c r="J89" s="345">
        <v>39</v>
      </c>
      <c r="K89" s="347">
        <v>37</v>
      </c>
      <c r="L89" s="346">
        <v>6</v>
      </c>
      <c r="M89" s="346">
        <v>23</v>
      </c>
      <c r="N89" s="345">
        <v>67</v>
      </c>
      <c r="O89" s="347">
        <v>6</v>
      </c>
      <c r="P89" s="346">
        <v>9</v>
      </c>
      <c r="Q89" s="346">
        <v>39</v>
      </c>
      <c r="R89" s="345">
        <v>15</v>
      </c>
      <c r="S89" s="347">
        <v>21</v>
      </c>
      <c r="T89" s="346">
        <v>33</v>
      </c>
      <c r="U89" s="346">
        <v>10</v>
      </c>
      <c r="V89" s="345">
        <v>31</v>
      </c>
      <c r="W89" s="347">
        <v>13</v>
      </c>
      <c r="X89" s="346">
        <v>14</v>
      </c>
      <c r="Y89" s="346">
        <v>4</v>
      </c>
      <c r="Z89" s="345">
        <v>17</v>
      </c>
      <c r="AA89" s="347">
        <v>15</v>
      </c>
      <c r="AB89" s="346">
        <v>5</v>
      </c>
      <c r="AC89" s="346">
        <v>13</v>
      </c>
      <c r="AD89" s="345">
        <v>10</v>
      </c>
      <c r="AE89" s="347">
        <v>14</v>
      </c>
      <c r="AF89" s="346">
        <v>21</v>
      </c>
      <c r="AG89" s="346">
        <v>9</v>
      </c>
      <c r="AH89" s="345">
        <v>6</v>
      </c>
      <c r="AI89" s="347">
        <v>6</v>
      </c>
      <c r="AJ89" s="346">
        <v>8</v>
      </c>
      <c r="AK89" s="346">
        <v>1</v>
      </c>
      <c r="AL89" s="345">
        <v>7</v>
      </c>
      <c r="AM89" s="347">
        <v>2</v>
      </c>
      <c r="AN89" s="346">
        <v>4</v>
      </c>
      <c r="AO89" s="346">
        <v>5</v>
      </c>
      <c r="AP89" s="345">
        <v>3</v>
      </c>
      <c r="AQ89" s="347">
        <v>7</v>
      </c>
      <c r="AR89" s="348">
        <v>3</v>
      </c>
    </row>
    <row r="90" spans="1:45" x14ac:dyDescent="0.2">
      <c r="A90" s="349"/>
      <c r="B90" s="364" t="s">
        <v>538</v>
      </c>
      <c r="C90" s="351">
        <f>SUM(C51:C89)</f>
        <v>2082201</v>
      </c>
      <c r="D90" s="353">
        <f>SUM(D51:D89)</f>
        <v>648332</v>
      </c>
      <c r="E90" s="353">
        <f t="shared" ref="E90:AR90" si="3">SUM(E51:E89)</f>
        <v>239449</v>
      </c>
      <c r="F90" s="352">
        <f t="shared" si="3"/>
        <v>173132</v>
      </c>
      <c r="G90" s="354">
        <f t="shared" si="3"/>
        <v>98498</v>
      </c>
      <c r="H90" s="353">
        <f t="shared" si="3"/>
        <v>132743</v>
      </c>
      <c r="I90" s="353">
        <f t="shared" si="3"/>
        <v>18900</v>
      </c>
      <c r="J90" s="352">
        <f t="shared" si="3"/>
        <v>21757</v>
      </c>
      <c r="K90" s="354">
        <f t="shared" si="3"/>
        <v>67659</v>
      </c>
      <c r="L90" s="353">
        <f t="shared" si="3"/>
        <v>12057</v>
      </c>
      <c r="M90" s="353">
        <f t="shared" si="3"/>
        <v>37274</v>
      </c>
      <c r="N90" s="352">
        <f t="shared" si="3"/>
        <v>90179</v>
      </c>
      <c r="O90" s="354">
        <f t="shared" si="3"/>
        <v>18875</v>
      </c>
      <c r="P90" s="353">
        <f t="shared" si="3"/>
        <v>15695</v>
      </c>
      <c r="Q90" s="353">
        <f t="shared" si="3"/>
        <v>47579</v>
      </c>
      <c r="R90" s="352">
        <f t="shared" si="3"/>
        <v>31863</v>
      </c>
      <c r="S90" s="354">
        <f t="shared" si="3"/>
        <v>45900</v>
      </c>
      <c r="T90" s="353">
        <f t="shared" si="3"/>
        <v>33809</v>
      </c>
      <c r="U90" s="353">
        <f t="shared" si="3"/>
        <v>22753</v>
      </c>
      <c r="V90" s="352">
        <f t="shared" si="3"/>
        <v>39918</v>
      </c>
      <c r="W90" s="354">
        <f t="shared" si="3"/>
        <v>22720</v>
      </c>
      <c r="X90" s="353">
        <f t="shared" si="3"/>
        <v>16909</v>
      </c>
      <c r="Y90" s="353">
        <f t="shared" si="3"/>
        <v>9742</v>
      </c>
      <c r="Z90" s="352">
        <f t="shared" si="3"/>
        <v>27220</v>
      </c>
      <c r="AA90" s="354">
        <f t="shared" si="3"/>
        <v>19989</v>
      </c>
      <c r="AB90" s="353">
        <f t="shared" si="3"/>
        <v>13860</v>
      </c>
      <c r="AC90" s="353">
        <f t="shared" si="3"/>
        <v>16974</v>
      </c>
      <c r="AD90" s="352">
        <f t="shared" si="3"/>
        <v>14099</v>
      </c>
      <c r="AE90" s="354">
        <f t="shared" si="3"/>
        <v>22557</v>
      </c>
      <c r="AF90" s="353">
        <f t="shared" si="3"/>
        <v>32015</v>
      </c>
      <c r="AG90" s="353">
        <f t="shared" si="3"/>
        <v>6689</v>
      </c>
      <c r="AH90" s="352">
        <f t="shared" si="3"/>
        <v>7478</v>
      </c>
      <c r="AI90" s="354">
        <f t="shared" si="3"/>
        <v>13723</v>
      </c>
      <c r="AJ90" s="353">
        <f t="shared" si="3"/>
        <v>10821</v>
      </c>
      <c r="AK90" s="353">
        <f t="shared" si="3"/>
        <v>3468</v>
      </c>
      <c r="AL90" s="352">
        <f t="shared" si="3"/>
        <v>11472</v>
      </c>
      <c r="AM90" s="354">
        <f t="shared" si="3"/>
        <v>3357</v>
      </c>
      <c r="AN90" s="353">
        <f t="shared" si="3"/>
        <v>9221</v>
      </c>
      <c r="AO90" s="353">
        <f t="shared" si="3"/>
        <v>5032</v>
      </c>
      <c r="AP90" s="352">
        <f t="shared" si="3"/>
        <v>7894</v>
      </c>
      <c r="AQ90" s="354">
        <f t="shared" si="3"/>
        <v>6375</v>
      </c>
      <c r="AR90" s="355">
        <f t="shared" si="3"/>
        <v>5889</v>
      </c>
      <c r="AS90" s="356" t="s">
        <v>537</v>
      </c>
    </row>
    <row r="91" spans="1:45" x14ac:dyDescent="0.2">
      <c r="D91" s="357" t="s">
        <v>539</v>
      </c>
    </row>
  </sheetData>
  <mergeCells count="2">
    <mergeCell ref="A3:B3"/>
    <mergeCell ref="A49:B49"/>
  </mergeCells>
  <phoneticPr fontId="5"/>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46"/>
  <sheetViews>
    <sheetView showGridLines="0" workbookViewId="0">
      <pane xSplit="2" ySplit="4" topLeftCell="C25" activePane="bottomRight" state="frozen"/>
      <selection activeCell="D62" sqref="D62"/>
      <selection pane="topRight" activeCell="D62" sqref="D62"/>
      <selection pane="bottomLeft" activeCell="D62" sqref="D62"/>
      <selection pane="bottomRight" activeCell="I41" sqref="I41"/>
    </sheetView>
  </sheetViews>
  <sheetFormatPr defaultColWidth="8.90625" defaultRowHeight="11" x14ac:dyDescent="0.2"/>
  <cols>
    <col min="1" max="1" width="3" style="3" customWidth="1"/>
    <col min="2" max="2" width="22.45312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2015年佐用町産業連関表</v>
      </c>
      <c r="H1" s="401"/>
      <c r="I1" s="401"/>
    </row>
    <row r="2" spans="1:25" x14ac:dyDescent="0.2">
      <c r="B2" s="3" t="s">
        <v>305</v>
      </c>
      <c r="S2" s="3" t="s">
        <v>152</v>
      </c>
      <c r="U2" s="64" t="s">
        <v>209</v>
      </c>
      <c r="W2" s="3" t="s">
        <v>130</v>
      </c>
      <c r="Y2" s="3" t="s">
        <v>153</v>
      </c>
    </row>
    <row r="3" spans="1:25" ht="44" x14ac:dyDescent="0.2">
      <c r="B3" s="65"/>
      <c r="C3" s="66" t="s">
        <v>227</v>
      </c>
      <c r="D3" s="66" t="s">
        <v>306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75">
        <f>最終需要_まとめ!C6</f>
        <v>100</v>
      </c>
      <c r="D5" s="76">
        <f>投入係数表!C5</f>
        <v>0.14104455591619947</v>
      </c>
      <c r="E5" s="77">
        <f>$C$5*D5</f>
        <v>14.104455591619946</v>
      </c>
      <c r="F5" s="76">
        <f>分析係数表!C8</f>
        <v>1</v>
      </c>
      <c r="G5" s="77">
        <f t="shared" ref="G5:G38" si="0">E5*F5</f>
        <v>14.104455591619946</v>
      </c>
      <c r="H5" s="77">
        <f t="array" ref="H5:H43">MMULT(逆行列係数!C5:AO43,'1'!G5:G43)</f>
        <v>16.705986349592006</v>
      </c>
      <c r="I5" s="77">
        <f t="shared" ref="I5:I38" si="1">C5+H5</f>
        <v>116.70598634959201</v>
      </c>
      <c r="J5" s="76">
        <f>分析係数表!G8</f>
        <v>0.11979935084095604</v>
      </c>
      <c r="K5" s="78">
        <f t="shared" ref="K5:K38" si="2">I5*J5</f>
        <v>13.9813014039346</v>
      </c>
      <c r="L5" s="79" t="s">
        <v>177</v>
      </c>
      <c r="M5" s="80" t="s">
        <v>177</v>
      </c>
      <c r="N5" s="81">
        <f>分析係数表!H8</f>
        <v>1.4191429368202522E-2</v>
      </c>
      <c r="O5" s="82">
        <f t="shared" ref="O5:O43" si="3">$M$44*N5</f>
        <v>0.14073042868333868</v>
      </c>
      <c r="P5" s="76">
        <f>分析係数表!C8</f>
        <v>1</v>
      </c>
      <c r="Q5" s="82">
        <f t="shared" ref="Q5:Q38" si="4">O5*P5</f>
        <v>0.14073042868333868</v>
      </c>
      <c r="R5" s="83">
        <f t="array" ref="R5:R43">MMULT(逆行列係数!C5:AO43,'1'!Q5:Q43)</f>
        <v>0.19776649585569897</v>
      </c>
      <c r="S5" s="84">
        <f t="shared" ref="S5:S38" si="5">I5+R5</f>
        <v>116.90375284544771</v>
      </c>
      <c r="T5" s="85">
        <f>分析係数表!F8</f>
        <v>0.45234582472705814</v>
      </c>
      <c r="U5" s="86">
        <f t="shared" ref="U5:U43" si="6">S5*T5</f>
        <v>52.880924494562215</v>
      </c>
      <c r="V5" s="87">
        <f>分析係数表!D8</f>
        <v>0.25140159339038065</v>
      </c>
      <c r="W5" s="167">
        <f t="shared" ref="W5:W43" si="7">ROUND(S5*V5,0)</f>
        <v>29</v>
      </c>
      <c r="X5" s="76">
        <f>分析係数表!E8</f>
        <v>0.19799350840956034</v>
      </c>
      <c r="Y5" s="166">
        <f t="shared" ref="Y5:Y43" si="8">ROUND(S5*X5,0)</f>
        <v>23</v>
      </c>
    </row>
    <row r="6" spans="1:25" x14ac:dyDescent="0.2">
      <c r="A6" s="6" t="s">
        <v>219</v>
      </c>
      <c r="B6" s="5" t="s">
        <v>265</v>
      </c>
      <c r="C6" s="90"/>
      <c r="D6" s="76">
        <f>投入係数表!C6</f>
        <v>2.9507229271171436E-4</v>
      </c>
      <c r="E6" s="77">
        <f t="shared" ref="E6:E38" si="9">$C$5*D6</f>
        <v>2.9507229271171435E-2</v>
      </c>
      <c r="F6" s="76">
        <f>分析係数表!C9</f>
        <v>1</v>
      </c>
      <c r="G6" s="77">
        <f t="shared" si="0"/>
        <v>2.9507229271171435E-2</v>
      </c>
      <c r="H6" s="77">
        <v>9.9349215449032441E-2</v>
      </c>
      <c r="I6" s="77">
        <f t="shared" si="1"/>
        <v>9.9349215449032441E-2</v>
      </c>
      <c r="J6" s="76">
        <f>分析係数表!G9</f>
        <v>0.2441860465116279</v>
      </c>
      <c r="K6" s="78">
        <f t="shared" si="2"/>
        <v>2.4259692144531178E-2</v>
      </c>
      <c r="L6" s="79"/>
      <c r="M6" s="80"/>
      <c r="N6" s="81">
        <f>分析係数表!H9</f>
        <v>7.4365568741672605E-4</v>
      </c>
      <c r="O6" s="82">
        <f t="shared" si="3"/>
        <v>7.3745202803496253E-3</v>
      </c>
      <c r="P6" s="76">
        <f>分析係数表!C9</f>
        <v>1</v>
      </c>
      <c r="Q6" s="82">
        <f t="shared" si="4"/>
        <v>7.3745202803496253E-3</v>
      </c>
      <c r="R6" s="83">
        <v>9.8461839508235931E-3</v>
      </c>
      <c r="S6" s="84">
        <f t="shared" si="5"/>
        <v>0.10919539939985604</v>
      </c>
      <c r="T6" s="85">
        <f>分析係数表!F9</f>
        <v>0.66860465116279066</v>
      </c>
      <c r="U6" s="86">
        <f t="shared" si="6"/>
        <v>7.3008551924322346E-2</v>
      </c>
      <c r="V6" s="87">
        <f>分析係数表!D9</f>
        <v>0.14534883720930233</v>
      </c>
      <c r="W6" s="167">
        <f t="shared" si="7"/>
        <v>0</v>
      </c>
      <c r="X6" s="76">
        <f>分析係数表!E9</f>
        <v>4.0697674418604654E-2</v>
      </c>
      <c r="Y6" s="166">
        <f t="shared" si="8"/>
        <v>0</v>
      </c>
    </row>
    <row r="7" spans="1:25" x14ac:dyDescent="0.2">
      <c r="A7" s="6" t="s">
        <v>220</v>
      </c>
      <c r="B7" s="5" t="s">
        <v>266</v>
      </c>
      <c r="C7" s="90"/>
      <c r="D7" s="76">
        <f>投入係数表!C7</f>
        <v>0</v>
      </c>
      <c r="E7" s="77">
        <f t="shared" si="9"/>
        <v>0</v>
      </c>
      <c r="F7" s="76">
        <f>分析係数表!C10</f>
        <v>0</v>
      </c>
      <c r="G7" s="77">
        <f t="shared" si="0"/>
        <v>0</v>
      </c>
      <c r="H7" s="77">
        <v>0</v>
      </c>
      <c r="I7" s="77">
        <f t="shared" si="1"/>
        <v>0</v>
      </c>
      <c r="J7" s="76">
        <f>分析係数表!G10</f>
        <v>0</v>
      </c>
      <c r="K7" s="78">
        <f t="shared" si="2"/>
        <v>0</v>
      </c>
      <c r="L7" s="79"/>
      <c r="M7" s="80"/>
      <c r="N7" s="81">
        <f>分析係数表!H10</f>
        <v>1.4563257211910885E-3</v>
      </c>
      <c r="O7" s="82">
        <f t="shared" si="3"/>
        <v>1.4441768882351349E-2</v>
      </c>
      <c r="P7" s="76">
        <f>分析係数表!C10</f>
        <v>0</v>
      </c>
      <c r="Q7" s="82">
        <f t="shared" si="4"/>
        <v>0</v>
      </c>
      <c r="R7" s="83">
        <v>0</v>
      </c>
      <c r="S7" s="84">
        <f t="shared" si="5"/>
        <v>0</v>
      </c>
      <c r="T7" s="85">
        <f>分析係数表!F10</f>
        <v>0</v>
      </c>
      <c r="U7" s="86">
        <f t="shared" si="6"/>
        <v>0</v>
      </c>
      <c r="V7" s="87">
        <f>分析係数表!D10</f>
        <v>0</v>
      </c>
      <c r="W7" s="167">
        <f t="shared" si="7"/>
        <v>0</v>
      </c>
      <c r="X7" s="76">
        <f>分析係数表!E10</f>
        <v>0</v>
      </c>
      <c r="Y7" s="166">
        <f t="shared" si="8"/>
        <v>0</v>
      </c>
    </row>
    <row r="8" spans="1:25" x14ac:dyDescent="0.2">
      <c r="A8" s="6" t="s">
        <v>221</v>
      </c>
      <c r="B8" s="5" t="s">
        <v>27</v>
      </c>
      <c r="C8" s="90"/>
      <c r="D8" s="76">
        <f>投入係数表!C8</f>
        <v>0</v>
      </c>
      <c r="E8" s="77">
        <f t="shared" si="9"/>
        <v>0</v>
      </c>
      <c r="F8" s="76">
        <f>分析係数表!C11</f>
        <v>1.4950166112956853E-2</v>
      </c>
      <c r="G8" s="77">
        <f t="shared" si="0"/>
        <v>0</v>
      </c>
      <c r="H8" s="77">
        <v>5.3559516532212625E-4</v>
      </c>
      <c r="I8" s="77">
        <f t="shared" si="1"/>
        <v>5.3559516532212625E-4</v>
      </c>
      <c r="J8" s="76">
        <f>分析係数表!G11</f>
        <v>0.5</v>
      </c>
      <c r="K8" s="78">
        <f t="shared" si="2"/>
        <v>2.6779758266106313E-4</v>
      </c>
      <c r="L8" s="79"/>
      <c r="M8" s="80"/>
      <c r="N8" s="81">
        <f>分析係数表!H11</f>
        <v>-3.0985653642363585E-5</v>
      </c>
      <c r="O8" s="82">
        <f t="shared" si="3"/>
        <v>-3.0727167834790104E-4</v>
      </c>
      <c r="P8" s="76">
        <f>分析係数表!C11</f>
        <v>1.4950166112956853E-2</v>
      </c>
      <c r="Q8" s="82">
        <f t="shared" si="4"/>
        <v>-4.5937626331081681E-6</v>
      </c>
      <c r="R8" s="83">
        <v>8.4973680072819702E-5</v>
      </c>
      <c r="S8" s="84">
        <f t="shared" si="5"/>
        <v>6.2056884539494594E-4</v>
      </c>
      <c r="T8" s="85">
        <f>分析係数表!F11</f>
        <v>0.8125</v>
      </c>
      <c r="U8" s="86">
        <f t="shared" si="6"/>
        <v>5.0421218688339361E-4</v>
      </c>
      <c r="V8" s="87">
        <f>分析係数表!D11</f>
        <v>0.3125</v>
      </c>
      <c r="W8" s="167">
        <f t="shared" si="7"/>
        <v>0</v>
      </c>
      <c r="X8" s="76">
        <f>分析係数表!E11</f>
        <v>0</v>
      </c>
      <c r="Y8" s="166">
        <f t="shared" si="8"/>
        <v>0</v>
      </c>
    </row>
    <row r="9" spans="1:25" x14ac:dyDescent="0.2">
      <c r="A9" s="6" t="s">
        <v>222</v>
      </c>
      <c r="B9" s="5" t="s">
        <v>190</v>
      </c>
      <c r="C9" s="90"/>
      <c r="D9" s="76">
        <f>投入係数表!C9</f>
        <v>0.13189731484213632</v>
      </c>
      <c r="E9" s="77">
        <f t="shared" si="9"/>
        <v>13.189731484213633</v>
      </c>
      <c r="F9" s="76">
        <f>分析係数表!C12</f>
        <v>7.6050169221580699E-2</v>
      </c>
      <c r="G9" s="77">
        <f t="shared" si="0"/>
        <v>1.0030813113616575</v>
      </c>
      <c r="H9" s="77">
        <v>1.1900035943800986</v>
      </c>
      <c r="I9" s="77">
        <f t="shared" si="1"/>
        <v>1.1900035943800986</v>
      </c>
      <c r="J9" s="76">
        <f>分析係数表!G12</f>
        <v>0.1430260047281324</v>
      </c>
      <c r="K9" s="78">
        <f t="shared" si="2"/>
        <v>0.17020145971630254</v>
      </c>
      <c r="L9" s="79"/>
      <c r="M9" s="80"/>
      <c r="N9" s="81">
        <f>分析係数表!H12</f>
        <v>0.10532023673039383</v>
      </c>
      <c r="O9" s="82">
        <f t="shared" si="3"/>
        <v>1.0444164347045157</v>
      </c>
      <c r="P9" s="76">
        <f>分析係数表!C12</f>
        <v>7.6050169221580699E-2</v>
      </c>
      <c r="Q9" s="82">
        <f t="shared" si="4"/>
        <v>7.9428046597078417E-2</v>
      </c>
      <c r="R9" s="83">
        <v>8.8599472779322078E-2</v>
      </c>
      <c r="S9" s="84">
        <f t="shared" si="5"/>
        <v>1.2786030671594206</v>
      </c>
      <c r="T9" s="85">
        <f>分析係数表!F12</f>
        <v>0.29432624113475175</v>
      </c>
      <c r="U9" s="86">
        <f t="shared" si="6"/>
        <v>0.37632643466039684</v>
      </c>
      <c r="V9" s="87">
        <f>分析係数表!D12</f>
        <v>7.407407407407407E-2</v>
      </c>
      <c r="W9" s="167">
        <f t="shared" si="7"/>
        <v>0</v>
      </c>
      <c r="X9" s="76">
        <f>分析係数表!E12</f>
        <v>6.6587864460204885E-2</v>
      </c>
      <c r="Y9" s="166">
        <f t="shared" si="8"/>
        <v>0</v>
      </c>
    </row>
    <row r="10" spans="1:25" x14ac:dyDescent="0.2">
      <c r="A10" s="6" t="s">
        <v>223</v>
      </c>
      <c r="B10" s="5" t="s">
        <v>28</v>
      </c>
      <c r="C10" s="90"/>
      <c r="D10" s="76">
        <f>投入係数表!C10</f>
        <v>4.4260843906757151E-3</v>
      </c>
      <c r="E10" s="77">
        <f t="shared" si="9"/>
        <v>0.44260843906757152</v>
      </c>
      <c r="F10" s="76">
        <f>分析係数表!C13</f>
        <v>0</v>
      </c>
      <c r="G10" s="77">
        <f t="shared" si="0"/>
        <v>0</v>
      </c>
      <c r="H10" s="77">
        <v>0</v>
      </c>
      <c r="I10" s="77">
        <f t="shared" si="1"/>
        <v>0</v>
      </c>
      <c r="J10" s="76">
        <f>分析係数表!G13</f>
        <v>0.24390243902439024</v>
      </c>
      <c r="K10" s="78">
        <f t="shared" si="2"/>
        <v>0</v>
      </c>
      <c r="L10" s="79"/>
      <c r="M10" s="80"/>
      <c r="N10" s="81">
        <f>分析係数表!H13</f>
        <v>1.555479812846652E-2</v>
      </c>
      <c r="O10" s="82">
        <f t="shared" si="3"/>
        <v>0.15425038253064632</v>
      </c>
      <c r="P10" s="76">
        <f>分析係数表!C13</f>
        <v>0</v>
      </c>
      <c r="Q10" s="82">
        <f t="shared" si="4"/>
        <v>0</v>
      </c>
      <c r="R10" s="83">
        <v>0</v>
      </c>
      <c r="S10" s="84">
        <f t="shared" si="5"/>
        <v>0</v>
      </c>
      <c r="T10" s="85">
        <f>分析係数表!F13</f>
        <v>0.37804878048780488</v>
      </c>
      <c r="U10" s="86">
        <f t="shared" si="6"/>
        <v>0</v>
      </c>
      <c r="V10" s="87">
        <f>分析係数表!D13</f>
        <v>0.4451219512195122</v>
      </c>
      <c r="W10" s="167">
        <f t="shared" si="7"/>
        <v>0</v>
      </c>
      <c r="X10" s="76">
        <f>分析係数表!E13</f>
        <v>0.39634146341463417</v>
      </c>
      <c r="Y10" s="166">
        <f t="shared" si="8"/>
        <v>0</v>
      </c>
    </row>
    <row r="11" spans="1:25" x14ac:dyDescent="0.2">
      <c r="A11" s="6" t="s">
        <v>224</v>
      </c>
      <c r="B11" s="5" t="s">
        <v>267</v>
      </c>
      <c r="C11" s="90"/>
      <c r="D11" s="76">
        <f>投入係数表!C11</f>
        <v>2.6851578636766009E-2</v>
      </c>
      <c r="E11" s="77">
        <f t="shared" si="9"/>
        <v>2.6851578636766007</v>
      </c>
      <c r="F11" s="76">
        <f>分析係数表!C14</f>
        <v>0.12118408880666054</v>
      </c>
      <c r="G11" s="77">
        <f t="shared" si="0"/>
        <v>0.32539840901168809</v>
      </c>
      <c r="H11" s="77">
        <v>0.39742075726631171</v>
      </c>
      <c r="I11" s="77">
        <f t="shared" si="1"/>
        <v>0.39742075726631171</v>
      </c>
      <c r="J11" s="76">
        <f>分析係数表!G14</f>
        <v>0.17455621301775148</v>
      </c>
      <c r="K11" s="78">
        <f t="shared" si="2"/>
        <v>6.937226236305441E-2</v>
      </c>
      <c r="L11" s="79"/>
      <c r="M11" s="80"/>
      <c r="N11" s="81">
        <f>分析係数表!H14</f>
        <v>1.3013974529792706E-3</v>
      </c>
      <c r="O11" s="82">
        <f t="shared" si="3"/>
        <v>1.2905410490611844E-2</v>
      </c>
      <c r="P11" s="76">
        <f>分析係数表!C14</f>
        <v>0.12118408880666054</v>
      </c>
      <c r="Q11" s="82">
        <f t="shared" si="4"/>
        <v>1.5639304109807141E-3</v>
      </c>
      <c r="R11" s="83">
        <v>4.682003536854583E-3</v>
      </c>
      <c r="S11" s="84">
        <f t="shared" si="5"/>
        <v>0.40210276080316631</v>
      </c>
      <c r="T11" s="85">
        <f>分析係数表!F14</f>
        <v>0.39349112426035504</v>
      </c>
      <c r="U11" s="86">
        <f t="shared" si="6"/>
        <v>0.15822386741663053</v>
      </c>
      <c r="V11" s="87">
        <f>分析係数表!D14</f>
        <v>0.13905325443786981</v>
      </c>
      <c r="W11" s="167">
        <f t="shared" si="7"/>
        <v>0</v>
      </c>
      <c r="X11" s="76">
        <f>分析係数表!E14</f>
        <v>0.10650887573964497</v>
      </c>
      <c r="Y11" s="166">
        <f t="shared" si="8"/>
        <v>0</v>
      </c>
    </row>
    <row r="12" spans="1:25" x14ac:dyDescent="0.2">
      <c r="A12" s="6" t="s">
        <v>225</v>
      </c>
      <c r="B12" s="5" t="s">
        <v>29</v>
      </c>
      <c r="C12" s="90"/>
      <c r="D12" s="76">
        <f>投入係数表!C12</f>
        <v>6.7866627323694306E-2</v>
      </c>
      <c r="E12" s="77">
        <f t="shared" si="9"/>
        <v>6.7866627323694306</v>
      </c>
      <c r="F12" s="76">
        <f>分析係数表!C15</f>
        <v>0</v>
      </c>
      <c r="G12" s="77">
        <f t="shared" si="0"/>
        <v>0</v>
      </c>
      <c r="H12" s="77">
        <v>0</v>
      </c>
      <c r="I12" s="77">
        <f t="shared" si="1"/>
        <v>0</v>
      </c>
      <c r="J12" s="76">
        <f>分析係数表!G15</f>
        <v>0.1</v>
      </c>
      <c r="K12" s="78">
        <f t="shared" si="2"/>
        <v>0</v>
      </c>
      <c r="L12" s="79"/>
      <c r="M12" s="80"/>
      <c r="N12" s="81">
        <f>分析係数表!H15</f>
        <v>9.7914665509868937E-3</v>
      </c>
      <c r="O12" s="82">
        <f t="shared" si="3"/>
        <v>9.7097850357936735E-2</v>
      </c>
      <c r="P12" s="76">
        <f>分析係数表!C15</f>
        <v>0</v>
      </c>
      <c r="Q12" s="82">
        <f t="shared" si="4"/>
        <v>0</v>
      </c>
      <c r="R12" s="83">
        <v>0</v>
      </c>
      <c r="S12" s="84">
        <f t="shared" si="5"/>
        <v>0</v>
      </c>
      <c r="T12" s="85">
        <f>分析係数表!F15</f>
        <v>0.30833333333333335</v>
      </c>
      <c r="U12" s="86">
        <f t="shared" si="6"/>
        <v>0</v>
      </c>
      <c r="V12" s="87">
        <f>分析係数表!D15</f>
        <v>8.3333333333333332E-3</v>
      </c>
      <c r="W12" s="167">
        <f t="shared" si="7"/>
        <v>0</v>
      </c>
      <c r="X12" s="76">
        <f>分析係数表!E15</f>
        <v>0</v>
      </c>
      <c r="Y12" s="166">
        <f t="shared" si="8"/>
        <v>0</v>
      </c>
    </row>
    <row r="13" spans="1:25" x14ac:dyDescent="0.2">
      <c r="A13" s="6" t="s">
        <v>226</v>
      </c>
      <c r="B13" s="5" t="s">
        <v>30</v>
      </c>
      <c r="C13" s="90"/>
      <c r="D13" s="76">
        <f>投入係数表!C13</f>
        <v>7.0817350250811451E-3</v>
      </c>
      <c r="E13" s="77">
        <f t="shared" si="9"/>
        <v>0.70817350250811451</v>
      </c>
      <c r="F13" s="76">
        <f>分析係数表!C16</f>
        <v>1.8867924528301883E-2</v>
      </c>
      <c r="G13" s="77">
        <f t="shared" si="0"/>
        <v>1.3361764198266308E-2</v>
      </c>
      <c r="H13" s="77">
        <v>1.6517786319722807E-2</v>
      </c>
      <c r="I13" s="77">
        <f t="shared" si="1"/>
        <v>1.6517786319722807E-2</v>
      </c>
      <c r="J13" s="76">
        <f>分析係数表!G16</f>
        <v>4.4444444444444446E-2</v>
      </c>
      <c r="K13" s="78">
        <f t="shared" si="2"/>
        <v>7.3412383643212478E-4</v>
      </c>
      <c r="L13" s="79"/>
      <c r="M13" s="80"/>
      <c r="N13" s="81">
        <f>分析係数表!H16</f>
        <v>1.8622377839060514E-2</v>
      </c>
      <c r="O13" s="82">
        <f t="shared" si="3"/>
        <v>0.18467027868708855</v>
      </c>
      <c r="P13" s="76">
        <f>分析係数表!C16</f>
        <v>1.8867924528301883E-2</v>
      </c>
      <c r="Q13" s="82">
        <f t="shared" si="4"/>
        <v>3.4843448808884623E-3</v>
      </c>
      <c r="R13" s="83">
        <v>3.7742457996217203E-3</v>
      </c>
      <c r="S13" s="84">
        <f t="shared" si="5"/>
        <v>2.0292032119344529E-2</v>
      </c>
      <c r="T13" s="85">
        <f>分析係数表!F16</f>
        <v>0.28888888888888886</v>
      </c>
      <c r="U13" s="86">
        <f t="shared" si="6"/>
        <v>5.8621426122550859E-3</v>
      </c>
      <c r="V13" s="87">
        <f>分析係数表!D16</f>
        <v>0</v>
      </c>
      <c r="W13" s="167">
        <f t="shared" si="7"/>
        <v>0</v>
      </c>
      <c r="X13" s="76">
        <f>分析係数表!E16</f>
        <v>0</v>
      </c>
      <c r="Y13" s="166">
        <f t="shared" si="8"/>
        <v>0</v>
      </c>
    </row>
    <row r="14" spans="1:25" x14ac:dyDescent="0.2">
      <c r="A14" s="6" t="s">
        <v>2</v>
      </c>
      <c r="B14" s="5" t="s">
        <v>364</v>
      </c>
      <c r="C14" s="90"/>
      <c r="D14" s="76">
        <f>投入係数表!C14</f>
        <v>7.9669519032162881E-3</v>
      </c>
      <c r="E14" s="77">
        <f t="shared" si="9"/>
        <v>0.79669519032162883</v>
      </c>
      <c r="F14" s="76">
        <f>分析係数表!C17</f>
        <v>0.10356731875719216</v>
      </c>
      <c r="G14" s="77">
        <f t="shared" si="0"/>
        <v>8.2511584728362009E-2</v>
      </c>
      <c r="H14" s="77">
        <v>0.10544241068953457</v>
      </c>
      <c r="I14" s="77">
        <f t="shared" si="1"/>
        <v>0.10544241068953457</v>
      </c>
      <c r="J14" s="76">
        <f>分析係数表!G17</f>
        <v>0.21292775665399238</v>
      </c>
      <c r="K14" s="78">
        <f t="shared" si="2"/>
        <v>2.2451615964311541E-2</v>
      </c>
      <c r="L14" s="79"/>
      <c r="M14" s="80"/>
      <c r="N14" s="81">
        <f>分析係数表!H17</f>
        <v>3.0056084033092678E-3</v>
      </c>
      <c r="O14" s="82">
        <f t="shared" si="3"/>
        <v>2.9805352799746401E-2</v>
      </c>
      <c r="P14" s="76">
        <f>分析係数表!C17</f>
        <v>0.10356731875719216</v>
      </c>
      <c r="Q14" s="82">
        <f t="shared" si="4"/>
        <v>3.0868604740819055E-3</v>
      </c>
      <c r="R14" s="83">
        <v>5.3330388913135178E-3</v>
      </c>
      <c r="S14" s="84">
        <f t="shared" si="5"/>
        <v>0.11077544958084809</v>
      </c>
      <c r="T14" s="85">
        <f>分析係数表!F17</f>
        <v>0.32509505703422054</v>
      </c>
      <c r="U14" s="86">
        <f t="shared" si="6"/>
        <v>3.6012551099477229E-2</v>
      </c>
      <c r="V14" s="87">
        <f>分析係数表!D17</f>
        <v>7.2243346007604556E-2</v>
      </c>
      <c r="W14" s="167">
        <f t="shared" si="7"/>
        <v>0</v>
      </c>
      <c r="X14" s="76">
        <f>分析係数表!E17</f>
        <v>6.8441064638783272E-2</v>
      </c>
      <c r="Y14" s="166">
        <f t="shared" si="8"/>
        <v>0</v>
      </c>
    </row>
    <row r="15" spans="1:25" x14ac:dyDescent="0.2">
      <c r="A15" s="6" t="s">
        <v>3</v>
      </c>
      <c r="B15" s="5" t="s">
        <v>31</v>
      </c>
      <c r="C15" s="90"/>
      <c r="D15" s="76">
        <f>投入係数表!C15</f>
        <v>2.6556506344054295E-3</v>
      </c>
      <c r="E15" s="77">
        <f t="shared" si="9"/>
        <v>0.26556506344054293</v>
      </c>
      <c r="F15" s="76">
        <f>分析係数表!C18</f>
        <v>0.44289970208540219</v>
      </c>
      <c r="G15" s="77">
        <f t="shared" si="0"/>
        <v>0.1176186874821074</v>
      </c>
      <c r="H15" s="77">
        <v>0.15560438928263298</v>
      </c>
      <c r="I15" s="77">
        <f t="shared" si="1"/>
        <v>0.15560438928263298</v>
      </c>
      <c r="J15" s="76">
        <f>分析係数表!G18</f>
        <v>0.21558441558441557</v>
      </c>
      <c r="K15" s="78">
        <f t="shared" si="2"/>
        <v>3.3545881325866327E-2</v>
      </c>
      <c r="L15" s="79"/>
      <c r="M15" s="80"/>
      <c r="N15" s="81">
        <f>分析係数表!H18</f>
        <v>4.9577045827781737E-4</v>
      </c>
      <c r="O15" s="82">
        <f t="shared" si="3"/>
        <v>4.9163468535664166E-3</v>
      </c>
      <c r="P15" s="76">
        <f>分析係数表!C18</f>
        <v>0.44289970208540219</v>
      </c>
      <c r="Q15" s="82">
        <f t="shared" si="4"/>
        <v>2.1774485567930702E-3</v>
      </c>
      <c r="R15" s="83">
        <v>4.5900021164447065E-3</v>
      </c>
      <c r="S15" s="84">
        <f t="shared" si="5"/>
        <v>0.16019439139907768</v>
      </c>
      <c r="T15" s="85">
        <f>分析係数表!F18</f>
        <v>0.45974025974025973</v>
      </c>
      <c r="U15" s="86">
        <f t="shared" si="6"/>
        <v>7.3647811110744796E-2</v>
      </c>
      <c r="V15" s="87">
        <f>分析係数表!D18</f>
        <v>4.0445269016697587E-2</v>
      </c>
      <c r="W15" s="167">
        <f t="shared" si="7"/>
        <v>0</v>
      </c>
      <c r="X15" s="76">
        <f>分析係数表!E18</f>
        <v>3.896103896103896E-2</v>
      </c>
      <c r="Y15" s="166">
        <f t="shared" si="8"/>
        <v>0</v>
      </c>
    </row>
    <row r="16" spans="1:25" x14ac:dyDescent="0.2">
      <c r="A16" s="6" t="s">
        <v>4</v>
      </c>
      <c r="B16" s="5" t="s">
        <v>32</v>
      </c>
      <c r="C16" s="90"/>
      <c r="D16" s="76">
        <f>投入係数表!C16</f>
        <v>0</v>
      </c>
      <c r="E16" s="77">
        <f t="shared" si="9"/>
        <v>0</v>
      </c>
      <c r="F16" s="76">
        <f>分析係数表!C19</f>
        <v>0.30545876887340306</v>
      </c>
      <c r="G16" s="77">
        <f t="shared" si="0"/>
        <v>0</v>
      </c>
      <c r="H16" s="77">
        <v>8.9192035475156115E-3</v>
      </c>
      <c r="I16" s="77">
        <f t="shared" si="1"/>
        <v>8.9192035475156115E-3</v>
      </c>
      <c r="J16" s="76">
        <f>分析係数表!G19</f>
        <v>5.7468790357296601E-2</v>
      </c>
      <c r="K16" s="78">
        <f t="shared" si="2"/>
        <v>5.1257583882623084E-4</v>
      </c>
      <c r="L16" s="79"/>
      <c r="M16" s="80"/>
      <c r="N16" s="81">
        <f>分析係数表!H19</f>
        <v>-1.2394261456945434E-4</v>
      </c>
      <c r="O16" s="82">
        <f t="shared" si="3"/>
        <v>-1.2290867133916041E-3</v>
      </c>
      <c r="P16" s="76">
        <f>分析係数表!C19</f>
        <v>0.30545876887340306</v>
      </c>
      <c r="Q16" s="82">
        <f t="shared" si="4"/>
        <v>-3.7543531431125663E-4</v>
      </c>
      <c r="R16" s="83">
        <v>8.8532185937130372E-4</v>
      </c>
      <c r="S16" s="84">
        <f t="shared" si="5"/>
        <v>9.8045254068869145E-3</v>
      </c>
      <c r="T16" s="85">
        <f>分析係数表!F19</f>
        <v>0.23999139044339216</v>
      </c>
      <c r="U16" s="86">
        <f t="shared" si="6"/>
        <v>2.3530016850363557E-3</v>
      </c>
      <c r="V16" s="87">
        <f>分析係数表!D19</f>
        <v>1.8941024537236333E-2</v>
      </c>
      <c r="W16" s="167">
        <f t="shared" si="7"/>
        <v>0</v>
      </c>
      <c r="X16" s="76">
        <f>分析係数表!E19</f>
        <v>1.9156263452432199E-2</v>
      </c>
      <c r="Y16" s="166">
        <f t="shared" si="8"/>
        <v>0</v>
      </c>
    </row>
    <row r="17" spans="1:25" x14ac:dyDescent="0.2">
      <c r="A17" s="6" t="s">
        <v>5</v>
      </c>
      <c r="B17" s="5" t="s">
        <v>33</v>
      </c>
      <c r="C17" s="90"/>
      <c r="D17" s="76">
        <f>投入係数表!C17</f>
        <v>0</v>
      </c>
      <c r="E17" s="77">
        <f t="shared" si="9"/>
        <v>0</v>
      </c>
      <c r="F17" s="76">
        <f>分析係数表!C20</f>
        <v>9.5808383233532912E-2</v>
      </c>
      <c r="G17" s="77">
        <f t="shared" si="0"/>
        <v>0</v>
      </c>
      <c r="H17" s="77">
        <v>1.3316854820624301E-3</v>
      </c>
      <c r="I17" s="77">
        <f t="shared" si="1"/>
        <v>1.3316854820624301E-3</v>
      </c>
      <c r="J17" s="76">
        <f>分析係数表!G20</f>
        <v>0.10049019607843138</v>
      </c>
      <c r="K17" s="78">
        <f t="shared" si="2"/>
        <v>1.3382133520725402E-4</v>
      </c>
      <c r="L17" s="79"/>
      <c r="M17" s="80"/>
      <c r="N17" s="81">
        <f>分析係数表!H20</f>
        <v>6.1971307284727176E-4</v>
      </c>
      <c r="O17" s="82">
        <f t="shared" si="3"/>
        <v>6.1454335669580218E-3</v>
      </c>
      <c r="P17" s="76">
        <f>分析係数表!C20</f>
        <v>9.5808383233532912E-2</v>
      </c>
      <c r="Q17" s="82">
        <f t="shared" si="4"/>
        <v>5.8878405431933133E-4</v>
      </c>
      <c r="R17" s="83">
        <v>1.1131565165384909E-3</v>
      </c>
      <c r="S17" s="84">
        <f t="shared" si="5"/>
        <v>2.4448419986009213E-3</v>
      </c>
      <c r="T17" s="85">
        <f>分析係数表!F20</f>
        <v>0.22303921568627452</v>
      </c>
      <c r="U17" s="86">
        <f t="shared" si="6"/>
        <v>5.452956418448133E-4</v>
      </c>
      <c r="V17" s="87">
        <f>分析係数表!D20</f>
        <v>8.5784313725490197E-2</v>
      </c>
      <c r="W17" s="167">
        <f t="shared" si="7"/>
        <v>0</v>
      </c>
      <c r="X17" s="76">
        <f>分析係数表!E20</f>
        <v>9.3137254901960786E-2</v>
      </c>
      <c r="Y17" s="166">
        <f t="shared" si="8"/>
        <v>0</v>
      </c>
    </row>
    <row r="18" spans="1:25" x14ac:dyDescent="0.2">
      <c r="A18" s="6" t="s">
        <v>6</v>
      </c>
      <c r="B18" s="5" t="s">
        <v>34</v>
      </c>
      <c r="C18" s="90"/>
      <c r="D18" s="76">
        <f>投入係数表!C18</f>
        <v>1.4753614635585719E-3</v>
      </c>
      <c r="E18" s="77">
        <f t="shared" si="9"/>
        <v>0.14753614635585718</v>
      </c>
      <c r="F18" s="76">
        <f>分析係数表!C21</f>
        <v>0.17321313586606568</v>
      </c>
      <c r="G18" s="77">
        <f t="shared" si="0"/>
        <v>2.5555198563892843E-2</v>
      </c>
      <c r="H18" s="77">
        <v>4.0559483127656282E-2</v>
      </c>
      <c r="I18" s="77">
        <f t="shared" si="1"/>
        <v>4.0559483127656282E-2</v>
      </c>
      <c r="J18" s="76">
        <f>分析係数表!G21</f>
        <v>0.28424304840370751</v>
      </c>
      <c r="K18" s="78">
        <f t="shared" si="2"/>
        <v>1.1528751125883762E-2</v>
      </c>
      <c r="L18" s="79"/>
      <c r="M18" s="80"/>
      <c r="N18" s="81">
        <f>分析係数表!H21</f>
        <v>1.0225265701979984E-3</v>
      </c>
      <c r="O18" s="82">
        <f t="shared" si="3"/>
        <v>1.0139965385480735E-2</v>
      </c>
      <c r="P18" s="76">
        <f>分析係数表!C21</f>
        <v>0.17321313586606568</v>
      </c>
      <c r="Q18" s="82">
        <f t="shared" si="4"/>
        <v>1.7563752019924776E-3</v>
      </c>
      <c r="R18" s="83">
        <v>3.2432573851236025E-3</v>
      </c>
      <c r="S18" s="84">
        <f t="shared" si="5"/>
        <v>4.3802740512779881E-2</v>
      </c>
      <c r="T18" s="85">
        <f>分析係数表!F21</f>
        <v>0.42481977342945415</v>
      </c>
      <c r="U18" s="86">
        <f t="shared" si="6"/>
        <v>1.8608270300228321E-2</v>
      </c>
      <c r="V18" s="87">
        <f>分析係数表!D21</f>
        <v>8.2389289392378995E-2</v>
      </c>
      <c r="W18" s="167">
        <f t="shared" si="7"/>
        <v>0</v>
      </c>
      <c r="X18" s="76">
        <f>分析係数表!E21</f>
        <v>7.7239958805355308E-2</v>
      </c>
      <c r="Y18" s="166">
        <f t="shared" si="8"/>
        <v>0</v>
      </c>
    </row>
    <row r="19" spans="1:25" x14ac:dyDescent="0.2">
      <c r="A19" s="6" t="s">
        <v>7</v>
      </c>
      <c r="B19" s="5" t="s">
        <v>268</v>
      </c>
      <c r="C19" s="90"/>
      <c r="D19" s="76">
        <f>投入係数表!C19</f>
        <v>0</v>
      </c>
      <c r="E19" s="77">
        <f t="shared" si="9"/>
        <v>0</v>
      </c>
      <c r="F19" s="76">
        <f>分析係数表!C22</f>
        <v>5.7692307692307709E-2</v>
      </c>
      <c r="G19" s="77">
        <f t="shared" si="0"/>
        <v>0</v>
      </c>
      <c r="H19" s="77">
        <v>6.2568384584076541E-4</v>
      </c>
      <c r="I19" s="77">
        <f t="shared" si="1"/>
        <v>6.2568384584076541E-4</v>
      </c>
      <c r="J19" s="76">
        <f>分析係数表!G22</f>
        <v>0.19427890345649582</v>
      </c>
      <c r="K19" s="78">
        <f t="shared" si="2"/>
        <v>1.2155717148038708E-4</v>
      </c>
      <c r="L19" s="79"/>
      <c r="M19" s="80"/>
      <c r="N19" s="81">
        <f>分析係数表!H22</f>
        <v>6.1971307284727171E-5</v>
      </c>
      <c r="O19" s="82">
        <f t="shared" si="3"/>
        <v>6.1454335669580207E-4</v>
      </c>
      <c r="P19" s="76">
        <f>分析係数表!C22</f>
        <v>5.7692307692307709E-2</v>
      </c>
      <c r="Q19" s="82">
        <f t="shared" si="4"/>
        <v>3.545442442475782E-5</v>
      </c>
      <c r="R19" s="83">
        <v>2.3607990035019768E-4</v>
      </c>
      <c r="S19" s="84">
        <f t="shared" si="5"/>
        <v>8.6176374619096306E-4</v>
      </c>
      <c r="T19" s="85">
        <f>分析係数表!F22</f>
        <v>0.41239570917759238</v>
      </c>
      <c r="U19" s="86">
        <f t="shared" si="6"/>
        <v>3.5538767125396092E-4</v>
      </c>
      <c r="V19" s="87">
        <f>分析係数表!D22</f>
        <v>9.5351609058402856E-3</v>
      </c>
      <c r="W19" s="167">
        <f t="shared" si="7"/>
        <v>0</v>
      </c>
      <c r="X19" s="76">
        <f>分析係数表!E22</f>
        <v>8.3432657926102508E-3</v>
      </c>
      <c r="Y19" s="166">
        <f t="shared" si="8"/>
        <v>0</v>
      </c>
    </row>
    <row r="20" spans="1:25" x14ac:dyDescent="0.2">
      <c r="A20" s="6" t="s">
        <v>8</v>
      </c>
      <c r="B20" s="5" t="s">
        <v>269</v>
      </c>
      <c r="C20" s="90"/>
      <c r="D20" s="76">
        <f>投入係数表!C20</f>
        <v>0</v>
      </c>
      <c r="E20" s="77">
        <f t="shared" si="9"/>
        <v>0</v>
      </c>
      <c r="F20" s="76">
        <f>分析係数表!C23</f>
        <v>0</v>
      </c>
      <c r="G20" s="77">
        <f t="shared" si="0"/>
        <v>0</v>
      </c>
      <c r="H20" s="77">
        <v>0</v>
      </c>
      <c r="I20" s="77">
        <f t="shared" si="1"/>
        <v>0</v>
      </c>
      <c r="J20" s="76">
        <f>分析係数表!G23</f>
        <v>0.21608040201005024</v>
      </c>
      <c r="K20" s="78">
        <f t="shared" si="2"/>
        <v>0</v>
      </c>
      <c r="L20" s="79"/>
      <c r="M20" s="80"/>
      <c r="N20" s="81">
        <f>分析係数表!H23</f>
        <v>3.0985653642363585E-5</v>
      </c>
      <c r="O20" s="82">
        <f t="shared" si="3"/>
        <v>3.0727167834790104E-4</v>
      </c>
      <c r="P20" s="76">
        <f>分析係数表!C23</f>
        <v>0</v>
      </c>
      <c r="Q20" s="82">
        <f t="shared" si="4"/>
        <v>0</v>
      </c>
      <c r="R20" s="83">
        <v>0</v>
      </c>
      <c r="S20" s="84">
        <f t="shared" si="5"/>
        <v>0</v>
      </c>
      <c r="T20" s="85">
        <f>分析係数表!F23</f>
        <v>0.44723618090452261</v>
      </c>
      <c r="U20" s="86">
        <f t="shared" si="6"/>
        <v>0</v>
      </c>
      <c r="V20" s="87">
        <f>分析係数表!D23</f>
        <v>5.0251256281407038E-2</v>
      </c>
      <c r="W20" s="167">
        <f t="shared" si="7"/>
        <v>0</v>
      </c>
      <c r="X20" s="76">
        <f>分析係数表!E23</f>
        <v>3.5175879396984924E-2</v>
      </c>
      <c r="Y20" s="166">
        <f t="shared" si="8"/>
        <v>0</v>
      </c>
    </row>
    <row r="21" spans="1:25" x14ac:dyDescent="0.2">
      <c r="A21" s="6" t="s">
        <v>9</v>
      </c>
      <c r="B21" s="5" t="s">
        <v>270</v>
      </c>
      <c r="C21" s="90"/>
      <c r="D21" s="76">
        <f>投入係数表!C21</f>
        <v>2.9507229271171436E-4</v>
      </c>
      <c r="E21" s="77">
        <f t="shared" si="9"/>
        <v>2.9507229271171435E-2</v>
      </c>
      <c r="F21" s="76">
        <f>分析係数表!C24</f>
        <v>1</v>
      </c>
      <c r="G21" s="77">
        <f t="shared" si="0"/>
        <v>2.9507229271171435E-2</v>
      </c>
      <c r="H21" s="77">
        <v>5.0329273268478004E-2</v>
      </c>
      <c r="I21" s="77">
        <f t="shared" si="1"/>
        <v>5.0329273268478004E-2</v>
      </c>
      <c r="J21" s="76">
        <f>分析係数表!G24</f>
        <v>0.20751761942051683</v>
      </c>
      <c r="K21" s="78">
        <f t="shared" si="2"/>
        <v>1.044421097583921E-2</v>
      </c>
      <c r="L21" s="79"/>
      <c r="M21" s="80"/>
      <c r="N21" s="81">
        <f>分析係数表!H24</f>
        <v>4.3379915099309022E-4</v>
      </c>
      <c r="O21" s="82">
        <f t="shared" si="3"/>
        <v>4.3018034968706148E-3</v>
      </c>
      <c r="P21" s="76">
        <f>分析係数表!C24</f>
        <v>1</v>
      </c>
      <c r="Q21" s="82">
        <f t="shared" si="4"/>
        <v>4.3018034968706148E-3</v>
      </c>
      <c r="R21" s="83">
        <v>1.3440706007647256E-2</v>
      </c>
      <c r="S21" s="84">
        <f t="shared" si="5"/>
        <v>6.3769979276125266E-2</v>
      </c>
      <c r="T21" s="85">
        <f>分析係数表!F24</f>
        <v>0.3923257635082224</v>
      </c>
      <c r="U21" s="86">
        <f t="shared" si="6"/>
        <v>2.5018605808409363E-2</v>
      </c>
      <c r="V21" s="87">
        <f>分析係数表!D24</f>
        <v>7.9874706342991389E-2</v>
      </c>
      <c r="W21" s="167">
        <f t="shared" si="7"/>
        <v>0</v>
      </c>
      <c r="X21" s="76">
        <f>分析係数表!E24</f>
        <v>8.1440877055599062E-2</v>
      </c>
      <c r="Y21" s="166">
        <f t="shared" si="8"/>
        <v>0</v>
      </c>
    </row>
    <row r="22" spans="1:25" x14ac:dyDescent="0.2">
      <c r="A22" s="6" t="s">
        <v>10</v>
      </c>
      <c r="B22" s="5" t="s">
        <v>271</v>
      </c>
      <c r="C22" s="90"/>
      <c r="D22" s="76">
        <f>投入係数表!C22</f>
        <v>0</v>
      </c>
      <c r="E22" s="77">
        <f t="shared" si="9"/>
        <v>0</v>
      </c>
      <c r="F22" s="76">
        <f>分析係数表!C25</f>
        <v>0.15636042402826855</v>
      </c>
      <c r="G22" s="77">
        <f t="shared" si="0"/>
        <v>0</v>
      </c>
      <c r="H22" s="77">
        <v>4.7498174799415951E-3</v>
      </c>
      <c r="I22" s="77">
        <f t="shared" si="1"/>
        <v>4.7498174799415951E-3</v>
      </c>
      <c r="J22" s="76">
        <f>分析係数表!G25</f>
        <v>0.19674295774647887</v>
      </c>
      <c r="K22" s="78">
        <f t="shared" si="2"/>
        <v>9.3449313975963605E-4</v>
      </c>
      <c r="L22" s="79"/>
      <c r="M22" s="80"/>
      <c r="N22" s="81">
        <f>分析係数表!H25</f>
        <v>5.8872741920490813E-4</v>
      </c>
      <c r="O22" s="82">
        <f t="shared" si="3"/>
        <v>5.8381618886101201E-3</v>
      </c>
      <c r="P22" s="76">
        <f>分析係数表!C25</f>
        <v>0.15636042402826855</v>
      </c>
      <c r="Q22" s="82">
        <f t="shared" si="4"/>
        <v>9.1285746844875558E-4</v>
      </c>
      <c r="R22" s="83">
        <v>2.9727249013444929E-3</v>
      </c>
      <c r="S22" s="84">
        <f t="shared" si="5"/>
        <v>7.7225423812860884E-3</v>
      </c>
      <c r="T22" s="85">
        <f>分析係数表!F25</f>
        <v>0.35079225352112675</v>
      </c>
      <c r="U22" s="86">
        <f t="shared" si="6"/>
        <v>2.7090080448437556E-3</v>
      </c>
      <c r="V22" s="87">
        <f>分析係数表!D25</f>
        <v>7.2183098591549297E-2</v>
      </c>
      <c r="W22" s="167">
        <f t="shared" si="7"/>
        <v>0</v>
      </c>
      <c r="X22" s="76">
        <f>分析係数表!E25</f>
        <v>6.8661971830985921E-2</v>
      </c>
      <c r="Y22" s="166">
        <f t="shared" si="8"/>
        <v>0</v>
      </c>
    </row>
    <row r="23" spans="1:25" x14ac:dyDescent="0.2">
      <c r="A23" s="6" t="s">
        <v>11</v>
      </c>
      <c r="B23" s="5" t="s">
        <v>35</v>
      </c>
      <c r="C23" s="90"/>
      <c r="D23" s="76">
        <f>投入係数表!C23</f>
        <v>0</v>
      </c>
      <c r="E23" s="77">
        <f t="shared" si="9"/>
        <v>0</v>
      </c>
      <c r="F23" s="76">
        <f>分析係数表!C26</f>
        <v>0.2968369829683698</v>
      </c>
      <c r="G23" s="77">
        <f t="shared" si="0"/>
        <v>0</v>
      </c>
      <c r="H23" s="77">
        <v>2.9041028203028595E-3</v>
      </c>
      <c r="I23" s="77">
        <f t="shared" si="1"/>
        <v>2.9041028203028595E-3</v>
      </c>
      <c r="J23" s="76">
        <f>分析係数表!G26</f>
        <v>0.19691119691119691</v>
      </c>
      <c r="K23" s="78">
        <f t="shared" si="2"/>
        <v>5.7185036229901863E-4</v>
      </c>
      <c r="L23" s="79"/>
      <c r="M23" s="80"/>
      <c r="N23" s="81">
        <f>分析係数表!H26</f>
        <v>1.2859046261580888E-2</v>
      </c>
      <c r="O23" s="82">
        <f t="shared" si="3"/>
        <v>0.12751774651437894</v>
      </c>
      <c r="P23" s="76">
        <f>分析係数表!C26</f>
        <v>0.2968369829683698</v>
      </c>
      <c r="Q23" s="82">
        <f t="shared" si="4"/>
        <v>3.78519831502536E-2</v>
      </c>
      <c r="R23" s="83">
        <v>3.9903813345246272E-2</v>
      </c>
      <c r="S23" s="84">
        <f t="shared" si="5"/>
        <v>4.2807916165549131E-2</v>
      </c>
      <c r="T23" s="85">
        <f>分析係数表!F26</f>
        <v>0.33687258687258687</v>
      </c>
      <c r="U23" s="86">
        <f t="shared" si="6"/>
        <v>1.4420813457313365E-2</v>
      </c>
      <c r="V23" s="87">
        <f>分析係数表!D26</f>
        <v>8.7355212355212361E-2</v>
      </c>
      <c r="W23" s="167">
        <f t="shared" si="7"/>
        <v>0</v>
      </c>
      <c r="X23" s="76">
        <f>分析係数表!E26</f>
        <v>9.2664092664092659E-2</v>
      </c>
      <c r="Y23" s="166">
        <f t="shared" si="8"/>
        <v>0</v>
      </c>
    </row>
    <row r="24" spans="1:25" x14ac:dyDescent="0.2">
      <c r="A24" s="6" t="s">
        <v>12</v>
      </c>
      <c r="B24" s="5" t="s">
        <v>366</v>
      </c>
      <c r="C24" s="90"/>
      <c r="D24" s="76">
        <f>投入係数表!C24</f>
        <v>0</v>
      </c>
      <c r="E24" s="77">
        <f t="shared" si="9"/>
        <v>0</v>
      </c>
      <c r="F24" s="76">
        <f>分析係数表!C27</f>
        <v>2.7090694935217874E-2</v>
      </c>
      <c r="G24" s="77">
        <f t="shared" si="0"/>
        <v>0</v>
      </c>
      <c r="H24" s="77">
        <v>6.7481174036203471E-5</v>
      </c>
      <c r="I24" s="77">
        <f t="shared" si="1"/>
        <v>6.7481174036203471E-5</v>
      </c>
      <c r="J24" s="76">
        <f>分析係数表!G27</f>
        <v>0.18333333333333332</v>
      </c>
      <c r="K24" s="78">
        <f t="shared" si="2"/>
        <v>1.2371548573303969E-5</v>
      </c>
      <c r="L24" s="79"/>
      <c r="M24" s="80"/>
      <c r="N24" s="81">
        <f>分析係数表!H27</f>
        <v>1.2053419266879434E-2</v>
      </c>
      <c r="O24" s="82">
        <f t="shared" si="3"/>
        <v>0.11952868287733351</v>
      </c>
      <c r="P24" s="76">
        <f>分析係数表!C27</f>
        <v>2.7090694935217874E-2</v>
      </c>
      <c r="Q24" s="82">
        <f t="shared" si="4"/>
        <v>3.2381150838382421E-3</v>
      </c>
      <c r="R24" s="83">
        <v>3.2567387233441228E-3</v>
      </c>
      <c r="S24" s="84">
        <f t="shared" si="5"/>
        <v>3.3242198973803261E-3</v>
      </c>
      <c r="T24" s="85">
        <f>分析係数表!F27</f>
        <v>0.33333333333333331</v>
      </c>
      <c r="U24" s="86">
        <f t="shared" si="6"/>
        <v>1.1080732991267752E-3</v>
      </c>
      <c r="V24" s="87">
        <f>分析係数表!D27</f>
        <v>0</v>
      </c>
      <c r="W24" s="167">
        <f t="shared" si="7"/>
        <v>0</v>
      </c>
      <c r="X24" s="76">
        <f>分析係数表!E27</f>
        <v>0</v>
      </c>
      <c r="Y24" s="166">
        <f t="shared" si="8"/>
        <v>0</v>
      </c>
    </row>
    <row r="25" spans="1:25" x14ac:dyDescent="0.2">
      <c r="A25" s="6" t="s">
        <v>13</v>
      </c>
      <c r="B25" s="5" t="s">
        <v>191</v>
      </c>
      <c r="C25" s="90"/>
      <c r="D25" s="76">
        <f>投入係数表!C25</f>
        <v>0</v>
      </c>
      <c r="E25" s="77">
        <f t="shared" si="9"/>
        <v>0</v>
      </c>
      <c r="F25" s="76">
        <f>分析係数表!C28</f>
        <v>5.9347181008901906E-3</v>
      </c>
      <c r="G25" s="77">
        <f t="shared" si="0"/>
        <v>0</v>
      </c>
      <c r="H25" s="77">
        <v>1.3456330076540914E-4</v>
      </c>
      <c r="I25" s="77">
        <f t="shared" si="1"/>
        <v>1.3456330076540914E-4</v>
      </c>
      <c r="J25" s="76">
        <f>分析係数表!G28</f>
        <v>0.12222222222222222</v>
      </c>
      <c r="K25" s="78">
        <f t="shared" si="2"/>
        <v>1.644662564910556E-5</v>
      </c>
      <c r="L25" s="79"/>
      <c r="M25" s="80"/>
      <c r="N25" s="81">
        <f>分析係数表!H28</f>
        <v>2.299135500263378E-2</v>
      </c>
      <c r="O25" s="82">
        <f t="shared" si="3"/>
        <v>0.22799558533414258</v>
      </c>
      <c r="P25" s="76">
        <f>分析係数表!C28</f>
        <v>5.9347181008901906E-3</v>
      </c>
      <c r="Q25" s="82">
        <f t="shared" si="4"/>
        <v>1.35308952720559E-3</v>
      </c>
      <c r="R25" s="83">
        <v>1.3895268549822869E-3</v>
      </c>
      <c r="S25" s="84">
        <f t="shared" si="5"/>
        <v>1.5240901557476961E-3</v>
      </c>
      <c r="T25" s="85">
        <f>分析係数表!F28</f>
        <v>0.21111111111111111</v>
      </c>
      <c r="U25" s="86">
        <f t="shared" si="6"/>
        <v>3.217523662134025E-4</v>
      </c>
      <c r="V25" s="87">
        <f>分析係数表!D28</f>
        <v>0.82222222222222219</v>
      </c>
      <c r="W25" s="167">
        <f t="shared" si="7"/>
        <v>0</v>
      </c>
      <c r="X25" s="76">
        <f>分析係数表!E28</f>
        <v>0.82222222222222219</v>
      </c>
      <c r="Y25" s="166">
        <f t="shared" si="8"/>
        <v>0</v>
      </c>
    </row>
    <row r="26" spans="1:25" x14ac:dyDescent="0.2">
      <c r="A26" s="6" t="s">
        <v>14</v>
      </c>
      <c r="B26" s="5" t="s">
        <v>50</v>
      </c>
      <c r="C26" s="90"/>
      <c r="D26" s="76">
        <f>投入係数表!C26</f>
        <v>1.1802891708468574E-3</v>
      </c>
      <c r="E26" s="77">
        <f t="shared" si="9"/>
        <v>0.11802891708468574</v>
      </c>
      <c r="F26" s="76">
        <f>分析係数表!C29</f>
        <v>2.9045643153526979E-2</v>
      </c>
      <c r="G26" s="77">
        <f t="shared" si="0"/>
        <v>3.4282258074390059E-3</v>
      </c>
      <c r="H26" s="77">
        <v>5.2450254935628724E-3</v>
      </c>
      <c r="I26" s="77">
        <f t="shared" si="1"/>
        <v>5.2450254935628724E-3</v>
      </c>
      <c r="J26" s="76">
        <f>分析係数表!G29</f>
        <v>0.27966101694915252</v>
      </c>
      <c r="K26" s="78">
        <f t="shared" si="2"/>
        <v>1.4668291634540235E-3</v>
      </c>
      <c r="L26" s="79"/>
      <c r="M26" s="80"/>
      <c r="N26" s="81">
        <f>分析係数表!H29</f>
        <v>1.0659064852973073E-2</v>
      </c>
      <c r="O26" s="82">
        <f t="shared" si="3"/>
        <v>0.10570145735167796</v>
      </c>
      <c r="P26" s="76">
        <f>分析係数表!C29</f>
        <v>2.9045643153526979E-2</v>
      </c>
      <c r="Q26" s="82">
        <f t="shared" si="4"/>
        <v>3.0701668110445892E-3</v>
      </c>
      <c r="R26" s="83">
        <v>3.8553880858977459E-3</v>
      </c>
      <c r="S26" s="84">
        <f t="shared" si="5"/>
        <v>9.1004135794606183E-3</v>
      </c>
      <c r="T26" s="85">
        <f>分析係数表!F29</f>
        <v>0.4576271186440678</v>
      </c>
      <c r="U26" s="86">
        <f t="shared" si="6"/>
        <v>4.1645960448379099E-3</v>
      </c>
      <c r="V26" s="87">
        <f>分析係数表!D29</f>
        <v>0.38983050847457629</v>
      </c>
      <c r="W26" s="167">
        <f t="shared" si="7"/>
        <v>0</v>
      </c>
      <c r="X26" s="76">
        <f>分析係数表!E29</f>
        <v>0.16101694915254236</v>
      </c>
      <c r="Y26" s="166">
        <f t="shared" si="8"/>
        <v>0</v>
      </c>
    </row>
    <row r="27" spans="1:25" x14ac:dyDescent="0.2">
      <c r="A27" s="6" t="s">
        <v>15</v>
      </c>
      <c r="B27" s="5" t="s">
        <v>36</v>
      </c>
      <c r="C27" s="90"/>
      <c r="D27" s="76">
        <f>投入係数表!C27</f>
        <v>2.6556506344054295E-3</v>
      </c>
      <c r="E27" s="77">
        <f t="shared" si="9"/>
        <v>0.26556506344054293</v>
      </c>
      <c r="F27" s="76">
        <f>分析係数表!C30</f>
        <v>1</v>
      </c>
      <c r="G27" s="77">
        <f t="shared" si="0"/>
        <v>0.26556506344054293</v>
      </c>
      <c r="H27" s="77">
        <v>0.32334166560610755</v>
      </c>
      <c r="I27" s="77">
        <f t="shared" si="1"/>
        <v>0.32334166560610755</v>
      </c>
      <c r="J27" s="76">
        <f>分析係数表!G30</f>
        <v>0.3445689235265465</v>
      </c>
      <c r="K27" s="78">
        <f t="shared" si="2"/>
        <v>0.11141348964917705</v>
      </c>
      <c r="L27" s="79"/>
      <c r="M27" s="80"/>
      <c r="N27" s="81">
        <f>分析係数表!H30</f>
        <v>0</v>
      </c>
      <c r="O27" s="82">
        <f t="shared" si="3"/>
        <v>0</v>
      </c>
      <c r="P27" s="76">
        <f>分析係数表!C30</f>
        <v>1</v>
      </c>
      <c r="Q27" s="82">
        <f t="shared" si="4"/>
        <v>0</v>
      </c>
      <c r="R27" s="83">
        <v>1.3523087887241412E-2</v>
      </c>
      <c r="S27" s="84">
        <f t="shared" si="5"/>
        <v>0.33686475349334899</v>
      </c>
      <c r="T27" s="85">
        <f>分析係数表!F30</f>
        <v>0.44101315148563081</v>
      </c>
      <c r="U27" s="86">
        <f t="shared" si="6"/>
        <v>0.14856178656253199</v>
      </c>
      <c r="V27" s="87">
        <f>分析係数表!D30</f>
        <v>8.7579152459814902E-2</v>
      </c>
      <c r="W27" s="167">
        <f t="shared" si="7"/>
        <v>0</v>
      </c>
      <c r="X27" s="76">
        <f>分析係数表!E30</f>
        <v>6.0009741841207991E-2</v>
      </c>
      <c r="Y27" s="166">
        <f t="shared" si="8"/>
        <v>0</v>
      </c>
    </row>
    <row r="28" spans="1:25" x14ac:dyDescent="0.2">
      <c r="A28" s="6" t="s">
        <v>16</v>
      </c>
      <c r="B28" s="5" t="s">
        <v>192</v>
      </c>
      <c r="C28" s="90"/>
      <c r="D28" s="76">
        <f>投入係数表!C28</f>
        <v>9.7373856594865742E-3</v>
      </c>
      <c r="E28" s="77">
        <f t="shared" si="9"/>
        <v>0.97373856594865738</v>
      </c>
      <c r="F28" s="76">
        <f>分析係数表!C31</f>
        <v>3.5033259423503327E-2</v>
      </c>
      <c r="G28" s="77">
        <f t="shared" si="0"/>
        <v>3.4113235791549415E-2</v>
      </c>
      <c r="H28" s="77">
        <v>4.3544836856003612E-2</v>
      </c>
      <c r="I28" s="77">
        <f t="shared" si="1"/>
        <v>4.3544836856003612E-2</v>
      </c>
      <c r="J28" s="76">
        <f>分析係数表!G31</f>
        <v>6.3291139240506333E-2</v>
      </c>
      <c r="K28" s="78">
        <f t="shared" si="2"/>
        <v>2.7560023326584568E-3</v>
      </c>
      <c r="L28" s="79"/>
      <c r="M28" s="80"/>
      <c r="N28" s="81">
        <f>分析係数表!H31</f>
        <v>2.636879124965141E-2</v>
      </c>
      <c r="O28" s="82">
        <f t="shared" si="3"/>
        <v>0.26148819827406378</v>
      </c>
      <c r="P28" s="76">
        <f>分析係数表!C31</f>
        <v>3.5033259423503327E-2</v>
      </c>
      <c r="Q28" s="82">
        <f t="shared" si="4"/>
        <v>9.1607838863197507E-3</v>
      </c>
      <c r="R28" s="83">
        <v>1.1132291739461996E-2</v>
      </c>
      <c r="S28" s="84">
        <f t="shared" si="5"/>
        <v>5.4677128595465606E-2</v>
      </c>
      <c r="T28" s="85">
        <f>分析係数表!F31</f>
        <v>0.34177215189873417</v>
      </c>
      <c r="U28" s="86">
        <f t="shared" si="6"/>
        <v>1.8687119899716092E-2</v>
      </c>
      <c r="V28" s="87">
        <f>分析係数表!D31</f>
        <v>0</v>
      </c>
      <c r="W28" s="167">
        <f t="shared" si="7"/>
        <v>0</v>
      </c>
      <c r="X28" s="76">
        <f>分析係数表!E31</f>
        <v>0</v>
      </c>
      <c r="Y28" s="166">
        <f t="shared" si="8"/>
        <v>0</v>
      </c>
    </row>
    <row r="29" spans="1:25" x14ac:dyDescent="0.2">
      <c r="A29" s="6" t="s">
        <v>17</v>
      </c>
      <c r="B29" s="5" t="s">
        <v>272</v>
      </c>
      <c r="C29" s="90"/>
      <c r="D29" s="76">
        <f>投入係数表!C29</f>
        <v>5.9014458542342872E-4</v>
      </c>
      <c r="E29" s="77">
        <f t="shared" si="9"/>
        <v>5.9014458542342871E-2</v>
      </c>
      <c r="F29" s="76">
        <f>分析係数表!C32</f>
        <v>1</v>
      </c>
      <c r="G29" s="77">
        <f t="shared" si="0"/>
        <v>5.9014458542342871E-2</v>
      </c>
      <c r="H29" s="77">
        <v>8.611555002106755E-2</v>
      </c>
      <c r="I29" s="77">
        <f t="shared" si="1"/>
        <v>8.611555002106755E-2</v>
      </c>
      <c r="J29" s="76">
        <f>分析係数表!G32</f>
        <v>0.13994910941475827</v>
      </c>
      <c r="K29" s="78">
        <f t="shared" si="2"/>
        <v>1.2051794532210471E-2</v>
      </c>
      <c r="L29" s="79"/>
      <c r="M29" s="80"/>
      <c r="N29" s="81">
        <f>分析係数表!H32</f>
        <v>7.5295138350943511E-3</v>
      </c>
      <c r="O29" s="82">
        <f t="shared" si="3"/>
        <v>7.4667017838539962E-2</v>
      </c>
      <c r="P29" s="76">
        <f>分析係数表!C32</f>
        <v>1</v>
      </c>
      <c r="Q29" s="82">
        <f t="shared" si="4"/>
        <v>7.4667017838539962E-2</v>
      </c>
      <c r="R29" s="83">
        <v>9.5604449274671058E-2</v>
      </c>
      <c r="S29" s="84">
        <f t="shared" si="5"/>
        <v>0.18171999929573862</v>
      </c>
      <c r="T29" s="85">
        <f>分析係数表!F32</f>
        <v>0.48346055979643765</v>
      </c>
      <c r="U29" s="86">
        <f t="shared" si="6"/>
        <v>8.7854452585726051E-2</v>
      </c>
      <c r="V29" s="87">
        <f>分析係数表!D32</f>
        <v>1.0178117048346057E-2</v>
      </c>
      <c r="W29" s="167">
        <f t="shared" si="7"/>
        <v>0</v>
      </c>
      <c r="X29" s="76">
        <f>分析係数表!E32</f>
        <v>1.5267175572519083E-2</v>
      </c>
      <c r="Y29" s="166">
        <f t="shared" si="8"/>
        <v>0</v>
      </c>
    </row>
    <row r="30" spans="1:25" x14ac:dyDescent="0.2">
      <c r="A30" s="6" t="s">
        <v>18</v>
      </c>
      <c r="B30" s="5" t="s">
        <v>273</v>
      </c>
      <c r="C30" s="90"/>
      <c r="D30" s="76">
        <f>投入係数表!C30</f>
        <v>5.9014458542342872E-4</v>
      </c>
      <c r="E30" s="77">
        <f t="shared" si="9"/>
        <v>5.9014458542342871E-2</v>
      </c>
      <c r="F30" s="76">
        <f>分析係数表!C33</f>
        <v>1</v>
      </c>
      <c r="G30" s="77">
        <f t="shared" si="0"/>
        <v>5.9014458542342871E-2</v>
      </c>
      <c r="H30" s="77">
        <v>7.6895088137477516E-2</v>
      </c>
      <c r="I30" s="77">
        <f t="shared" si="1"/>
        <v>7.6895088137477516E-2</v>
      </c>
      <c r="J30" s="76">
        <f>分析係数表!G33</f>
        <v>0.50525087514585765</v>
      </c>
      <c r="K30" s="78">
        <f t="shared" si="2"/>
        <v>3.8851310575878373E-2</v>
      </c>
      <c r="L30" s="79"/>
      <c r="M30" s="80"/>
      <c r="N30" s="81">
        <f>分析係数表!H33</f>
        <v>1.0844978774827254E-3</v>
      </c>
      <c r="O30" s="82">
        <f t="shared" si="3"/>
        <v>1.0754508742176537E-2</v>
      </c>
      <c r="P30" s="76">
        <f>分析係数表!C33</f>
        <v>1</v>
      </c>
      <c r="Q30" s="82">
        <f t="shared" si="4"/>
        <v>1.0754508742176537E-2</v>
      </c>
      <c r="R30" s="83">
        <v>2.6632444788669867E-2</v>
      </c>
      <c r="S30" s="84">
        <f t="shared" si="5"/>
        <v>0.10352753292614739</v>
      </c>
      <c r="T30" s="85">
        <f>分析係数表!F33</f>
        <v>0.64410735122520424</v>
      </c>
      <c r="U30" s="86">
        <f t="shared" si="6"/>
        <v>6.6682845011940911E-2</v>
      </c>
      <c r="V30" s="87">
        <f>分析係数表!D33</f>
        <v>4.7841306884480746E-2</v>
      </c>
      <c r="W30" s="167">
        <f t="shared" si="7"/>
        <v>0</v>
      </c>
      <c r="X30" s="76">
        <f>分析係数表!E33</f>
        <v>4.3173862310385065E-2</v>
      </c>
      <c r="Y30" s="166">
        <f t="shared" si="8"/>
        <v>0</v>
      </c>
    </row>
    <row r="31" spans="1:25" x14ac:dyDescent="0.2">
      <c r="A31" s="6" t="s">
        <v>19</v>
      </c>
      <c r="B31" s="5" t="s">
        <v>274</v>
      </c>
      <c r="C31" s="90"/>
      <c r="D31" s="76">
        <f>投入係数表!C31</f>
        <v>7.258778400708174E-2</v>
      </c>
      <c r="E31" s="77">
        <f t="shared" si="9"/>
        <v>7.2587784007081737</v>
      </c>
      <c r="F31" s="76">
        <f>分析係数表!C34</f>
        <v>0.19949759263135858</v>
      </c>
      <c r="G31" s="77">
        <f t="shared" si="0"/>
        <v>1.4481088163857838</v>
      </c>
      <c r="H31" s="77">
        <v>1.7350486169468158</v>
      </c>
      <c r="I31" s="77">
        <f t="shared" si="1"/>
        <v>1.7350486169468158</v>
      </c>
      <c r="J31" s="76">
        <f>分析係数表!G34</f>
        <v>0.4244650271478761</v>
      </c>
      <c r="K31" s="78">
        <f t="shared" si="2"/>
        <v>0.73646745829521498</v>
      </c>
      <c r="L31" s="79"/>
      <c r="M31" s="80"/>
      <c r="N31" s="81">
        <f>分析係数表!H34</f>
        <v>0.18489139528398352</v>
      </c>
      <c r="O31" s="82">
        <f t="shared" si="3"/>
        <v>1.8334901047019256</v>
      </c>
      <c r="P31" s="76">
        <f>分析係数表!C34</f>
        <v>0.19949759263135858</v>
      </c>
      <c r="Q31" s="82">
        <f t="shared" si="4"/>
        <v>0.36577686200145176</v>
      </c>
      <c r="R31" s="83">
        <v>0.38987103468037632</v>
      </c>
      <c r="S31" s="84">
        <f t="shared" si="5"/>
        <v>2.124919651627192</v>
      </c>
      <c r="T31" s="85">
        <f>分析係数表!F34</f>
        <v>0.70105397636537847</v>
      </c>
      <c r="U31" s="86">
        <f t="shared" si="6"/>
        <v>1.4896833712301778</v>
      </c>
      <c r="V31" s="87">
        <f>分析係数表!D34</f>
        <v>0.39061002874480999</v>
      </c>
      <c r="W31" s="167">
        <f t="shared" si="7"/>
        <v>1</v>
      </c>
      <c r="X31" s="76">
        <f>分析係数表!E34</f>
        <v>0.23634621526668795</v>
      </c>
      <c r="Y31" s="166">
        <f t="shared" si="8"/>
        <v>1</v>
      </c>
    </row>
    <row r="32" spans="1:25" x14ac:dyDescent="0.2">
      <c r="A32" s="6" t="s">
        <v>20</v>
      </c>
      <c r="B32" s="5" t="s">
        <v>37</v>
      </c>
      <c r="C32" s="90"/>
      <c r="D32" s="76">
        <f>投入係数表!C32</f>
        <v>5.311301268810859E-3</v>
      </c>
      <c r="E32" s="77">
        <f t="shared" si="9"/>
        <v>0.53113012688108585</v>
      </c>
      <c r="F32" s="76">
        <f>分析係数表!C35</f>
        <v>0.22275795564127288</v>
      </c>
      <c r="G32" s="77">
        <f t="shared" si="0"/>
        <v>0.11831346124352056</v>
      </c>
      <c r="H32" s="77">
        <v>0.15553423337494776</v>
      </c>
      <c r="I32" s="77">
        <f t="shared" si="1"/>
        <v>0.15553423337494776</v>
      </c>
      <c r="J32" s="76">
        <f>分析係数表!G35</f>
        <v>0.31756756756756754</v>
      </c>
      <c r="K32" s="78">
        <f t="shared" si="2"/>
        <v>4.9392628166368545E-2</v>
      </c>
      <c r="L32" s="79"/>
      <c r="M32" s="80"/>
      <c r="N32" s="81">
        <f>分析係数表!H35</f>
        <v>6.990363461717225E-2</v>
      </c>
      <c r="O32" s="82">
        <f t="shared" si="3"/>
        <v>0.6932049063528648</v>
      </c>
      <c r="P32" s="76">
        <f>分析係数表!C35</f>
        <v>0.22275795564127288</v>
      </c>
      <c r="Q32" s="82">
        <f t="shared" si="4"/>
        <v>0.15441690777966419</v>
      </c>
      <c r="R32" s="83">
        <v>0.16860806133863657</v>
      </c>
      <c r="S32" s="84">
        <f t="shared" si="5"/>
        <v>0.32414229471358436</v>
      </c>
      <c r="T32" s="85">
        <f>分析係数表!F35</f>
        <v>0.6527027027027027</v>
      </c>
      <c r="U32" s="86">
        <f t="shared" si="6"/>
        <v>0.21156855181981249</v>
      </c>
      <c r="V32" s="87">
        <f>分析係数表!D35</f>
        <v>0.11351351351351352</v>
      </c>
      <c r="W32" s="167">
        <f t="shared" si="7"/>
        <v>0</v>
      </c>
      <c r="X32" s="76">
        <f>分析係数表!E35</f>
        <v>8.9189189189189194E-2</v>
      </c>
      <c r="Y32" s="166">
        <f t="shared" si="8"/>
        <v>0</v>
      </c>
    </row>
    <row r="33" spans="1:25" x14ac:dyDescent="0.2">
      <c r="A33" s="6" t="s">
        <v>21</v>
      </c>
      <c r="B33" s="5" t="s">
        <v>38</v>
      </c>
      <c r="C33" s="90"/>
      <c r="D33" s="76">
        <f>投入係数表!C33</f>
        <v>2.0655060489820007E-3</v>
      </c>
      <c r="E33" s="77">
        <f t="shared" si="9"/>
        <v>0.20655060489820007</v>
      </c>
      <c r="F33" s="76">
        <f>分析係数表!C36</f>
        <v>0.43622860833064259</v>
      </c>
      <c r="G33" s="77">
        <f t="shared" si="0"/>
        <v>9.0103282924594227E-2</v>
      </c>
      <c r="H33" s="77">
        <v>0.13436459065954315</v>
      </c>
      <c r="I33" s="77">
        <f t="shared" si="1"/>
        <v>0.13436459065954315</v>
      </c>
      <c r="J33" s="76">
        <f>分析係数表!G36</f>
        <v>3.6982248520710057E-3</v>
      </c>
      <c r="K33" s="78">
        <f t="shared" si="2"/>
        <v>4.9691046841547019E-4</v>
      </c>
      <c r="L33" s="79"/>
      <c r="M33" s="80"/>
      <c r="N33" s="81">
        <f>分析係数表!H36</f>
        <v>7.7743004988690231E-2</v>
      </c>
      <c r="O33" s="82">
        <f t="shared" si="3"/>
        <v>0.77094464097488369</v>
      </c>
      <c r="P33" s="76">
        <f>分析係数表!C36</f>
        <v>0.43622860833064259</v>
      </c>
      <c r="Q33" s="82">
        <f t="shared" si="4"/>
        <v>0.33630810783244042</v>
      </c>
      <c r="R33" s="83">
        <v>0.35234536527754434</v>
      </c>
      <c r="S33" s="84">
        <f t="shared" si="5"/>
        <v>0.48670995593708749</v>
      </c>
      <c r="T33" s="85">
        <f>分析係数表!F36</f>
        <v>0.90162721893491127</v>
      </c>
      <c r="U33" s="86">
        <f t="shared" si="6"/>
        <v>0.43883094399948941</v>
      </c>
      <c r="V33" s="87">
        <f>分析係数表!D36</f>
        <v>2.1449704142011833E-2</v>
      </c>
      <c r="W33" s="167">
        <f t="shared" si="7"/>
        <v>0</v>
      </c>
      <c r="X33" s="76">
        <f>分析係数表!E36</f>
        <v>1.4792899408284023E-3</v>
      </c>
      <c r="Y33" s="166">
        <f t="shared" si="8"/>
        <v>0</v>
      </c>
    </row>
    <row r="34" spans="1:25" x14ac:dyDescent="0.2">
      <c r="A34" s="6" t="s">
        <v>22</v>
      </c>
      <c r="B34" s="5" t="s">
        <v>377</v>
      </c>
      <c r="C34" s="90"/>
      <c r="D34" s="76">
        <f>投入係数表!C34</f>
        <v>2.9802301563883152E-2</v>
      </c>
      <c r="E34" s="77">
        <f t="shared" si="9"/>
        <v>2.9802301563883153</v>
      </c>
      <c r="F34" s="76">
        <f>分析係数表!C37</f>
        <v>0.12537048014226437</v>
      </c>
      <c r="G34" s="77">
        <f t="shared" si="0"/>
        <v>0.37363288564085873</v>
      </c>
      <c r="H34" s="77">
        <v>0.45564878909386403</v>
      </c>
      <c r="I34" s="77">
        <f t="shared" si="1"/>
        <v>0.45564878909386403</v>
      </c>
      <c r="J34" s="76">
        <f>分析係数表!G37</f>
        <v>0.54441260744985676</v>
      </c>
      <c r="K34" s="78">
        <f t="shared" si="2"/>
        <v>0.24806094535196035</v>
      </c>
      <c r="L34" s="79"/>
      <c r="M34" s="80"/>
      <c r="N34" s="81">
        <f>分析係数表!H37</f>
        <v>5.4441793449632819E-2</v>
      </c>
      <c r="O34" s="82">
        <f t="shared" si="3"/>
        <v>0.53987633885726216</v>
      </c>
      <c r="P34" s="76">
        <f>分析係数表!C37</f>
        <v>0.12537048014226437</v>
      </c>
      <c r="Q34" s="82">
        <f t="shared" si="4"/>
        <v>6.7684555819982783E-2</v>
      </c>
      <c r="R34" s="83">
        <v>7.5420129769646307E-2</v>
      </c>
      <c r="S34" s="84">
        <f t="shared" si="5"/>
        <v>0.53106891886351038</v>
      </c>
      <c r="T34" s="85">
        <f>分析係数表!F37</f>
        <v>0.7435530085959885</v>
      </c>
      <c r="U34" s="86">
        <f t="shared" si="6"/>
        <v>0.39487789239278204</v>
      </c>
      <c r="V34" s="87">
        <f>分析係数表!D37</f>
        <v>0.23782234957020057</v>
      </c>
      <c r="W34" s="167">
        <f t="shared" si="7"/>
        <v>0</v>
      </c>
      <c r="X34" s="76">
        <f>分析係数表!E37</f>
        <v>0.19484240687679083</v>
      </c>
      <c r="Y34" s="166">
        <f t="shared" si="8"/>
        <v>0</v>
      </c>
    </row>
    <row r="35" spans="1:25" x14ac:dyDescent="0.2">
      <c r="A35" s="6" t="s">
        <v>23</v>
      </c>
      <c r="B35" s="5" t="s">
        <v>193</v>
      </c>
      <c r="C35" s="90"/>
      <c r="D35" s="76">
        <f>投入係数表!C35</f>
        <v>3.2457952198288579E-3</v>
      </c>
      <c r="E35" s="77">
        <f t="shared" si="9"/>
        <v>0.32457952198288581</v>
      </c>
      <c r="F35" s="76">
        <f>分析係数表!C38</f>
        <v>2.2876841115637703E-2</v>
      </c>
      <c r="G35" s="77">
        <f t="shared" si="0"/>
        <v>7.4253541537921139E-3</v>
      </c>
      <c r="H35" s="77">
        <v>1.1342447116482378E-2</v>
      </c>
      <c r="I35" s="77">
        <f t="shared" si="1"/>
        <v>1.1342447116482378E-2</v>
      </c>
      <c r="J35" s="76">
        <f>分析係数表!G38</f>
        <v>0.33663366336633666</v>
      </c>
      <c r="K35" s="78">
        <f t="shared" si="2"/>
        <v>3.8182495243604046E-3</v>
      </c>
      <c r="L35" s="79"/>
      <c r="M35" s="80"/>
      <c r="N35" s="81">
        <f>分析係数表!H38</f>
        <v>4.7129179190035016E-2</v>
      </c>
      <c r="O35" s="82">
        <f t="shared" si="3"/>
        <v>0.46736022276715755</v>
      </c>
      <c r="P35" s="76">
        <f>分析係数表!C38</f>
        <v>2.2876841115637703E-2</v>
      </c>
      <c r="Q35" s="82">
        <f t="shared" si="4"/>
        <v>1.0691725560013306E-2</v>
      </c>
      <c r="R35" s="83">
        <v>1.2332018790179511E-2</v>
      </c>
      <c r="S35" s="84">
        <f t="shared" si="5"/>
        <v>2.367446590666189E-2</v>
      </c>
      <c r="T35" s="85">
        <f>分析係数表!F38</f>
        <v>0.54455445544554459</v>
      </c>
      <c r="U35" s="86">
        <f t="shared" si="6"/>
        <v>1.2892035889766377E-2</v>
      </c>
      <c r="V35" s="87">
        <f>分析係数表!D38</f>
        <v>0.17821782178217821</v>
      </c>
      <c r="W35" s="167">
        <f t="shared" si="7"/>
        <v>0</v>
      </c>
      <c r="X35" s="76">
        <f>分析係数表!E38</f>
        <v>0.21782178217821782</v>
      </c>
      <c r="Y35" s="166">
        <f t="shared" si="8"/>
        <v>0</v>
      </c>
    </row>
    <row r="36" spans="1:25" x14ac:dyDescent="0.2">
      <c r="A36" s="6" t="s">
        <v>24</v>
      </c>
      <c r="B36" s="5" t="s">
        <v>39</v>
      </c>
      <c r="C36" s="90"/>
      <c r="D36" s="76">
        <f>投入係数表!C36</f>
        <v>0</v>
      </c>
      <c r="E36" s="77">
        <f t="shared" si="9"/>
        <v>0</v>
      </c>
      <c r="F36" s="76">
        <f>分析係数表!C39</f>
        <v>1</v>
      </c>
      <c r="G36" s="77">
        <f t="shared" si="0"/>
        <v>0</v>
      </c>
      <c r="H36" s="77">
        <v>6.6846123905233128E-3</v>
      </c>
      <c r="I36" s="77">
        <f t="shared" si="1"/>
        <v>6.6846123905233128E-3</v>
      </c>
      <c r="J36" s="76">
        <f>分析係数表!G39</f>
        <v>0.3546086320409656</v>
      </c>
      <c r="K36" s="78">
        <f t="shared" si="2"/>
        <v>2.3704212555275611E-3</v>
      </c>
      <c r="L36" s="79"/>
      <c r="M36" s="80"/>
      <c r="N36" s="81">
        <f>分析係数表!H39</f>
        <v>4.3379915099309016E-3</v>
      </c>
      <c r="O36" s="82">
        <f t="shared" si="3"/>
        <v>4.3018034968706147E-2</v>
      </c>
      <c r="P36" s="76">
        <f>分析係数表!C39</f>
        <v>1</v>
      </c>
      <c r="Q36" s="82">
        <f t="shared" si="4"/>
        <v>4.3018034968706147E-2</v>
      </c>
      <c r="R36" s="83">
        <v>4.6688431052358419E-2</v>
      </c>
      <c r="S36" s="84">
        <f t="shared" si="5"/>
        <v>5.3373043442881733E-2</v>
      </c>
      <c r="T36" s="85">
        <f>分析係数表!F39</f>
        <v>0.70537673738112661</v>
      </c>
      <c r="U36" s="86">
        <f t="shared" si="6"/>
        <v>3.7648103247841049E-2</v>
      </c>
      <c r="V36" s="87">
        <f>分析係数表!D39</f>
        <v>5.5779078273591805E-2</v>
      </c>
      <c r="W36" s="167">
        <f t="shared" si="7"/>
        <v>0</v>
      </c>
      <c r="X36" s="76">
        <f>分析係数表!E39</f>
        <v>7.0592538405267011E-2</v>
      </c>
      <c r="Y36" s="166">
        <f t="shared" si="8"/>
        <v>0</v>
      </c>
    </row>
    <row r="37" spans="1:25" x14ac:dyDescent="0.2">
      <c r="A37" s="6" t="s">
        <v>25</v>
      </c>
      <c r="B37" s="5" t="s">
        <v>40</v>
      </c>
      <c r="C37" s="90"/>
      <c r="D37" s="76">
        <f>投入係数表!C37</f>
        <v>0</v>
      </c>
      <c r="E37" s="77">
        <f t="shared" si="9"/>
        <v>0</v>
      </c>
      <c r="F37" s="76">
        <f>分析係数表!C40</f>
        <v>1</v>
      </c>
      <c r="G37" s="77">
        <f t="shared" si="0"/>
        <v>0</v>
      </c>
      <c r="H37" s="77">
        <v>1.5678026803404315E-4</v>
      </c>
      <c r="I37" s="77">
        <f t="shared" si="1"/>
        <v>1.5678026803404315E-4</v>
      </c>
      <c r="J37" s="76">
        <f>分析係数表!G40</f>
        <v>0.56581344070558914</v>
      </c>
      <c r="K37" s="78">
        <f t="shared" si="2"/>
        <v>8.870838289108645E-5</v>
      </c>
      <c r="L37" s="79"/>
      <c r="M37" s="80"/>
      <c r="N37" s="81">
        <f>分析係数表!H40</f>
        <v>2.8909614848325226E-2</v>
      </c>
      <c r="O37" s="82">
        <f t="shared" si="3"/>
        <v>0.2866844758985917</v>
      </c>
      <c r="P37" s="76">
        <f>分析係数表!C40</f>
        <v>1</v>
      </c>
      <c r="Q37" s="82">
        <f t="shared" si="4"/>
        <v>0.2866844758985917</v>
      </c>
      <c r="R37" s="83">
        <v>0.28679546070278022</v>
      </c>
      <c r="S37" s="84">
        <f t="shared" si="5"/>
        <v>0.28695224097081429</v>
      </c>
      <c r="T37" s="85">
        <f>分析係数表!F40</f>
        <v>0.76416450963474258</v>
      </c>
      <c r="U37" s="86">
        <f t="shared" si="6"/>
        <v>0.21927871851005279</v>
      </c>
      <c r="V37" s="87">
        <f>分析係数表!D40</f>
        <v>3.8155498034704249E-2</v>
      </c>
      <c r="W37" s="167">
        <f t="shared" si="7"/>
        <v>0</v>
      </c>
      <c r="X37" s="76">
        <f>分析係数表!E40</f>
        <v>2.4733966062697729E-2</v>
      </c>
      <c r="Y37" s="166">
        <f t="shared" si="8"/>
        <v>0</v>
      </c>
    </row>
    <row r="38" spans="1:25" x14ac:dyDescent="0.2">
      <c r="A38" s="6" t="s">
        <v>26</v>
      </c>
      <c r="B38" s="5" t="s">
        <v>276</v>
      </c>
      <c r="C38" s="90"/>
      <c r="D38" s="76">
        <f>投入係数表!C38</f>
        <v>5.9014458542342872E-4</v>
      </c>
      <c r="E38" s="77">
        <f t="shared" si="9"/>
        <v>5.9014458542342871E-2</v>
      </c>
      <c r="F38" s="76">
        <f>分析係数表!C41</f>
        <v>0.80737001514386675</v>
      </c>
      <c r="G38" s="77">
        <f t="shared" si="0"/>
        <v>4.7646504287038462E-2</v>
      </c>
      <c r="H38" s="77">
        <v>5.6504240456366234E-2</v>
      </c>
      <c r="I38" s="77">
        <f t="shared" si="1"/>
        <v>5.6504240456366234E-2</v>
      </c>
      <c r="J38" s="76">
        <f>分析係数表!G41</f>
        <v>0.46438676343953744</v>
      </c>
      <c r="K38" s="78">
        <f t="shared" si="2"/>
        <v>2.6239821346141286E-2</v>
      </c>
      <c r="L38" s="79"/>
      <c r="M38" s="80"/>
      <c r="N38" s="81">
        <f>分析係数表!H41</f>
        <v>5.5247420444334276E-2</v>
      </c>
      <c r="O38" s="82">
        <f t="shared" si="3"/>
        <v>0.5478654024943076</v>
      </c>
      <c r="P38" s="76">
        <f>分析係数表!C41</f>
        <v>0.80737001514386675</v>
      </c>
      <c r="Q38" s="82">
        <f t="shared" si="4"/>
        <v>0.44233009830862979</v>
      </c>
      <c r="R38" s="83">
        <v>0.4495684898758735</v>
      </c>
      <c r="S38" s="84">
        <f t="shared" si="5"/>
        <v>0.50607273033223976</v>
      </c>
      <c r="T38" s="85">
        <f>分析係数表!F41</f>
        <v>0.56759749046623198</v>
      </c>
      <c r="U38" s="86">
        <f t="shared" si="6"/>
        <v>0.28724561172997343</v>
      </c>
      <c r="V38" s="87">
        <f>分析係数表!D41</f>
        <v>0.17788165826054866</v>
      </c>
      <c r="W38" s="167">
        <f t="shared" si="7"/>
        <v>0</v>
      </c>
      <c r="X38" s="76">
        <f>分析係数表!E41</f>
        <v>0.18021896912289334</v>
      </c>
      <c r="Y38" s="166">
        <f t="shared" si="8"/>
        <v>0</v>
      </c>
    </row>
    <row r="39" spans="1:25" x14ac:dyDescent="0.2">
      <c r="A39" s="6" t="s">
        <v>51</v>
      </c>
      <c r="B39" s="5" t="s">
        <v>367</v>
      </c>
      <c r="C39" s="90"/>
      <c r="D39" s="76">
        <f>投入係数表!C39</f>
        <v>0</v>
      </c>
      <c r="E39" s="77">
        <f>$C$5*D39</f>
        <v>0</v>
      </c>
      <c r="F39" s="76">
        <f>分析係数表!C42</f>
        <v>0.96683250414593702</v>
      </c>
      <c r="G39" s="77">
        <f>E39*F39</f>
        <v>0</v>
      </c>
      <c r="H39" s="77">
        <v>4.4828283205799162E-3</v>
      </c>
      <c r="I39" s="77">
        <f>C39+H39</f>
        <v>4.4828283205799162E-3</v>
      </c>
      <c r="J39" s="76">
        <f>分析係数表!G42</f>
        <v>0.48211243611584326</v>
      </c>
      <c r="K39" s="78">
        <f>I39*J39</f>
        <v>2.1612272823238778E-3</v>
      </c>
      <c r="L39" s="79"/>
      <c r="M39" s="80"/>
      <c r="N39" s="81">
        <f>分析係数表!H42</f>
        <v>1.6732252966876335E-2</v>
      </c>
      <c r="O39" s="82">
        <f t="shared" si="3"/>
        <v>0.16592670630786657</v>
      </c>
      <c r="P39" s="76">
        <f>分析係数表!C42</f>
        <v>0.96683250414593702</v>
      </c>
      <c r="Q39" s="82">
        <f>O39*P39</f>
        <v>0.1604233329643221</v>
      </c>
      <c r="R39" s="83">
        <v>0.16430621745546603</v>
      </c>
      <c r="S39" s="84">
        <f>I39+R39</f>
        <v>0.16878904577604595</v>
      </c>
      <c r="T39" s="85">
        <f>分析係数表!F42</f>
        <v>0.55877342419080067</v>
      </c>
      <c r="U39" s="86">
        <f t="shared" si="6"/>
        <v>9.4314833074178997E-2</v>
      </c>
      <c r="V39" s="87">
        <f>分析係数表!D42</f>
        <v>0.25383304940374785</v>
      </c>
      <c r="W39" s="167">
        <f t="shared" si="7"/>
        <v>0</v>
      </c>
      <c r="X39" s="76">
        <f>分析係数表!E42</f>
        <v>0.17717206132879046</v>
      </c>
      <c r="Y39" s="166">
        <f t="shared" si="8"/>
        <v>0</v>
      </c>
    </row>
    <row r="40" spans="1:25" x14ac:dyDescent="0.2">
      <c r="A40" s="6" t="s">
        <v>194</v>
      </c>
      <c r="B40" s="5" t="s">
        <v>41</v>
      </c>
      <c r="C40" s="90"/>
      <c r="D40" s="76">
        <f>投入係数表!C40</f>
        <v>1.9769843611684861E-2</v>
      </c>
      <c r="E40" s="77">
        <f>$C$5*D40</f>
        <v>1.9769843611684861</v>
      </c>
      <c r="F40" s="76">
        <f>分析係数表!C43</f>
        <v>0.23747353563867324</v>
      </c>
      <c r="G40" s="77">
        <f>E40*F40</f>
        <v>0.46948146614904412</v>
      </c>
      <c r="H40" s="77">
        <v>0.64148031748937417</v>
      </c>
      <c r="I40" s="77">
        <f>C40+H40</f>
        <v>0.64148031748937417</v>
      </c>
      <c r="J40" s="76">
        <f>分析係数表!G43</f>
        <v>0.3947923997185081</v>
      </c>
      <c r="K40" s="78">
        <f>I40*J40</f>
        <v>0.25325155391382048</v>
      </c>
      <c r="L40" s="79"/>
      <c r="M40" s="80"/>
      <c r="N40" s="81">
        <f>分析係数表!H43</f>
        <v>4.4340470362222294E-2</v>
      </c>
      <c r="O40" s="82">
        <f t="shared" si="3"/>
        <v>0.43970577171584646</v>
      </c>
      <c r="P40" s="76">
        <f>分析係数表!C43</f>
        <v>0.23747353563867324</v>
      </c>
      <c r="Q40" s="82">
        <f>O40*P40</f>
        <v>0.10441848425009338</v>
      </c>
      <c r="R40" s="83">
        <v>0.1471222810952996</v>
      </c>
      <c r="S40" s="84">
        <f>I40+R40</f>
        <v>0.78860259858467374</v>
      </c>
      <c r="T40" s="85">
        <f>分析係数表!F43</f>
        <v>0.64109781843771996</v>
      </c>
      <c r="U40" s="86">
        <f t="shared" si="6"/>
        <v>0.50557140556695135</v>
      </c>
      <c r="V40" s="87">
        <f>分析係数表!D43</f>
        <v>1.4700914848698099</v>
      </c>
      <c r="W40" s="167">
        <f t="shared" si="7"/>
        <v>1</v>
      </c>
      <c r="X40" s="76">
        <f>分析係数表!E43</f>
        <v>1.0415200562983815</v>
      </c>
      <c r="Y40" s="166">
        <f t="shared" si="8"/>
        <v>1</v>
      </c>
    </row>
    <row r="41" spans="1:25" x14ac:dyDescent="0.2">
      <c r="A41" s="6" t="s">
        <v>340</v>
      </c>
      <c r="B41" s="5" t="s">
        <v>345</v>
      </c>
      <c r="C41" s="90"/>
      <c r="D41" s="76">
        <f>投入係数表!C41</f>
        <v>0</v>
      </c>
      <c r="E41" s="77">
        <f>$C$5*D41</f>
        <v>0</v>
      </c>
      <c r="F41" s="76">
        <f>分析係数表!C44</f>
        <v>0.41273100616016423</v>
      </c>
      <c r="G41" s="77">
        <f>E41*F41</f>
        <v>0</v>
      </c>
      <c r="H41" s="77">
        <v>9.8321970184851075E-4</v>
      </c>
      <c r="I41" s="77">
        <f>C41+H41</f>
        <v>9.8321970184851075E-4</v>
      </c>
      <c r="J41" s="76">
        <f>分析係数表!G44</f>
        <v>0.27032077234506385</v>
      </c>
      <c r="K41" s="78">
        <f>I41*J41</f>
        <v>2.6578470918857286E-4</v>
      </c>
      <c r="L41" s="79"/>
      <c r="M41" s="80"/>
      <c r="N41" s="81">
        <f>分析係数表!H44</f>
        <v>0.12437641372044743</v>
      </c>
      <c r="O41" s="82">
        <f t="shared" si="3"/>
        <v>1.2333885168884748</v>
      </c>
      <c r="P41" s="76">
        <f>分析係数表!C44</f>
        <v>0.41273100616016423</v>
      </c>
      <c r="Q41" s="82">
        <f>O41*P41</f>
        <v>0.50905768356177294</v>
      </c>
      <c r="R41" s="83">
        <v>0.51591923624402369</v>
      </c>
      <c r="S41" s="84">
        <f>I41+R41</f>
        <v>0.51690245594587225</v>
      </c>
      <c r="T41" s="85">
        <f>分析係数表!F44</f>
        <v>0.52382435378386794</v>
      </c>
      <c r="U41" s="86">
        <f t="shared" si="6"/>
        <v>0.27076609495514081</v>
      </c>
      <c r="V41" s="87">
        <f>分析係数表!D44</f>
        <v>0.30302086577390219</v>
      </c>
      <c r="W41" s="167">
        <f t="shared" si="7"/>
        <v>0</v>
      </c>
      <c r="X41" s="76">
        <f>分析係数表!E44</f>
        <v>0.1999377141077546</v>
      </c>
      <c r="Y41" s="166">
        <f t="shared" si="8"/>
        <v>0</v>
      </c>
    </row>
    <row r="42" spans="1:25" x14ac:dyDescent="0.2">
      <c r="A42" s="6" t="s">
        <v>341</v>
      </c>
      <c r="B42" s="5" t="s">
        <v>278</v>
      </c>
      <c r="C42" s="90"/>
      <c r="D42" s="76">
        <f>投入係数表!C42</f>
        <v>2.9507229271171436E-4</v>
      </c>
      <c r="E42" s="77">
        <f>$C$5*D42</f>
        <v>2.9507229271171435E-2</v>
      </c>
      <c r="F42" s="76">
        <f>分析係数表!C45</f>
        <v>1</v>
      </c>
      <c r="G42" s="77">
        <f>E42*F42</f>
        <v>2.9507229271171435E-2</v>
      </c>
      <c r="H42" s="77">
        <v>3.7683962550522809E-2</v>
      </c>
      <c r="I42" s="77">
        <f>C42+H42</f>
        <v>3.7683962550522809E-2</v>
      </c>
      <c r="J42" s="76">
        <f>分析係数表!G45</f>
        <v>0</v>
      </c>
      <c r="K42" s="78">
        <f>I42*J42</f>
        <v>0</v>
      </c>
      <c r="L42" s="79"/>
      <c r="M42" s="80"/>
      <c r="N42" s="81">
        <f>分析係数表!H45</f>
        <v>0</v>
      </c>
      <c r="O42" s="82">
        <f t="shared" si="3"/>
        <v>0</v>
      </c>
      <c r="P42" s="76">
        <f>分析係数表!C45</f>
        <v>1</v>
      </c>
      <c r="Q42" s="82">
        <f>O42*P42</f>
        <v>0</v>
      </c>
      <c r="R42" s="83">
        <v>2.154918379424288E-3</v>
      </c>
      <c r="S42" s="84">
        <f>I42+R42</f>
        <v>3.9838880929947099E-2</v>
      </c>
      <c r="T42" s="85">
        <f>分析係数表!F45</f>
        <v>0</v>
      </c>
      <c r="U42" s="86">
        <f t="shared" si="6"/>
        <v>0</v>
      </c>
      <c r="V42" s="87">
        <f>分析係数表!D45</f>
        <v>0</v>
      </c>
      <c r="W42" s="167">
        <f t="shared" si="7"/>
        <v>0</v>
      </c>
      <c r="X42" s="76">
        <f>分析係数表!E45</f>
        <v>0</v>
      </c>
      <c r="Y42" s="166">
        <f t="shared" si="8"/>
        <v>0</v>
      </c>
    </row>
    <row r="43" spans="1:25" x14ac:dyDescent="0.2">
      <c r="A43" s="6" t="s">
        <v>342</v>
      </c>
      <c r="B43" s="5" t="s">
        <v>279</v>
      </c>
      <c r="C43" s="90"/>
      <c r="D43" s="76">
        <f>投入係数表!C43</f>
        <v>3.8359398052522867E-3</v>
      </c>
      <c r="E43" s="77">
        <f>$C$5*D43</f>
        <v>0.38359398052522869</v>
      </c>
      <c r="F43" s="76">
        <f>分析係数表!C46</f>
        <v>7.03125E-2</v>
      </c>
      <c r="G43" s="77">
        <f>E43*F43</f>
        <v>2.6971451755680144E-2</v>
      </c>
      <c r="H43" s="77">
        <v>3.4830348771674111E-2</v>
      </c>
      <c r="I43" s="77">
        <f>C43+H43</f>
        <v>3.4830348771674111E-2</v>
      </c>
      <c r="J43" s="76">
        <f>分析係数表!G46</f>
        <v>1.0101010101010102E-2</v>
      </c>
      <c r="K43" s="78">
        <f>I43*J43</f>
        <v>3.5182170476438497E-4</v>
      </c>
      <c r="L43" s="79"/>
      <c r="M43" s="80"/>
      <c r="N43" s="81">
        <f>分析係数表!H46</f>
        <v>2.5315279025811051E-2</v>
      </c>
      <c r="O43" s="82">
        <f t="shared" si="3"/>
        <v>0.25104096121023517</v>
      </c>
      <c r="P43" s="76">
        <f>分析係数表!C46</f>
        <v>7.03125E-2</v>
      </c>
      <c r="Q43" s="82">
        <f>O43*P43</f>
        <v>1.765131758509466E-2</v>
      </c>
      <c r="R43" s="83">
        <v>1.912469538324078E-2</v>
      </c>
      <c r="S43" s="84">
        <f>I43+R43</f>
        <v>5.3955044154914894E-2</v>
      </c>
      <c r="T43" s="85">
        <f>分析係数表!F46</f>
        <v>0.30303030303030304</v>
      </c>
      <c r="U43" s="86">
        <f t="shared" si="6"/>
        <v>1.635001338027724E-2</v>
      </c>
      <c r="V43" s="87">
        <f>分析係数表!D46</f>
        <v>1.0101010101010102E-2</v>
      </c>
      <c r="W43" s="167">
        <f t="shared" si="7"/>
        <v>0</v>
      </c>
      <c r="X43" s="76">
        <f>分析係数表!E46</f>
        <v>3.0303030303030304E-2</v>
      </c>
      <c r="Y43" s="166">
        <f t="shared" si="8"/>
        <v>0</v>
      </c>
    </row>
    <row r="44" spans="1:25" x14ac:dyDescent="0.2">
      <c r="A44" s="192">
        <v>40</v>
      </c>
      <c r="B44" s="14" t="s">
        <v>150</v>
      </c>
      <c r="C44" s="197">
        <f>SUM(C5:C43)</f>
        <v>100</v>
      </c>
      <c r="D44" s="92">
        <f>投入係数表!C44</f>
        <v>0.54411330776040134</v>
      </c>
      <c r="E44" s="91">
        <f>SUM(E5:E43)</f>
        <v>54.41133077604011</v>
      </c>
      <c r="F44" s="92">
        <f>分析係数表!C47</f>
        <v>0.45593014645384233</v>
      </c>
      <c r="G44" s="91">
        <f>SUM(G5:G43)</f>
        <v>18.763322899443967</v>
      </c>
      <c r="H44" s="91">
        <f>SUM(H5:H43)</f>
        <v>22.590368545446047</v>
      </c>
      <c r="I44" s="91">
        <f>SUM(I5:I43)</f>
        <v>122.59036854544604</v>
      </c>
      <c r="J44" s="92">
        <f>分析係数表!G47</f>
        <v>0.32612291818538663</v>
      </c>
      <c r="K44" s="93">
        <f>SUM(K5:K43)</f>
        <v>15.815915271645631</v>
      </c>
      <c r="L44" s="94">
        <f>最終需要_まとめ!$L$33</f>
        <v>0.627</v>
      </c>
      <c r="M44" s="91">
        <f>K44*L44</f>
        <v>9.9165788753218109</v>
      </c>
      <c r="N44" s="95">
        <f>分析係数表!H47</f>
        <v>1</v>
      </c>
      <c r="O44" s="96">
        <f>SUM(O5:O43)</f>
        <v>9.9165788753218092</v>
      </c>
      <c r="P44" s="92">
        <f>分析係数表!C47</f>
        <v>0.45593014645384233</v>
      </c>
      <c r="Q44" s="96">
        <f>SUM(Q5:Q43)</f>
        <v>2.8836180770227635</v>
      </c>
      <c r="R44" s="91">
        <f>SUM(R5:R43)</f>
        <v>3.1621217439248919</v>
      </c>
      <c r="S44" s="97">
        <f>SUM(S5:S43)</f>
        <v>125.75249028937094</v>
      </c>
      <c r="T44" s="98">
        <f>分析係数表!F47</f>
        <v>0.53227163124544385</v>
      </c>
      <c r="U44" s="99">
        <f>SUM(U5:U43)</f>
        <v>57.974928649748399</v>
      </c>
      <c r="V44" s="100">
        <f>分析係数表!D47</f>
        <v>0.14068019962989961</v>
      </c>
      <c r="W44" s="164">
        <f>SUM(W5:W43)</f>
        <v>31</v>
      </c>
      <c r="X44" s="92">
        <f>分析係数表!E47</f>
        <v>0.11066561991812932</v>
      </c>
      <c r="Y44" s="165">
        <f>SUM(Y5:Y43)</f>
        <v>25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46" sqref="K4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2015年佐用町産業連関表</v>
      </c>
      <c r="H1" s="401"/>
      <c r="I1" s="401"/>
    </row>
    <row r="2" spans="1:25" x14ac:dyDescent="0.2">
      <c r="B2" s="3" t="s">
        <v>265</v>
      </c>
      <c r="S2" s="3" t="s">
        <v>152</v>
      </c>
      <c r="U2" s="64" t="s">
        <v>209</v>
      </c>
      <c r="W2" s="3" t="s">
        <v>130</v>
      </c>
      <c r="Y2" s="3" t="s">
        <v>153</v>
      </c>
    </row>
    <row r="3" spans="1:25" ht="44" x14ac:dyDescent="0.2">
      <c r="B3" s="65"/>
      <c r="C3" s="66" t="s">
        <v>227</v>
      </c>
      <c r="D3" s="66" t="s">
        <v>307</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投入係数表!D5</f>
        <v>0</v>
      </c>
      <c r="E5" s="77">
        <f t="shared" ref="E5:E38" si="0">$C$6*D5</f>
        <v>0</v>
      </c>
      <c r="F5" s="76">
        <f>分析係数表!C8</f>
        <v>1</v>
      </c>
      <c r="G5" s="77">
        <f t="shared" ref="G5:G38" si="1">E5*F5</f>
        <v>0</v>
      </c>
      <c r="H5" s="77">
        <f t="array" ref="H5:H43">MMULT(逆行列係数!C5:AO43,'2'!G5:G43)</f>
        <v>6.1880249047826831E-2</v>
      </c>
      <c r="I5" s="77">
        <f t="shared" ref="I5:I38" si="2">C5+H5</f>
        <v>6.1880249047826831E-2</v>
      </c>
      <c r="J5" s="76">
        <f>分析係数表!G8</f>
        <v>0.11979935084095604</v>
      </c>
      <c r="K5" s="78">
        <f t="shared" ref="K5:K38" si="3">I5*J5</f>
        <v>7.4132136658063424E-3</v>
      </c>
      <c r="L5" s="79" t="s">
        <v>181</v>
      </c>
      <c r="M5" s="80" t="s">
        <v>181</v>
      </c>
      <c r="N5" s="81">
        <f>分析係数表!H8</f>
        <v>1.4191429368202522E-2</v>
      </c>
      <c r="O5" s="82">
        <f t="shared" ref="O5:O43" si="4">$M$44*N5</f>
        <v>0.25793370445036468</v>
      </c>
      <c r="P5" s="76">
        <f>分析係数表!C8</f>
        <v>1</v>
      </c>
      <c r="Q5" s="82">
        <f t="shared" ref="Q5:Q38" si="5">O5*P5</f>
        <v>0.25793370445036468</v>
      </c>
      <c r="R5" s="83">
        <f t="array" ref="R5:R43">MMULT(逆行列係数!C5:AO43,'2'!Q5:Q43)</f>
        <v>0.36247061399214936</v>
      </c>
      <c r="S5" s="84">
        <f t="shared" ref="S5:S38" si="6">I5+R5</f>
        <v>0.42435086303997621</v>
      </c>
      <c r="T5" s="85">
        <f>分析係数表!F8</f>
        <v>0.45234582472705814</v>
      </c>
      <c r="U5" s="86">
        <f t="shared" ref="U5:U43" si="7">S5*T5</f>
        <v>0.19195334111545692</v>
      </c>
      <c r="V5" s="87">
        <f>分析係数表!D8</f>
        <v>0.25140159339038065</v>
      </c>
      <c r="W5" s="167">
        <f t="shared" ref="W5:W43" si="8">ROUND(S5*V5,0)</f>
        <v>0</v>
      </c>
      <c r="X5" s="76">
        <f>分析係数表!E8</f>
        <v>0.19799350840956034</v>
      </c>
      <c r="Y5" s="166">
        <f t="shared" ref="Y5:Y43" si="9">ROUND(S5*X5,0)</f>
        <v>0</v>
      </c>
    </row>
    <row r="6" spans="1:25" x14ac:dyDescent="0.2">
      <c r="A6" s="6" t="s">
        <v>219</v>
      </c>
      <c r="B6" s="5" t="s">
        <v>265</v>
      </c>
      <c r="C6" s="75">
        <f>最終需要_まとめ!$C$7</f>
        <v>100</v>
      </c>
      <c r="D6" s="76">
        <f>投入係数表!D6</f>
        <v>0.12790697674418605</v>
      </c>
      <c r="E6" s="77">
        <f t="shared" si="0"/>
        <v>12.790697674418606</v>
      </c>
      <c r="F6" s="76">
        <f>分析係数表!C9</f>
        <v>1</v>
      </c>
      <c r="G6" s="77">
        <f t="shared" si="1"/>
        <v>12.790697674418606</v>
      </c>
      <c r="H6" s="77">
        <v>14.692074858454493</v>
      </c>
      <c r="I6" s="77">
        <f t="shared" si="2"/>
        <v>114.69207485845449</v>
      </c>
      <c r="J6" s="76">
        <f>分析係数表!G9</f>
        <v>0.2441860465116279</v>
      </c>
      <c r="K6" s="78">
        <f t="shared" si="3"/>
        <v>28.006204325901678</v>
      </c>
      <c r="L6" s="79"/>
      <c r="M6" s="80"/>
      <c r="N6" s="81">
        <f>分析係数表!H9</f>
        <v>7.4365568741672605E-4</v>
      </c>
      <c r="O6" s="82">
        <f t="shared" si="4"/>
        <v>1.3516176652420856E-2</v>
      </c>
      <c r="P6" s="76">
        <f>分析係数表!C9</f>
        <v>1</v>
      </c>
      <c r="Q6" s="82">
        <f t="shared" si="5"/>
        <v>1.3516176652420856E-2</v>
      </c>
      <c r="R6" s="83">
        <v>1.8046294073687644E-2</v>
      </c>
      <c r="S6" s="84">
        <f t="shared" si="6"/>
        <v>114.71012115252817</v>
      </c>
      <c r="T6" s="85">
        <f>分析係数表!F9</f>
        <v>0.66860465116279066</v>
      </c>
      <c r="U6" s="86">
        <f t="shared" si="7"/>
        <v>76.695720538027558</v>
      </c>
      <c r="V6" s="87">
        <f>分析係数表!D9</f>
        <v>0.14534883720930233</v>
      </c>
      <c r="W6" s="167">
        <f t="shared" si="8"/>
        <v>17</v>
      </c>
      <c r="X6" s="76">
        <f>分析係数表!E9</f>
        <v>4.0697674418604654E-2</v>
      </c>
      <c r="Y6" s="166">
        <f t="shared" si="9"/>
        <v>5</v>
      </c>
    </row>
    <row r="7" spans="1:25" x14ac:dyDescent="0.2">
      <c r="A7" s="6" t="s">
        <v>220</v>
      </c>
      <c r="B7" s="5" t="s">
        <v>266</v>
      </c>
      <c r="C7" s="90"/>
      <c r="D7" s="76">
        <f>投入係数表!D7</f>
        <v>0</v>
      </c>
      <c r="E7" s="77">
        <f t="shared" si="0"/>
        <v>0</v>
      </c>
      <c r="F7" s="76">
        <f>分析係数表!C10</f>
        <v>0</v>
      </c>
      <c r="G7" s="77">
        <f t="shared" si="1"/>
        <v>0</v>
      </c>
      <c r="H7" s="77">
        <v>0</v>
      </c>
      <c r="I7" s="77">
        <f t="shared" si="2"/>
        <v>0</v>
      </c>
      <c r="J7" s="76">
        <f>分析係数表!G10</f>
        <v>0</v>
      </c>
      <c r="K7" s="78">
        <f t="shared" si="3"/>
        <v>0</v>
      </c>
      <c r="L7" s="79"/>
      <c r="M7" s="80"/>
      <c r="N7" s="81">
        <f>分析係数表!H10</f>
        <v>1.4563257211910885E-3</v>
      </c>
      <c r="O7" s="82">
        <f t="shared" si="4"/>
        <v>2.646917927765751E-2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投入係数表!D8</f>
        <v>0</v>
      </c>
      <c r="E8" s="77">
        <f t="shared" si="0"/>
        <v>0</v>
      </c>
      <c r="F8" s="76">
        <f>分析係数表!C11</f>
        <v>1.4950166112956853E-2</v>
      </c>
      <c r="G8" s="77">
        <f t="shared" si="1"/>
        <v>0</v>
      </c>
      <c r="H8" s="77">
        <v>4.301944570071382E-4</v>
      </c>
      <c r="I8" s="77">
        <f t="shared" si="2"/>
        <v>4.301944570071382E-4</v>
      </c>
      <c r="J8" s="76">
        <f>分析係数表!G11</f>
        <v>0.5</v>
      </c>
      <c r="K8" s="78">
        <f t="shared" si="3"/>
        <v>2.150972285035691E-4</v>
      </c>
      <c r="L8" s="79"/>
      <c r="M8" s="80"/>
      <c r="N8" s="81">
        <f>分析係数表!H11</f>
        <v>-3.0985653642363585E-5</v>
      </c>
      <c r="O8" s="82">
        <f t="shared" si="4"/>
        <v>-5.6317402718420232E-4</v>
      </c>
      <c r="P8" s="76">
        <f>分析係数表!C11</f>
        <v>1.4950166112956853E-2</v>
      </c>
      <c r="Q8" s="82">
        <f t="shared" si="5"/>
        <v>-8.4195452569067033E-6</v>
      </c>
      <c r="R8" s="83">
        <v>1.5574155701095633E-4</v>
      </c>
      <c r="S8" s="84">
        <f t="shared" si="6"/>
        <v>5.8593601401809453E-4</v>
      </c>
      <c r="T8" s="85">
        <f>分析係数表!F11</f>
        <v>0.8125</v>
      </c>
      <c r="U8" s="86">
        <f t="shared" si="7"/>
        <v>4.7607301138970182E-4</v>
      </c>
      <c r="V8" s="87">
        <f>分析係数表!D11</f>
        <v>0.3125</v>
      </c>
      <c r="W8" s="167">
        <f t="shared" si="8"/>
        <v>0</v>
      </c>
      <c r="X8" s="76">
        <f>分析係数表!E11</f>
        <v>0</v>
      </c>
      <c r="Y8" s="166">
        <f t="shared" si="9"/>
        <v>0</v>
      </c>
    </row>
    <row r="9" spans="1:25" x14ac:dyDescent="0.2">
      <c r="A9" s="6" t="s">
        <v>222</v>
      </c>
      <c r="B9" s="5" t="s">
        <v>190</v>
      </c>
      <c r="C9" s="90"/>
      <c r="D9" s="76">
        <f>投入係数表!D9</f>
        <v>2.9069767441860465E-2</v>
      </c>
      <c r="E9" s="77">
        <f t="shared" si="0"/>
        <v>2.9069767441860463</v>
      </c>
      <c r="F9" s="76">
        <f>分析係数表!C12</f>
        <v>7.6050169221580699E-2</v>
      </c>
      <c r="G9" s="77">
        <f t="shared" si="1"/>
        <v>0.22107607331854853</v>
      </c>
      <c r="H9" s="77">
        <v>0.25834901980112635</v>
      </c>
      <c r="I9" s="77">
        <f t="shared" si="2"/>
        <v>0.25834901980112635</v>
      </c>
      <c r="J9" s="76">
        <f>分析係数表!G12</f>
        <v>0.1430260047281324</v>
      </c>
      <c r="K9" s="78">
        <f t="shared" si="3"/>
        <v>3.6950628127584269E-2</v>
      </c>
      <c r="L9" s="79"/>
      <c r="M9" s="80"/>
      <c r="N9" s="81">
        <f>分析係数表!H12</f>
        <v>0.10532023673039383</v>
      </c>
      <c r="O9" s="82">
        <f t="shared" si="4"/>
        <v>1.9142285183991037</v>
      </c>
      <c r="P9" s="76">
        <f>分析係数表!C12</f>
        <v>7.6050169221580699E-2</v>
      </c>
      <c r="Q9" s="82">
        <f t="shared" si="5"/>
        <v>0.14557740275302755</v>
      </c>
      <c r="R9" s="83">
        <v>0.16238698652543337</v>
      </c>
      <c r="S9" s="84">
        <f t="shared" si="6"/>
        <v>0.42073600632655972</v>
      </c>
      <c r="T9" s="85">
        <f>分析係数表!F12</f>
        <v>0.29432624113475175</v>
      </c>
      <c r="U9" s="86">
        <f t="shared" si="7"/>
        <v>0.12383364725214345</v>
      </c>
      <c r="V9" s="87">
        <f>分析係数表!D12</f>
        <v>7.407407407407407E-2</v>
      </c>
      <c r="W9" s="167">
        <f t="shared" si="8"/>
        <v>0</v>
      </c>
      <c r="X9" s="76">
        <f>分析係数表!E12</f>
        <v>6.6587864460204885E-2</v>
      </c>
      <c r="Y9" s="166">
        <f t="shared" si="9"/>
        <v>0</v>
      </c>
    </row>
    <row r="10" spans="1:25" x14ac:dyDescent="0.2">
      <c r="A10" s="6" t="s">
        <v>223</v>
      </c>
      <c r="B10" s="5" t="s">
        <v>28</v>
      </c>
      <c r="C10" s="90"/>
      <c r="D10" s="76">
        <f>投入係数表!D10</f>
        <v>0</v>
      </c>
      <c r="E10" s="77">
        <f t="shared" si="0"/>
        <v>0</v>
      </c>
      <c r="F10" s="76">
        <f>分析係数表!C13</f>
        <v>0</v>
      </c>
      <c r="G10" s="77">
        <f t="shared" si="1"/>
        <v>0</v>
      </c>
      <c r="H10" s="77">
        <v>0</v>
      </c>
      <c r="I10" s="77">
        <f t="shared" si="2"/>
        <v>0</v>
      </c>
      <c r="J10" s="76">
        <f>分析係数表!G13</f>
        <v>0.24390243902439024</v>
      </c>
      <c r="K10" s="78">
        <f t="shared" si="3"/>
        <v>0</v>
      </c>
      <c r="L10" s="79"/>
      <c r="M10" s="80"/>
      <c r="N10" s="81">
        <f>分析係数表!H13</f>
        <v>1.555479812846652E-2</v>
      </c>
      <c r="O10" s="82">
        <f t="shared" si="4"/>
        <v>0.2827133616464696</v>
      </c>
      <c r="P10" s="76">
        <f>分析係数表!C13</f>
        <v>0</v>
      </c>
      <c r="Q10" s="82">
        <f t="shared" si="5"/>
        <v>0</v>
      </c>
      <c r="R10" s="83">
        <v>0</v>
      </c>
      <c r="S10" s="84">
        <f t="shared" si="6"/>
        <v>0</v>
      </c>
      <c r="T10" s="85">
        <f>分析係数表!F13</f>
        <v>0.37804878048780488</v>
      </c>
      <c r="U10" s="86">
        <f t="shared" si="7"/>
        <v>0</v>
      </c>
      <c r="V10" s="87">
        <f>分析係数表!D13</f>
        <v>0.4451219512195122</v>
      </c>
      <c r="W10" s="167">
        <f t="shared" si="8"/>
        <v>0</v>
      </c>
      <c r="X10" s="76">
        <f>分析係数表!E13</f>
        <v>0.39634146341463417</v>
      </c>
      <c r="Y10" s="166">
        <f t="shared" si="9"/>
        <v>0</v>
      </c>
    </row>
    <row r="11" spans="1:25" x14ac:dyDescent="0.2">
      <c r="A11" s="6" t="s">
        <v>224</v>
      </c>
      <c r="B11" s="5" t="s">
        <v>267</v>
      </c>
      <c r="C11" s="90"/>
      <c r="D11" s="76">
        <f>投入係数表!D11</f>
        <v>1.1627906976744186E-2</v>
      </c>
      <c r="E11" s="77">
        <f t="shared" si="0"/>
        <v>1.1627906976744187</v>
      </c>
      <c r="F11" s="76">
        <f>分析係数表!C14</f>
        <v>0.12118408880666054</v>
      </c>
      <c r="G11" s="77">
        <f t="shared" si="1"/>
        <v>0.14091173117053551</v>
      </c>
      <c r="H11" s="77">
        <v>0.16929138890784001</v>
      </c>
      <c r="I11" s="77">
        <f t="shared" si="2"/>
        <v>0.16929138890784001</v>
      </c>
      <c r="J11" s="76">
        <f>分析係数表!G14</f>
        <v>0.17455621301775148</v>
      </c>
      <c r="K11" s="78">
        <f t="shared" si="3"/>
        <v>2.9550863744267932E-2</v>
      </c>
      <c r="L11" s="79"/>
      <c r="M11" s="80"/>
      <c r="N11" s="81">
        <f>分析係数表!H14</f>
        <v>1.3013974529792706E-3</v>
      </c>
      <c r="O11" s="82">
        <f t="shared" si="4"/>
        <v>2.3653309141736498E-2</v>
      </c>
      <c r="P11" s="76">
        <f>分析係数表!C14</f>
        <v>0.12118408880666054</v>
      </c>
      <c r="Q11" s="82">
        <f t="shared" si="5"/>
        <v>2.8664047156035915E-3</v>
      </c>
      <c r="R11" s="83">
        <v>8.581275050529193E-3</v>
      </c>
      <c r="S11" s="84">
        <f t="shared" si="6"/>
        <v>0.1778726639583692</v>
      </c>
      <c r="T11" s="85">
        <f>分析係数表!F14</f>
        <v>0.39349112426035504</v>
      </c>
      <c r="U11" s="86">
        <f t="shared" si="7"/>
        <v>6.9991314516163028E-2</v>
      </c>
      <c r="V11" s="87">
        <f>分析係数表!D14</f>
        <v>0.13905325443786981</v>
      </c>
      <c r="W11" s="167">
        <f t="shared" si="8"/>
        <v>0</v>
      </c>
      <c r="X11" s="76">
        <f>分析係数表!E14</f>
        <v>0.10650887573964497</v>
      </c>
      <c r="Y11" s="166">
        <f t="shared" si="9"/>
        <v>0</v>
      </c>
    </row>
    <row r="12" spans="1:25" x14ac:dyDescent="0.2">
      <c r="A12" s="6" t="s">
        <v>225</v>
      </c>
      <c r="B12" s="5" t="s">
        <v>29</v>
      </c>
      <c r="C12" s="90"/>
      <c r="D12" s="76">
        <f>投入係数表!D12</f>
        <v>0</v>
      </c>
      <c r="E12" s="77">
        <f t="shared" si="0"/>
        <v>0</v>
      </c>
      <c r="F12" s="76">
        <f>分析係数表!C15</f>
        <v>0</v>
      </c>
      <c r="G12" s="77">
        <f t="shared" si="1"/>
        <v>0</v>
      </c>
      <c r="H12" s="77">
        <v>0</v>
      </c>
      <c r="I12" s="77">
        <f t="shared" si="2"/>
        <v>0</v>
      </c>
      <c r="J12" s="76">
        <f>分析係数表!G15</f>
        <v>0.1</v>
      </c>
      <c r="K12" s="78">
        <f t="shared" si="3"/>
        <v>0</v>
      </c>
      <c r="L12" s="79"/>
      <c r="M12" s="80"/>
      <c r="N12" s="81">
        <f>分析係数表!H15</f>
        <v>9.7914665509868937E-3</v>
      </c>
      <c r="O12" s="82">
        <f t="shared" si="4"/>
        <v>0.17796299259020795</v>
      </c>
      <c r="P12" s="76">
        <f>分析係数表!C15</f>
        <v>0</v>
      </c>
      <c r="Q12" s="82">
        <f t="shared" si="5"/>
        <v>0</v>
      </c>
      <c r="R12" s="83">
        <v>0</v>
      </c>
      <c r="S12" s="84">
        <f t="shared" si="6"/>
        <v>0</v>
      </c>
      <c r="T12" s="85">
        <f>分析係数表!F15</f>
        <v>0.30833333333333335</v>
      </c>
      <c r="U12" s="86">
        <f t="shared" si="7"/>
        <v>0</v>
      </c>
      <c r="V12" s="87">
        <f>分析係数表!D15</f>
        <v>8.3333333333333332E-3</v>
      </c>
      <c r="W12" s="167">
        <f t="shared" si="8"/>
        <v>0</v>
      </c>
      <c r="X12" s="76">
        <f>分析係数表!E15</f>
        <v>0</v>
      </c>
      <c r="Y12" s="166">
        <f t="shared" si="9"/>
        <v>0</v>
      </c>
    </row>
    <row r="13" spans="1:25" x14ac:dyDescent="0.2">
      <c r="A13" s="6" t="s">
        <v>226</v>
      </c>
      <c r="B13" s="5" t="s">
        <v>30</v>
      </c>
      <c r="C13" s="90"/>
      <c r="D13" s="76">
        <f>投入係数表!D13</f>
        <v>1.1627906976744186E-2</v>
      </c>
      <c r="E13" s="77">
        <f t="shared" si="0"/>
        <v>1.1627906976744187</v>
      </c>
      <c r="F13" s="76">
        <f>分析係数表!C16</f>
        <v>1.8867924528301883E-2</v>
      </c>
      <c r="G13" s="77">
        <f t="shared" si="1"/>
        <v>2.1939447125932422E-2</v>
      </c>
      <c r="H13" s="77">
        <v>2.5762146000941084E-2</v>
      </c>
      <c r="I13" s="77">
        <f t="shared" si="2"/>
        <v>2.5762146000941084E-2</v>
      </c>
      <c r="J13" s="76">
        <f>分析係数表!G16</f>
        <v>4.4444444444444446E-2</v>
      </c>
      <c r="K13" s="78">
        <f t="shared" si="3"/>
        <v>1.1449842667084927E-3</v>
      </c>
      <c r="L13" s="79"/>
      <c r="M13" s="80"/>
      <c r="N13" s="81">
        <f>分析係数表!H16</f>
        <v>1.8622377839060514E-2</v>
      </c>
      <c r="O13" s="82">
        <f t="shared" si="4"/>
        <v>0.33846759033770563</v>
      </c>
      <c r="P13" s="76">
        <f>分析係数表!C16</f>
        <v>1.8867924528301883E-2</v>
      </c>
      <c r="Q13" s="82">
        <f t="shared" si="5"/>
        <v>6.386180949768029E-3</v>
      </c>
      <c r="R13" s="83">
        <v>6.9175174815474302E-3</v>
      </c>
      <c r="S13" s="84">
        <f t="shared" si="6"/>
        <v>3.2679663482488512E-2</v>
      </c>
      <c r="T13" s="85">
        <f>分析係数表!F16</f>
        <v>0.28888888888888886</v>
      </c>
      <c r="U13" s="86">
        <f t="shared" si="7"/>
        <v>9.4407916727189019E-3</v>
      </c>
      <c r="V13" s="87">
        <f>分析係数表!D16</f>
        <v>0</v>
      </c>
      <c r="W13" s="167">
        <f t="shared" si="8"/>
        <v>0</v>
      </c>
      <c r="X13" s="76">
        <f>分析係数表!E16</f>
        <v>0</v>
      </c>
      <c r="Y13" s="166">
        <f t="shared" si="9"/>
        <v>0</v>
      </c>
    </row>
    <row r="14" spans="1:25" x14ac:dyDescent="0.2">
      <c r="A14" s="6" t="s">
        <v>2</v>
      </c>
      <c r="B14" s="5" t="s">
        <v>364</v>
      </c>
      <c r="C14" s="90"/>
      <c r="D14" s="76">
        <f>投入係数表!D14</f>
        <v>1.7441860465116279E-2</v>
      </c>
      <c r="E14" s="77">
        <f t="shared" si="0"/>
        <v>1.7441860465116279</v>
      </c>
      <c r="F14" s="76">
        <f>分析係数表!C17</f>
        <v>0.10356731875719216</v>
      </c>
      <c r="G14" s="77">
        <f t="shared" si="1"/>
        <v>0.18064067225091657</v>
      </c>
      <c r="H14" s="77">
        <v>0.21544103116719091</v>
      </c>
      <c r="I14" s="77">
        <f t="shared" si="2"/>
        <v>0.21544103116719091</v>
      </c>
      <c r="J14" s="76">
        <f>分析係数表!G17</f>
        <v>0.21292775665399238</v>
      </c>
      <c r="K14" s="78">
        <f t="shared" si="3"/>
        <v>4.5873375457652812E-2</v>
      </c>
      <c r="L14" s="79"/>
      <c r="M14" s="80"/>
      <c r="N14" s="81">
        <f>分析係数表!H17</f>
        <v>3.0056084033092678E-3</v>
      </c>
      <c r="O14" s="82">
        <f t="shared" si="4"/>
        <v>5.4627880636867625E-2</v>
      </c>
      <c r="P14" s="76">
        <f>分析係数表!C17</f>
        <v>0.10356731875719216</v>
      </c>
      <c r="Q14" s="82">
        <f t="shared" si="5"/>
        <v>5.657663126948315E-3</v>
      </c>
      <c r="R14" s="83">
        <v>9.7745064097656507E-3</v>
      </c>
      <c r="S14" s="84">
        <f t="shared" si="6"/>
        <v>0.22521553757695656</v>
      </c>
      <c r="T14" s="85">
        <f>分析係数表!F17</f>
        <v>0.32509505703422054</v>
      </c>
      <c r="U14" s="86">
        <f t="shared" si="7"/>
        <v>7.3216458033573337E-2</v>
      </c>
      <c r="V14" s="87">
        <f>分析係数表!D17</f>
        <v>7.2243346007604556E-2</v>
      </c>
      <c r="W14" s="167">
        <f t="shared" si="8"/>
        <v>0</v>
      </c>
      <c r="X14" s="76">
        <f>分析係数表!E17</f>
        <v>6.8441064638783272E-2</v>
      </c>
      <c r="Y14" s="166">
        <f t="shared" si="9"/>
        <v>0</v>
      </c>
    </row>
    <row r="15" spans="1:25" x14ac:dyDescent="0.2">
      <c r="A15" s="6" t="s">
        <v>3</v>
      </c>
      <c r="B15" s="5" t="s">
        <v>31</v>
      </c>
      <c r="C15" s="90"/>
      <c r="D15" s="76">
        <f>投入係数表!D15</f>
        <v>0</v>
      </c>
      <c r="E15" s="77">
        <f t="shared" si="0"/>
        <v>0</v>
      </c>
      <c r="F15" s="76">
        <f>分析係数表!C18</f>
        <v>0.44289970208540219</v>
      </c>
      <c r="G15" s="77">
        <f t="shared" si="1"/>
        <v>0</v>
      </c>
      <c r="H15" s="77">
        <v>2.1837816437633873E-3</v>
      </c>
      <c r="I15" s="77">
        <f t="shared" si="2"/>
        <v>2.1837816437633873E-3</v>
      </c>
      <c r="J15" s="76">
        <f>分析係数表!G18</f>
        <v>0.21558441558441557</v>
      </c>
      <c r="K15" s="78">
        <f t="shared" si="3"/>
        <v>4.7078928943470423E-4</v>
      </c>
      <c r="L15" s="79"/>
      <c r="M15" s="80"/>
      <c r="N15" s="81">
        <f>分析係数表!H18</f>
        <v>4.9577045827781737E-4</v>
      </c>
      <c r="O15" s="82">
        <f t="shared" si="4"/>
        <v>9.0107844349472371E-3</v>
      </c>
      <c r="P15" s="76">
        <f>分析係数表!C18</f>
        <v>0.44289970208540219</v>
      </c>
      <c r="Q15" s="82">
        <f t="shared" si="5"/>
        <v>3.9908737417939108E-3</v>
      </c>
      <c r="R15" s="83">
        <v>8.4126529024761195E-3</v>
      </c>
      <c r="S15" s="84">
        <f t="shared" si="6"/>
        <v>1.0596434546239507E-2</v>
      </c>
      <c r="T15" s="85">
        <f>分析係数表!F18</f>
        <v>0.45974025974025973</v>
      </c>
      <c r="U15" s="86">
        <f t="shared" si="7"/>
        <v>4.871607570608812E-3</v>
      </c>
      <c r="V15" s="87">
        <f>分析係数表!D18</f>
        <v>4.0445269016697587E-2</v>
      </c>
      <c r="W15" s="167">
        <f t="shared" si="8"/>
        <v>0</v>
      </c>
      <c r="X15" s="76">
        <f>分析係数表!E18</f>
        <v>3.896103896103896E-2</v>
      </c>
      <c r="Y15" s="166">
        <f t="shared" si="9"/>
        <v>0</v>
      </c>
    </row>
    <row r="16" spans="1:25" x14ac:dyDescent="0.2">
      <c r="A16" s="6" t="s">
        <v>4</v>
      </c>
      <c r="B16" s="5" t="s">
        <v>32</v>
      </c>
      <c r="C16" s="90"/>
      <c r="D16" s="76">
        <f>投入係数表!D16</f>
        <v>0</v>
      </c>
      <c r="E16" s="77">
        <f t="shared" si="0"/>
        <v>0</v>
      </c>
      <c r="F16" s="76">
        <f>分析係数表!C19</f>
        <v>0.30545876887340306</v>
      </c>
      <c r="G16" s="77">
        <f t="shared" si="1"/>
        <v>0</v>
      </c>
      <c r="H16" s="77">
        <v>1.348945065720657E-3</v>
      </c>
      <c r="I16" s="77">
        <f t="shared" si="2"/>
        <v>1.348945065720657E-3</v>
      </c>
      <c r="J16" s="76">
        <f>分析係数表!G19</f>
        <v>5.7468790357296601E-2</v>
      </c>
      <c r="K16" s="78">
        <f t="shared" si="3"/>
        <v>7.7522241185410125E-5</v>
      </c>
      <c r="L16" s="79"/>
      <c r="M16" s="80"/>
      <c r="N16" s="81">
        <f>分析係数表!H19</f>
        <v>-1.2394261456945434E-4</v>
      </c>
      <c r="O16" s="82">
        <f t="shared" si="4"/>
        <v>-2.2526961087368093E-3</v>
      </c>
      <c r="P16" s="76">
        <f>分析係数表!C19</f>
        <v>0.30545876887340306</v>
      </c>
      <c r="Q16" s="82">
        <f t="shared" si="5"/>
        <v>-6.8810578002065153E-4</v>
      </c>
      <c r="R16" s="83">
        <v>1.6226366177875529E-3</v>
      </c>
      <c r="S16" s="84">
        <f t="shared" si="6"/>
        <v>2.9715816835082101E-3</v>
      </c>
      <c r="T16" s="85">
        <f>分析係数表!F19</f>
        <v>0.23999139044339216</v>
      </c>
      <c r="U16" s="86">
        <f t="shared" si="7"/>
        <v>7.1315402004125145E-4</v>
      </c>
      <c r="V16" s="87">
        <f>分析係数表!D19</f>
        <v>1.8941024537236333E-2</v>
      </c>
      <c r="W16" s="167">
        <f t="shared" si="8"/>
        <v>0</v>
      </c>
      <c r="X16" s="76">
        <f>分析係数表!E19</f>
        <v>1.9156263452432199E-2</v>
      </c>
      <c r="Y16" s="166">
        <f t="shared" si="9"/>
        <v>0</v>
      </c>
    </row>
    <row r="17" spans="1:25" x14ac:dyDescent="0.2">
      <c r="A17" s="6" t="s">
        <v>5</v>
      </c>
      <c r="B17" s="5" t="s">
        <v>33</v>
      </c>
      <c r="C17" s="90"/>
      <c r="D17" s="76">
        <f>投入係数表!D17</f>
        <v>0</v>
      </c>
      <c r="E17" s="77">
        <f t="shared" si="0"/>
        <v>0</v>
      </c>
      <c r="F17" s="76">
        <f>分析係数表!C20</f>
        <v>9.5808383233532912E-2</v>
      </c>
      <c r="G17" s="77">
        <f t="shared" si="1"/>
        <v>0</v>
      </c>
      <c r="H17" s="77">
        <v>2.2308467005143306E-4</v>
      </c>
      <c r="I17" s="77">
        <f t="shared" si="2"/>
        <v>2.2308467005143306E-4</v>
      </c>
      <c r="J17" s="76">
        <f>分析係数表!G20</f>
        <v>0.10049019607843138</v>
      </c>
      <c r="K17" s="78">
        <f t="shared" si="3"/>
        <v>2.2417822235560677E-5</v>
      </c>
      <c r="L17" s="79"/>
      <c r="M17" s="80"/>
      <c r="N17" s="81">
        <f>分析係数表!H20</f>
        <v>6.1971307284727176E-4</v>
      </c>
      <c r="O17" s="82">
        <f t="shared" si="4"/>
        <v>1.1263480543684048E-2</v>
      </c>
      <c r="P17" s="76">
        <f>分析係数表!C20</f>
        <v>9.5808383233532912E-2</v>
      </c>
      <c r="Q17" s="82">
        <f t="shared" si="5"/>
        <v>1.079135860472723E-3</v>
      </c>
      <c r="R17" s="83">
        <v>2.0402167934121364E-3</v>
      </c>
      <c r="S17" s="84">
        <f t="shared" si="6"/>
        <v>2.2633014634635693E-3</v>
      </c>
      <c r="T17" s="85">
        <f>分析係数表!F20</f>
        <v>0.22303921568627452</v>
      </c>
      <c r="U17" s="86">
        <f t="shared" si="7"/>
        <v>5.0480498327251178E-4</v>
      </c>
      <c r="V17" s="87">
        <f>分析係数表!D20</f>
        <v>8.5784313725490197E-2</v>
      </c>
      <c r="W17" s="167">
        <f t="shared" si="8"/>
        <v>0</v>
      </c>
      <c r="X17" s="76">
        <f>分析係数表!E20</f>
        <v>9.3137254901960786E-2</v>
      </c>
      <c r="Y17" s="166">
        <f t="shared" si="9"/>
        <v>0</v>
      </c>
    </row>
    <row r="18" spans="1:25" x14ac:dyDescent="0.2">
      <c r="A18" s="6" t="s">
        <v>6</v>
      </c>
      <c r="B18" s="5" t="s">
        <v>34</v>
      </c>
      <c r="C18" s="90"/>
      <c r="D18" s="76">
        <f>投入係数表!D18</f>
        <v>0</v>
      </c>
      <c r="E18" s="77">
        <f t="shared" si="0"/>
        <v>0</v>
      </c>
      <c r="F18" s="76">
        <f>分析係数表!C21</f>
        <v>0.17321313586606568</v>
      </c>
      <c r="G18" s="77">
        <f t="shared" si="1"/>
        <v>0</v>
      </c>
      <c r="H18" s="77">
        <v>1.8956260711834854E-3</v>
      </c>
      <c r="I18" s="77">
        <f t="shared" si="2"/>
        <v>1.8956260711834854E-3</v>
      </c>
      <c r="J18" s="76">
        <f>分析係数表!G21</f>
        <v>0.28424304840370751</v>
      </c>
      <c r="K18" s="78">
        <f t="shared" si="3"/>
        <v>5.3881853310673729E-4</v>
      </c>
      <c r="L18" s="79"/>
      <c r="M18" s="80"/>
      <c r="N18" s="81">
        <f>分析係数表!H21</f>
        <v>1.0225265701979984E-3</v>
      </c>
      <c r="O18" s="82">
        <f t="shared" si="4"/>
        <v>1.8584742897078677E-2</v>
      </c>
      <c r="P18" s="76">
        <f>分析係数表!C21</f>
        <v>0.17321313586606568</v>
      </c>
      <c r="Q18" s="82">
        <f t="shared" si="5"/>
        <v>3.2191215964675881E-3</v>
      </c>
      <c r="R18" s="83">
        <v>5.9443106914231561E-3</v>
      </c>
      <c r="S18" s="84">
        <f t="shared" si="6"/>
        <v>7.8399367626066415E-3</v>
      </c>
      <c r="T18" s="85">
        <f>分析係数表!F21</f>
        <v>0.42481977342945415</v>
      </c>
      <c r="U18" s="86">
        <f t="shared" si="7"/>
        <v>3.3305601591918019E-3</v>
      </c>
      <c r="V18" s="87">
        <f>分析係数表!D21</f>
        <v>8.2389289392378995E-2</v>
      </c>
      <c r="W18" s="167">
        <f t="shared" si="8"/>
        <v>0</v>
      </c>
      <c r="X18" s="76">
        <f>分析係数表!E21</f>
        <v>7.7239958805355308E-2</v>
      </c>
      <c r="Y18" s="166">
        <f t="shared" si="9"/>
        <v>0</v>
      </c>
    </row>
    <row r="19" spans="1:25" x14ac:dyDescent="0.2">
      <c r="A19" s="6" t="s">
        <v>7</v>
      </c>
      <c r="B19" s="5" t="s">
        <v>268</v>
      </c>
      <c r="C19" s="90"/>
      <c r="D19" s="76">
        <f>投入係数表!D19</f>
        <v>0</v>
      </c>
      <c r="E19" s="77">
        <f t="shared" si="0"/>
        <v>0</v>
      </c>
      <c r="F19" s="76">
        <f>分析係数表!C22</f>
        <v>5.7692307692307709E-2</v>
      </c>
      <c r="G19" s="77">
        <f t="shared" si="1"/>
        <v>0</v>
      </c>
      <c r="H19" s="77">
        <v>3.138835058319791E-4</v>
      </c>
      <c r="I19" s="77">
        <f t="shared" si="2"/>
        <v>3.138835058319791E-4</v>
      </c>
      <c r="J19" s="76">
        <f>分析係数表!G22</f>
        <v>0.19427890345649582</v>
      </c>
      <c r="K19" s="78">
        <f t="shared" si="3"/>
        <v>6.0980943326117512E-5</v>
      </c>
      <c r="L19" s="79"/>
      <c r="M19" s="80"/>
      <c r="N19" s="81">
        <f>分析係数表!H22</f>
        <v>6.1971307284727171E-5</v>
      </c>
      <c r="O19" s="82">
        <f t="shared" si="4"/>
        <v>1.1263480543684046E-3</v>
      </c>
      <c r="P19" s="76">
        <f>分析係数表!C22</f>
        <v>5.7692307692307709E-2</v>
      </c>
      <c r="Q19" s="82">
        <f t="shared" si="5"/>
        <v>6.4981618521254132E-5</v>
      </c>
      <c r="R19" s="83">
        <v>4.3269223161833978E-4</v>
      </c>
      <c r="S19" s="84">
        <f t="shared" si="6"/>
        <v>7.4657573745031888E-4</v>
      </c>
      <c r="T19" s="85">
        <f>分析係数表!F22</f>
        <v>0.41239570917759238</v>
      </c>
      <c r="U19" s="86">
        <f t="shared" si="7"/>
        <v>3.078846307006083E-4</v>
      </c>
      <c r="V19" s="87">
        <f>分析係数表!D22</f>
        <v>9.5351609058402856E-3</v>
      </c>
      <c r="W19" s="167">
        <f t="shared" si="8"/>
        <v>0</v>
      </c>
      <c r="X19" s="76">
        <f>分析係数表!E22</f>
        <v>8.3432657926102508E-3</v>
      </c>
      <c r="Y19" s="166">
        <f t="shared" si="9"/>
        <v>0</v>
      </c>
    </row>
    <row r="20" spans="1:25" x14ac:dyDescent="0.2">
      <c r="A20" s="6" t="s">
        <v>8</v>
      </c>
      <c r="B20" s="5" t="s">
        <v>269</v>
      </c>
      <c r="C20" s="90"/>
      <c r="D20" s="76">
        <f>投入係数表!D20</f>
        <v>0</v>
      </c>
      <c r="E20" s="77">
        <f t="shared" si="0"/>
        <v>0</v>
      </c>
      <c r="F20" s="76">
        <f>分析係数表!C23</f>
        <v>0</v>
      </c>
      <c r="G20" s="77">
        <f t="shared" si="1"/>
        <v>0</v>
      </c>
      <c r="H20" s="77">
        <v>0</v>
      </c>
      <c r="I20" s="77">
        <f t="shared" si="2"/>
        <v>0</v>
      </c>
      <c r="J20" s="76">
        <f>分析係数表!G23</f>
        <v>0.21608040201005024</v>
      </c>
      <c r="K20" s="78">
        <f t="shared" si="3"/>
        <v>0</v>
      </c>
      <c r="L20" s="79"/>
      <c r="M20" s="80"/>
      <c r="N20" s="81">
        <f>分析係数表!H23</f>
        <v>3.0985653642363585E-5</v>
      </c>
      <c r="O20" s="82">
        <f t="shared" si="4"/>
        <v>5.6317402718420232E-4</v>
      </c>
      <c r="P20" s="76">
        <f>分析係数表!C23</f>
        <v>0</v>
      </c>
      <c r="Q20" s="82">
        <f t="shared" si="5"/>
        <v>0</v>
      </c>
      <c r="R20" s="83">
        <v>0</v>
      </c>
      <c r="S20" s="84">
        <f t="shared" si="6"/>
        <v>0</v>
      </c>
      <c r="T20" s="85">
        <f>分析係数表!F23</f>
        <v>0.44723618090452261</v>
      </c>
      <c r="U20" s="86">
        <f t="shared" si="7"/>
        <v>0</v>
      </c>
      <c r="V20" s="87">
        <f>分析係数表!D23</f>
        <v>5.0251256281407038E-2</v>
      </c>
      <c r="W20" s="167">
        <f t="shared" si="8"/>
        <v>0</v>
      </c>
      <c r="X20" s="76">
        <f>分析係数表!E23</f>
        <v>3.5175879396984924E-2</v>
      </c>
      <c r="Y20" s="166">
        <f t="shared" si="9"/>
        <v>0</v>
      </c>
    </row>
    <row r="21" spans="1:25" x14ac:dyDescent="0.2">
      <c r="A21" s="6" t="s">
        <v>9</v>
      </c>
      <c r="B21" s="5" t="s">
        <v>270</v>
      </c>
      <c r="C21" s="90"/>
      <c r="D21" s="76">
        <f>投入係数表!D21</f>
        <v>0</v>
      </c>
      <c r="E21" s="77">
        <f t="shared" si="0"/>
        <v>0</v>
      </c>
      <c r="F21" s="76">
        <f>分析係数表!C24</f>
        <v>1</v>
      </c>
      <c r="G21" s="77">
        <f t="shared" si="1"/>
        <v>0</v>
      </c>
      <c r="H21" s="77">
        <v>4.5806117512425821E-3</v>
      </c>
      <c r="I21" s="77">
        <f t="shared" si="2"/>
        <v>4.5806117512425821E-3</v>
      </c>
      <c r="J21" s="76">
        <f>分析係数表!G24</f>
        <v>0.20751761942051683</v>
      </c>
      <c r="K21" s="78">
        <f t="shared" si="3"/>
        <v>9.5055764610750527E-4</v>
      </c>
      <c r="L21" s="79"/>
      <c r="M21" s="80"/>
      <c r="N21" s="81">
        <f>分析係数表!H24</f>
        <v>4.3379915099309022E-4</v>
      </c>
      <c r="O21" s="82">
        <f t="shared" si="4"/>
        <v>7.8844363805788339E-3</v>
      </c>
      <c r="P21" s="76">
        <f>分析係数表!C24</f>
        <v>1</v>
      </c>
      <c r="Q21" s="82">
        <f t="shared" si="5"/>
        <v>7.8844363805788339E-3</v>
      </c>
      <c r="R21" s="83">
        <v>2.4634410080434654E-2</v>
      </c>
      <c r="S21" s="84">
        <f t="shared" si="6"/>
        <v>2.9215021831677235E-2</v>
      </c>
      <c r="T21" s="85">
        <f>分析係数表!F24</f>
        <v>0.3923257635082224</v>
      </c>
      <c r="U21" s="86">
        <f t="shared" si="7"/>
        <v>1.1461805746022158E-2</v>
      </c>
      <c r="V21" s="87">
        <f>分析係数表!D24</f>
        <v>7.9874706342991389E-2</v>
      </c>
      <c r="W21" s="167">
        <f t="shared" si="8"/>
        <v>0</v>
      </c>
      <c r="X21" s="76">
        <f>分析係数表!E24</f>
        <v>8.1440877055599062E-2</v>
      </c>
      <c r="Y21" s="166">
        <f t="shared" si="9"/>
        <v>0</v>
      </c>
    </row>
    <row r="22" spans="1:25" x14ac:dyDescent="0.2">
      <c r="A22" s="6" t="s">
        <v>10</v>
      </c>
      <c r="B22" s="5" t="s">
        <v>271</v>
      </c>
      <c r="C22" s="90"/>
      <c r="D22" s="76">
        <f>投入係数表!D22</f>
        <v>0</v>
      </c>
      <c r="E22" s="77">
        <f t="shared" si="0"/>
        <v>0</v>
      </c>
      <c r="F22" s="76">
        <f>分析係数表!C25</f>
        <v>0.15636042402826855</v>
      </c>
      <c r="G22" s="77">
        <f t="shared" si="1"/>
        <v>0</v>
      </c>
      <c r="H22" s="77">
        <v>1.6610395165318932E-3</v>
      </c>
      <c r="I22" s="77">
        <f t="shared" si="2"/>
        <v>1.6610395165318932E-3</v>
      </c>
      <c r="J22" s="76">
        <f>分析係数表!G25</f>
        <v>0.19674295774647887</v>
      </c>
      <c r="K22" s="78">
        <f t="shared" si="3"/>
        <v>3.2679782741626596E-4</v>
      </c>
      <c r="L22" s="79"/>
      <c r="M22" s="80"/>
      <c r="N22" s="81">
        <f>分析係数表!H25</f>
        <v>5.8872741920490813E-4</v>
      </c>
      <c r="O22" s="82">
        <f t="shared" si="4"/>
        <v>1.0700306516499844E-2</v>
      </c>
      <c r="P22" s="76">
        <f>分析係数表!C25</f>
        <v>0.15636042402826855</v>
      </c>
      <c r="Q22" s="82">
        <f t="shared" si="5"/>
        <v>1.6731044641523608E-3</v>
      </c>
      <c r="R22" s="83">
        <v>5.4484730366376613E-3</v>
      </c>
      <c r="S22" s="84">
        <f t="shared" si="6"/>
        <v>7.1095125531695546E-3</v>
      </c>
      <c r="T22" s="85">
        <f>分析係数表!F25</f>
        <v>0.35079225352112675</v>
      </c>
      <c r="U22" s="86">
        <f t="shared" si="7"/>
        <v>2.4939619299630877E-3</v>
      </c>
      <c r="V22" s="87">
        <f>分析係数表!D25</f>
        <v>7.2183098591549297E-2</v>
      </c>
      <c r="W22" s="167">
        <f t="shared" si="8"/>
        <v>0</v>
      </c>
      <c r="X22" s="76">
        <f>分析係数表!E25</f>
        <v>6.8661971830985921E-2</v>
      </c>
      <c r="Y22" s="166">
        <f t="shared" si="9"/>
        <v>0</v>
      </c>
    </row>
    <row r="23" spans="1:25" x14ac:dyDescent="0.2">
      <c r="A23" s="6" t="s">
        <v>11</v>
      </c>
      <c r="B23" s="5" t="s">
        <v>35</v>
      </c>
      <c r="C23" s="90"/>
      <c r="D23" s="76">
        <f>投入係数表!D23</f>
        <v>0</v>
      </c>
      <c r="E23" s="77">
        <f t="shared" si="0"/>
        <v>0</v>
      </c>
      <c r="F23" s="76">
        <f>分析係数表!C26</f>
        <v>0.2968369829683698</v>
      </c>
      <c r="G23" s="77">
        <f t="shared" si="1"/>
        <v>0</v>
      </c>
      <c r="H23" s="77">
        <v>1.3918003741893452E-3</v>
      </c>
      <c r="I23" s="77">
        <f t="shared" si="2"/>
        <v>1.3918003741893452E-3</v>
      </c>
      <c r="J23" s="76">
        <f>分析係数表!G26</f>
        <v>0.19691119691119691</v>
      </c>
      <c r="K23" s="78">
        <f t="shared" si="3"/>
        <v>2.7406107754307567E-4</v>
      </c>
      <c r="L23" s="79"/>
      <c r="M23" s="80"/>
      <c r="N23" s="81">
        <f>分析係数表!H26</f>
        <v>1.2859046261580888E-2</v>
      </c>
      <c r="O23" s="82">
        <f t="shared" si="4"/>
        <v>0.23371722128144398</v>
      </c>
      <c r="P23" s="76">
        <f>分析係数表!C26</f>
        <v>0.2968369829683698</v>
      </c>
      <c r="Q23" s="82">
        <f t="shared" si="5"/>
        <v>6.9375914832934704E-2</v>
      </c>
      <c r="R23" s="83">
        <v>7.3136552585900128E-2</v>
      </c>
      <c r="S23" s="84">
        <f t="shared" si="6"/>
        <v>7.4528352960089472E-2</v>
      </c>
      <c r="T23" s="85">
        <f>分析係数表!F26</f>
        <v>0.33687258687258687</v>
      </c>
      <c r="U23" s="86">
        <f t="shared" si="7"/>
        <v>2.5106559057018557E-2</v>
      </c>
      <c r="V23" s="87">
        <f>分析係数表!D26</f>
        <v>8.7355212355212361E-2</v>
      </c>
      <c r="W23" s="167">
        <f t="shared" si="8"/>
        <v>0</v>
      </c>
      <c r="X23" s="76">
        <f>分析係数表!E26</f>
        <v>9.2664092664092659E-2</v>
      </c>
      <c r="Y23" s="166">
        <f t="shared" si="9"/>
        <v>0</v>
      </c>
    </row>
    <row r="24" spans="1:25" x14ac:dyDescent="0.2">
      <c r="A24" s="6" t="s">
        <v>12</v>
      </c>
      <c r="B24" s="5" t="s">
        <v>365</v>
      </c>
      <c r="C24" s="90"/>
      <c r="D24" s="76">
        <f>投入係数表!D24</f>
        <v>0</v>
      </c>
      <c r="E24" s="77">
        <f t="shared" si="0"/>
        <v>0</v>
      </c>
      <c r="F24" s="76">
        <f>分析係数表!C27</f>
        <v>2.7090694935217874E-2</v>
      </c>
      <c r="G24" s="77">
        <f t="shared" si="1"/>
        <v>0</v>
      </c>
      <c r="H24" s="77">
        <v>3.722816814911482E-5</v>
      </c>
      <c r="I24" s="77">
        <f t="shared" si="2"/>
        <v>3.722816814911482E-5</v>
      </c>
      <c r="J24" s="76">
        <f>分析係数表!G27</f>
        <v>0.18333333333333332</v>
      </c>
      <c r="K24" s="78">
        <f t="shared" si="3"/>
        <v>6.8251641606710499E-6</v>
      </c>
      <c r="L24" s="79"/>
      <c r="M24" s="80"/>
      <c r="N24" s="81">
        <f>分析係数表!H27</f>
        <v>1.2053419266879434E-2</v>
      </c>
      <c r="O24" s="82">
        <f t="shared" si="4"/>
        <v>0.2190746965746547</v>
      </c>
      <c r="P24" s="76">
        <f>分析係数表!C27</f>
        <v>2.7090694935217874E-2</v>
      </c>
      <c r="Q24" s="82">
        <f t="shared" si="5"/>
        <v>5.9348857729293906E-3</v>
      </c>
      <c r="R24" s="83">
        <v>5.9690195730822274E-3</v>
      </c>
      <c r="S24" s="84">
        <f t="shared" si="6"/>
        <v>6.0062477412313421E-3</v>
      </c>
      <c r="T24" s="85">
        <f>分析係数表!F27</f>
        <v>0.33333333333333331</v>
      </c>
      <c r="U24" s="86">
        <f t="shared" si="7"/>
        <v>2.0020825804104472E-3</v>
      </c>
      <c r="V24" s="87">
        <f>分析係数表!D27</f>
        <v>0</v>
      </c>
      <c r="W24" s="167">
        <f t="shared" si="8"/>
        <v>0</v>
      </c>
      <c r="X24" s="76">
        <f>分析係数表!E27</f>
        <v>0</v>
      </c>
      <c r="Y24" s="166">
        <f t="shared" si="9"/>
        <v>0</v>
      </c>
    </row>
    <row r="25" spans="1:25" x14ac:dyDescent="0.2">
      <c r="A25" s="6" t="s">
        <v>13</v>
      </c>
      <c r="B25" s="5" t="s">
        <v>191</v>
      </c>
      <c r="C25" s="90"/>
      <c r="D25" s="76">
        <f>投入係数表!D25</f>
        <v>0</v>
      </c>
      <c r="E25" s="77">
        <f t="shared" si="0"/>
        <v>0</v>
      </c>
      <c r="F25" s="76">
        <f>分析係数表!C28</f>
        <v>5.9347181008901906E-3</v>
      </c>
      <c r="G25" s="77">
        <f t="shared" si="1"/>
        <v>0</v>
      </c>
      <c r="H25" s="77">
        <v>1.1111404249758907E-4</v>
      </c>
      <c r="I25" s="77">
        <f t="shared" si="2"/>
        <v>1.1111404249758907E-4</v>
      </c>
      <c r="J25" s="76">
        <f>分析係数表!G28</f>
        <v>0.12222222222222222</v>
      </c>
      <c r="K25" s="78">
        <f t="shared" si="3"/>
        <v>1.3580605194149776E-5</v>
      </c>
      <c r="L25" s="79"/>
      <c r="M25" s="80"/>
      <c r="N25" s="81">
        <f>分析係数表!H28</f>
        <v>2.299135500263378E-2</v>
      </c>
      <c r="O25" s="82">
        <f t="shared" si="4"/>
        <v>0.41787512817067812</v>
      </c>
      <c r="P25" s="76">
        <f>分析係数表!C28</f>
        <v>5.9347181008901906E-3</v>
      </c>
      <c r="Q25" s="82">
        <f t="shared" si="5"/>
        <v>2.4799710870663317E-3</v>
      </c>
      <c r="R25" s="83">
        <v>2.5467541916276292E-3</v>
      </c>
      <c r="S25" s="84">
        <f t="shared" si="6"/>
        <v>2.6578682341252182E-3</v>
      </c>
      <c r="T25" s="85">
        <f>分析係数表!F28</f>
        <v>0.21111111111111111</v>
      </c>
      <c r="U25" s="86">
        <f t="shared" si="7"/>
        <v>5.6110551609310163E-4</v>
      </c>
      <c r="V25" s="87">
        <f>分析係数表!D28</f>
        <v>0.82222222222222219</v>
      </c>
      <c r="W25" s="167">
        <f t="shared" si="8"/>
        <v>0</v>
      </c>
      <c r="X25" s="76">
        <f>分析係数表!E28</f>
        <v>0.82222222222222219</v>
      </c>
      <c r="Y25" s="166">
        <f t="shared" si="9"/>
        <v>0</v>
      </c>
    </row>
    <row r="26" spans="1:25" x14ac:dyDescent="0.2">
      <c r="A26" s="6" t="s">
        <v>14</v>
      </c>
      <c r="B26" s="5" t="s">
        <v>50</v>
      </c>
      <c r="C26" s="90"/>
      <c r="D26" s="76">
        <f>投入係数表!D26</f>
        <v>1.1627906976744186E-2</v>
      </c>
      <c r="E26" s="77">
        <f t="shared" si="0"/>
        <v>1.1627906976744187</v>
      </c>
      <c r="F26" s="76">
        <f>分析係数表!C29</f>
        <v>2.9045643153526979E-2</v>
      </c>
      <c r="G26" s="77">
        <f t="shared" si="1"/>
        <v>3.3774003666891837E-2</v>
      </c>
      <c r="H26" s="77">
        <v>3.9457851549546397E-2</v>
      </c>
      <c r="I26" s="77">
        <f t="shared" si="2"/>
        <v>3.9457851549546397E-2</v>
      </c>
      <c r="J26" s="76">
        <f>分析係数表!G29</f>
        <v>0.27966101694915252</v>
      </c>
      <c r="K26" s="78">
        <f t="shared" si="3"/>
        <v>1.1034822890974839E-2</v>
      </c>
      <c r="L26" s="79"/>
      <c r="M26" s="80"/>
      <c r="N26" s="81">
        <f>分析係数表!H29</f>
        <v>1.0659064852973073E-2</v>
      </c>
      <c r="O26" s="82">
        <f t="shared" si="4"/>
        <v>0.19373186535136561</v>
      </c>
      <c r="P26" s="76">
        <f>分析係数表!C29</f>
        <v>2.9045643153526979E-2</v>
      </c>
      <c r="Q26" s="82">
        <f t="shared" si="5"/>
        <v>5.6270666284629033E-3</v>
      </c>
      <c r="R26" s="83">
        <v>7.0662367790196284E-3</v>
      </c>
      <c r="S26" s="84">
        <f t="shared" si="6"/>
        <v>4.6524088328566027E-2</v>
      </c>
      <c r="T26" s="85">
        <f>分析係数表!F29</f>
        <v>0.4576271186440678</v>
      </c>
      <c r="U26" s="86">
        <f t="shared" si="7"/>
        <v>2.1290684489343775E-2</v>
      </c>
      <c r="V26" s="87">
        <f>分析係数表!D29</f>
        <v>0.38983050847457629</v>
      </c>
      <c r="W26" s="167">
        <f t="shared" si="8"/>
        <v>0</v>
      </c>
      <c r="X26" s="76">
        <f>分析係数表!E29</f>
        <v>0.16101694915254236</v>
      </c>
      <c r="Y26" s="166">
        <f t="shared" si="9"/>
        <v>0</v>
      </c>
    </row>
    <row r="27" spans="1:25" x14ac:dyDescent="0.2">
      <c r="A27" s="6" t="s">
        <v>15</v>
      </c>
      <c r="B27" s="5" t="s">
        <v>36</v>
      </c>
      <c r="C27" s="90"/>
      <c r="D27" s="76">
        <f>投入係数表!D27</f>
        <v>0</v>
      </c>
      <c r="E27" s="77">
        <f t="shared" si="0"/>
        <v>0</v>
      </c>
      <c r="F27" s="76">
        <f>分析係数表!C30</f>
        <v>1</v>
      </c>
      <c r="G27" s="77">
        <f t="shared" si="1"/>
        <v>0</v>
      </c>
      <c r="H27" s="77">
        <v>5.1540064395253684E-3</v>
      </c>
      <c r="I27" s="77">
        <f t="shared" si="2"/>
        <v>5.1540064395253684E-3</v>
      </c>
      <c r="J27" s="76">
        <f>分析係数表!G30</f>
        <v>0.3445689235265465</v>
      </c>
      <c r="K27" s="78">
        <f t="shared" si="3"/>
        <v>1.7759104507161449E-3</v>
      </c>
      <c r="L27" s="79"/>
      <c r="M27" s="80"/>
      <c r="N27" s="81">
        <f>分析係数表!H30</f>
        <v>0</v>
      </c>
      <c r="O27" s="82">
        <f t="shared" si="4"/>
        <v>0</v>
      </c>
      <c r="P27" s="76">
        <f>分析係数表!C30</f>
        <v>1</v>
      </c>
      <c r="Q27" s="82">
        <f t="shared" si="5"/>
        <v>0</v>
      </c>
      <c r="R27" s="83">
        <v>2.4785401330742841E-2</v>
      </c>
      <c r="S27" s="84">
        <f t="shared" si="6"/>
        <v>2.9939407770268212E-2</v>
      </c>
      <c r="T27" s="85">
        <f>分析係数表!F30</f>
        <v>0.44101315148563081</v>
      </c>
      <c r="U27" s="86">
        <f t="shared" si="7"/>
        <v>1.3203672574379367E-2</v>
      </c>
      <c r="V27" s="87">
        <f>分析係数表!D30</f>
        <v>8.7579152459814902E-2</v>
      </c>
      <c r="W27" s="167">
        <f t="shared" si="8"/>
        <v>0</v>
      </c>
      <c r="X27" s="76">
        <f>分析係数表!E30</f>
        <v>6.0009741841207991E-2</v>
      </c>
      <c r="Y27" s="166">
        <f t="shared" si="9"/>
        <v>0</v>
      </c>
    </row>
    <row r="28" spans="1:25" x14ac:dyDescent="0.2">
      <c r="A28" s="6" t="s">
        <v>16</v>
      </c>
      <c r="B28" s="5" t="s">
        <v>192</v>
      </c>
      <c r="C28" s="90"/>
      <c r="D28" s="76">
        <f>投入係数表!D28</f>
        <v>1.1627906976744186E-2</v>
      </c>
      <c r="E28" s="77">
        <f t="shared" si="0"/>
        <v>1.1627906976744187</v>
      </c>
      <c r="F28" s="76">
        <f>分析係数表!C31</f>
        <v>3.5033259423503327E-2</v>
      </c>
      <c r="G28" s="77">
        <f t="shared" si="1"/>
        <v>4.0736348166864333E-2</v>
      </c>
      <c r="H28" s="77">
        <v>4.8338938860288484E-2</v>
      </c>
      <c r="I28" s="77">
        <f t="shared" si="2"/>
        <v>4.8338938860288484E-2</v>
      </c>
      <c r="J28" s="76">
        <f>分析係数表!G31</f>
        <v>6.3291139240506333E-2</v>
      </c>
      <c r="K28" s="78">
        <f t="shared" si="3"/>
        <v>3.0594265101448409E-3</v>
      </c>
      <c r="L28" s="79"/>
      <c r="M28" s="80"/>
      <c r="N28" s="81">
        <f>分析係数表!H31</f>
        <v>2.636879124965141E-2</v>
      </c>
      <c r="O28" s="82">
        <f t="shared" si="4"/>
        <v>0.47926109713375614</v>
      </c>
      <c r="P28" s="76">
        <f>分析係数表!C31</f>
        <v>3.5033259423503327E-2</v>
      </c>
      <c r="Q28" s="82">
        <f t="shared" si="5"/>
        <v>1.6790078347479705E-2</v>
      </c>
      <c r="R28" s="83">
        <v>2.0403499614448175E-2</v>
      </c>
      <c r="S28" s="84">
        <f t="shared" si="6"/>
        <v>6.8742438474736656E-2</v>
      </c>
      <c r="T28" s="85">
        <f>分析係数表!F31</f>
        <v>0.34177215189873417</v>
      </c>
      <c r="U28" s="86">
        <f t="shared" si="7"/>
        <v>2.3494251124277082E-2</v>
      </c>
      <c r="V28" s="87">
        <f>分析係数表!D31</f>
        <v>0</v>
      </c>
      <c r="W28" s="167">
        <f t="shared" si="8"/>
        <v>0</v>
      </c>
      <c r="X28" s="76">
        <f>分析係数表!E31</f>
        <v>0</v>
      </c>
      <c r="Y28" s="166">
        <f t="shared" si="9"/>
        <v>0</v>
      </c>
    </row>
    <row r="29" spans="1:25" x14ac:dyDescent="0.2">
      <c r="A29" s="6" t="s">
        <v>17</v>
      </c>
      <c r="B29" s="5" t="s">
        <v>272</v>
      </c>
      <c r="C29" s="90"/>
      <c r="D29" s="76">
        <f>投入係数表!D29</f>
        <v>0</v>
      </c>
      <c r="E29" s="77">
        <f t="shared" si="0"/>
        <v>0</v>
      </c>
      <c r="F29" s="76">
        <f>分析係数表!C32</f>
        <v>1</v>
      </c>
      <c r="G29" s="77">
        <f t="shared" si="1"/>
        <v>0</v>
      </c>
      <c r="H29" s="77">
        <v>4.0124232788474757E-3</v>
      </c>
      <c r="I29" s="77">
        <f t="shared" si="2"/>
        <v>4.0124232788474757E-3</v>
      </c>
      <c r="J29" s="76">
        <f>分析係数表!G32</f>
        <v>0.13994910941475827</v>
      </c>
      <c r="K29" s="78">
        <f t="shared" si="3"/>
        <v>5.6153506446974849E-4</v>
      </c>
      <c r="L29" s="79"/>
      <c r="M29" s="80"/>
      <c r="N29" s="81">
        <f>分析係数表!H32</f>
        <v>7.5295138350943511E-3</v>
      </c>
      <c r="O29" s="82">
        <f t="shared" si="4"/>
        <v>0.13685128860576118</v>
      </c>
      <c r="P29" s="76">
        <f>分析係数表!C32</f>
        <v>1</v>
      </c>
      <c r="Q29" s="82">
        <f t="shared" si="5"/>
        <v>0.13685128860576118</v>
      </c>
      <c r="R29" s="83">
        <v>0.17522585551728928</v>
      </c>
      <c r="S29" s="84">
        <f t="shared" si="6"/>
        <v>0.17923827879613677</v>
      </c>
      <c r="T29" s="85">
        <f>分析係数表!F32</f>
        <v>0.48346055979643765</v>
      </c>
      <c r="U29" s="86">
        <f t="shared" si="7"/>
        <v>8.6654638603730239E-2</v>
      </c>
      <c r="V29" s="87">
        <f>分析係数表!D32</f>
        <v>1.0178117048346057E-2</v>
      </c>
      <c r="W29" s="167">
        <f t="shared" si="8"/>
        <v>0</v>
      </c>
      <c r="X29" s="76">
        <f>分析係数表!E32</f>
        <v>1.5267175572519083E-2</v>
      </c>
      <c r="Y29" s="166">
        <f t="shared" si="9"/>
        <v>0</v>
      </c>
    </row>
    <row r="30" spans="1:25" x14ac:dyDescent="0.2">
      <c r="A30" s="6" t="s">
        <v>18</v>
      </c>
      <c r="B30" s="5" t="s">
        <v>273</v>
      </c>
      <c r="C30" s="90"/>
      <c r="D30" s="76">
        <f>投入係数表!D30</f>
        <v>0</v>
      </c>
      <c r="E30" s="77">
        <f t="shared" si="0"/>
        <v>0</v>
      </c>
      <c r="F30" s="76">
        <f>分析係数表!C33</f>
        <v>1</v>
      </c>
      <c r="G30" s="77">
        <f t="shared" si="1"/>
        <v>0</v>
      </c>
      <c r="H30" s="77">
        <v>5.399030486238081E-3</v>
      </c>
      <c r="I30" s="77">
        <f t="shared" si="2"/>
        <v>5.399030486238081E-3</v>
      </c>
      <c r="J30" s="76">
        <f>分析係数表!G33</f>
        <v>0.50525087514585765</v>
      </c>
      <c r="K30" s="78">
        <f t="shared" si="3"/>
        <v>2.7278648781109559E-3</v>
      </c>
      <c r="L30" s="79"/>
      <c r="M30" s="80"/>
      <c r="N30" s="81">
        <f>分析係数表!H33</f>
        <v>1.0844978774827254E-3</v>
      </c>
      <c r="O30" s="82">
        <f t="shared" si="4"/>
        <v>1.9711090951447081E-2</v>
      </c>
      <c r="P30" s="76">
        <f>分析係数表!C33</f>
        <v>1</v>
      </c>
      <c r="Q30" s="82">
        <f t="shared" si="5"/>
        <v>1.9711090951447081E-2</v>
      </c>
      <c r="R30" s="83">
        <v>4.881250776524286E-2</v>
      </c>
      <c r="S30" s="84">
        <f t="shared" si="6"/>
        <v>5.4211538251480944E-2</v>
      </c>
      <c r="T30" s="85">
        <f>分析係数表!F33</f>
        <v>0.64410735122520424</v>
      </c>
      <c r="U30" s="86">
        <f t="shared" si="7"/>
        <v>3.491805030900523E-2</v>
      </c>
      <c r="V30" s="87">
        <f>分析係数表!D33</f>
        <v>4.7841306884480746E-2</v>
      </c>
      <c r="W30" s="167">
        <f t="shared" si="8"/>
        <v>0</v>
      </c>
      <c r="X30" s="76">
        <f>分析係数表!E33</f>
        <v>4.3173862310385065E-2</v>
      </c>
      <c r="Y30" s="166">
        <f t="shared" si="9"/>
        <v>0</v>
      </c>
    </row>
    <row r="31" spans="1:25" x14ac:dyDescent="0.2">
      <c r="A31" s="6" t="s">
        <v>19</v>
      </c>
      <c r="B31" s="5" t="s">
        <v>274</v>
      </c>
      <c r="C31" s="90"/>
      <c r="D31" s="76">
        <f>投入係数表!D31</f>
        <v>2.9069767441860465E-2</v>
      </c>
      <c r="E31" s="77">
        <f t="shared" si="0"/>
        <v>2.9069767441860463</v>
      </c>
      <c r="F31" s="76">
        <f>分析係数表!C34</f>
        <v>0.19949759263135858</v>
      </c>
      <c r="G31" s="77">
        <f t="shared" si="1"/>
        <v>0.57993486230046098</v>
      </c>
      <c r="H31" s="77">
        <v>0.68302681987154445</v>
      </c>
      <c r="I31" s="77">
        <f t="shared" si="2"/>
        <v>0.68302681987154445</v>
      </c>
      <c r="J31" s="76">
        <f>分析係数表!G34</f>
        <v>0.4244650271478761</v>
      </c>
      <c r="K31" s="78">
        <f t="shared" si="3"/>
        <v>0.28992099763950258</v>
      </c>
      <c r="L31" s="79"/>
      <c r="M31" s="80"/>
      <c r="N31" s="81">
        <f>分析係数表!H34</f>
        <v>0.18489139528398352</v>
      </c>
      <c r="O31" s="82">
        <f t="shared" si="4"/>
        <v>3.3604594202081355</v>
      </c>
      <c r="P31" s="76">
        <f>分析係数表!C34</f>
        <v>0.19949759263135858</v>
      </c>
      <c r="Q31" s="82">
        <f t="shared" si="5"/>
        <v>0.67040356446689409</v>
      </c>
      <c r="R31" s="83">
        <v>0.71456387345540484</v>
      </c>
      <c r="S31" s="84">
        <f t="shared" si="6"/>
        <v>1.3975906933269493</v>
      </c>
      <c r="T31" s="85">
        <f>分析係数表!F34</f>
        <v>0.70105397636537847</v>
      </c>
      <c r="U31" s="86">
        <f t="shared" si="7"/>
        <v>0.97978651288810403</v>
      </c>
      <c r="V31" s="87">
        <f>分析係数表!D34</f>
        <v>0.39061002874480999</v>
      </c>
      <c r="W31" s="167">
        <f t="shared" si="8"/>
        <v>1</v>
      </c>
      <c r="X31" s="76">
        <f>分析係数表!E34</f>
        <v>0.23634621526668795</v>
      </c>
      <c r="Y31" s="166">
        <f t="shared" si="9"/>
        <v>0</v>
      </c>
    </row>
    <row r="32" spans="1:25" x14ac:dyDescent="0.2">
      <c r="A32" s="6" t="s">
        <v>20</v>
      </c>
      <c r="B32" s="5" t="s">
        <v>37</v>
      </c>
      <c r="C32" s="90"/>
      <c r="D32" s="76">
        <f>投入係数表!D32</f>
        <v>1.1627906976744186E-2</v>
      </c>
      <c r="E32" s="77">
        <f t="shared" si="0"/>
        <v>1.1627906976744187</v>
      </c>
      <c r="F32" s="76">
        <f>分析係数表!C35</f>
        <v>0.22275795564127288</v>
      </c>
      <c r="G32" s="77">
        <f t="shared" si="1"/>
        <v>0.25902087865264289</v>
      </c>
      <c r="H32" s="77">
        <v>0.30595615002255716</v>
      </c>
      <c r="I32" s="77">
        <f t="shared" si="2"/>
        <v>0.30595615002255716</v>
      </c>
      <c r="J32" s="76">
        <f>分析係数表!G35</f>
        <v>0.31756756756756754</v>
      </c>
      <c r="K32" s="78">
        <f t="shared" si="3"/>
        <v>9.7161750345001255E-2</v>
      </c>
      <c r="L32" s="79"/>
      <c r="M32" s="80"/>
      <c r="N32" s="81">
        <f>分析係数表!H35</f>
        <v>6.990363461717225E-2</v>
      </c>
      <c r="O32" s="82">
        <f t="shared" si="4"/>
        <v>1.2705206053275604</v>
      </c>
      <c r="P32" s="76">
        <f>分析係数表!C35</f>
        <v>0.22275795564127288</v>
      </c>
      <c r="Q32" s="82">
        <f t="shared" si="5"/>
        <v>0.28301857264287988</v>
      </c>
      <c r="R32" s="83">
        <v>0.30902841885834204</v>
      </c>
      <c r="S32" s="84">
        <f t="shared" si="6"/>
        <v>0.61498456888089925</v>
      </c>
      <c r="T32" s="85">
        <f>分析係数表!F35</f>
        <v>0.6527027027027027</v>
      </c>
      <c r="U32" s="86">
        <f t="shared" si="7"/>
        <v>0.40140209022901935</v>
      </c>
      <c r="V32" s="87">
        <f>分析係数表!D35</f>
        <v>0.11351351351351352</v>
      </c>
      <c r="W32" s="167">
        <f t="shared" si="8"/>
        <v>0</v>
      </c>
      <c r="X32" s="76">
        <f>分析係数表!E35</f>
        <v>8.9189189189189194E-2</v>
      </c>
      <c r="Y32" s="166">
        <f t="shared" si="9"/>
        <v>0</v>
      </c>
    </row>
    <row r="33" spans="1:25" x14ac:dyDescent="0.2">
      <c r="A33" s="6" t="s">
        <v>21</v>
      </c>
      <c r="B33" s="5" t="s">
        <v>38</v>
      </c>
      <c r="C33" s="90"/>
      <c r="D33" s="76">
        <f>投入係数表!D33</f>
        <v>0</v>
      </c>
      <c r="E33" s="77">
        <f t="shared" si="0"/>
        <v>0</v>
      </c>
      <c r="F33" s="76">
        <f>分析係数表!C36</f>
        <v>0.43622860833064259</v>
      </c>
      <c r="G33" s="77">
        <f t="shared" si="1"/>
        <v>0</v>
      </c>
      <c r="H33" s="77">
        <v>1.5439396957134551E-2</v>
      </c>
      <c r="I33" s="77">
        <f t="shared" si="2"/>
        <v>1.5439396957134551E-2</v>
      </c>
      <c r="J33" s="76">
        <f>分析係数表!G36</f>
        <v>3.6982248520710057E-3</v>
      </c>
      <c r="K33" s="78">
        <f t="shared" si="3"/>
        <v>5.7098361527864463E-5</v>
      </c>
      <c r="L33" s="79"/>
      <c r="M33" s="80"/>
      <c r="N33" s="81">
        <f>分析係数表!H36</f>
        <v>7.7743004988690231E-2</v>
      </c>
      <c r="O33" s="82">
        <f t="shared" si="4"/>
        <v>1.4130036342051635</v>
      </c>
      <c r="P33" s="76">
        <f>分析係数表!C36</f>
        <v>0.43622860833064259</v>
      </c>
      <c r="Q33" s="82">
        <f t="shared" si="5"/>
        <v>0.61639260891545888</v>
      </c>
      <c r="R33" s="83">
        <v>0.64578603335636353</v>
      </c>
      <c r="S33" s="84">
        <f t="shared" si="6"/>
        <v>0.66122543031349812</v>
      </c>
      <c r="T33" s="85">
        <f>分析係数表!F36</f>
        <v>0.90162721893491127</v>
      </c>
      <c r="U33" s="86">
        <f t="shared" si="7"/>
        <v>0.59617884582259928</v>
      </c>
      <c r="V33" s="87">
        <f>分析係数表!D36</f>
        <v>2.1449704142011833E-2</v>
      </c>
      <c r="W33" s="167">
        <f t="shared" si="8"/>
        <v>0</v>
      </c>
      <c r="X33" s="76">
        <f>分析係数表!E36</f>
        <v>1.4792899408284023E-3</v>
      </c>
      <c r="Y33" s="166">
        <f t="shared" si="9"/>
        <v>0</v>
      </c>
    </row>
    <row r="34" spans="1:25" x14ac:dyDescent="0.2">
      <c r="A34" s="6" t="s">
        <v>22</v>
      </c>
      <c r="B34" s="5" t="s">
        <v>377</v>
      </c>
      <c r="C34" s="90"/>
      <c r="D34" s="76">
        <f>投入係数表!D34</f>
        <v>2.9069767441860465E-2</v>
      </c>
      <c r="E34" s="77">
        <f t="shared" si="0"/>
        <v>2.9069767441860463</v>
      </c>
      <c r="F34" s="76">
        <f>分析係数表!C37</f>
        <v>0.12537048014226437</v>
      </c>
      <c r="G34" s="77">
        <f t="shared" si="1"/>
        <v>0.36444907018100109</v>
      </c>
      <c r="H34" s="77">
        <v>0.42881669426813618</v>
      </c>
      <c r="I34" s="77">
        <f t="shared" si="2"/>
        <v>0.42881669426813618</v>
      </c>
      <c r="J34" s="76">
        <f>分析係数表!G37</f>
        <v>0.54441260744985676</v>
      </c>
      <c r="K34" s="78">
        <f t="shared" si="3"/>
        <v>0.23345321464454405</v>
      </c>
      <c r="L34" s="79"/>
      <c r="M34" s="80"/>
      <c r="N34" s="81">
        <f>分析係数表!H37</f>
        <v>5.4441793449632819E-2</v>
      </c>
      <c r="O34" s="82">
        <f t="shared" si="4"/>
        <v>0.98949676576264356</v>
      </c>
      <c r="P34" s="76">
        <f>分析係数表!C37</f>
        <v>0.12537048014226437</v>
      </c>
      <c r="Q34" s="82">
        <f t="shared" si="5"/>
        <v>0.12405368462288033</v>
      </c>
      <c r="R34" s="83">
        <v>0.13823160807237145</v>
      </c>
      <c r="S34" s="84">
        <f t="shared" si="6"/>
        <v>0.56704830234050763</v>
      </c>
      <c r="T34" s="85">
        <f>分析係数表!F37</f>
        <v>0.7435530085959885</v>
      </c>
      <c r="U34" s="86">
        <f t="shared" si="7"/>
        <v>0.42163047122453218</v>
      </c>
      <c r="V34" s="87">
        <f>分析係数表!D37</f>
        <v>0.23782234957020057</v>
      </c>
      <c r="W34" s="167">
        <f t="shared" si="8"/>
        <v>0</v>
      </c>
      <c r="X34" s="76">
        <f>分析係数表!E37</f>
        <v>0.19484240687679083</v>
      </c>
      <c r="Y34" s="166">
        <f t="shared" si="9"/>
        <v>0</v>
      </c>
    </row>
    <row r="35" spans="1:25" x14ac:dyDescent="0.2">
      <c r="A35" s="6" t="s">
        <v>23</v>
      </c>
      <c r="B35" s="5" t="s">
        <v>193</v>
      </c>
      <c r="C35" s="90"/>
      <c r="D35" s="76">
        <f>投入係数表!D35</f>
        <v>0</v>
      </c>
      <c r="E35" s="77">
        <f t="shared" si="0"/>
        <v>0</v>
      </c>
      <c r="F35" s="76">
        <f>分析係数表!C38</f>
        <v>2.2876841115637703E-2</v>
      </c>
      <c r="G35" s="77">
        <f t="shared" si="1"/>
        <v>0</v>
      </c>
      <c r="H35" s="77">
        <v>1.6404536384827749E-3</v>
      </c>
      <c r="I35" s="77">
        <f t="shared" si="2"/>
        <v>1.6404536384827749E-3</v>
      </c>
      <c r="J35" s="76">
        <f>分析係数表!G38</f>
        <v>0.33663366336633666</v>
      </c>
      <c r="K35" s="78">
        <f t="shared" si="3"/>
        <v>5.5223191790509257E-4</v>
      </c>
      <c r="L35" s="79"/>
      <c r="M35" s="80"/>
      <c r="N35" s="81">
        <f>分析係数表!H38</f>
        <v>4.7129179190035016E-2</v>
      </c>
      <c r="O35" s="82">
        <f t="shared" si="4"/>
        <v>0.85658769534717183</v>
      </c>
      <c r="P35" s="76">
        <f>分析係数表!C38</f>
        <v>2.2876841115637703E-2</v>
      </c>
      <c r="Q35" s="82">
        <f t="shared" si="5"/>
        <v>1.9596020608067522E-2</v>
      </c>
      <c r="R35" s="83">
        <v>2.2602384712831419E-2</v>
      </c>
      <c r="S35" s="84">
        <f t="shared" si="6"/>
        <v>2.4242838351314192E-2</v>
      </c>
      <c r="T35" s="85">
        <f>分析係数表!F38</f>
        <v>0.54455445544554459</v>
      </c>
      <c r="U35" s="86">
        <f t="shared" si="7"/>
        <v>1.3201545636854264E-2</v>
      </c>
      <c r="V35" s="87">
        <f>分析係数表!D38</f>
        <v>0.17821782178217821</v>
      </c>
      <c r="W35" s="167">
        <f t="shared" si="8"/>
        <v>0</v>
      </c>
      <c r="X35" s="76">
        <f>分析係数表!E38</f>
        <v>0.21782178217821782</v>
      </c>
      <c r="Y35" s="166">
        <f t="shared" si="9"/>
        <v>0</v>
      </c>
    </row>
    <row r="36" spans="1:25" x14ac:dyDescent="0.2">
      <c r="A36" s="6" t="s">
        <v>24</v>
      </c>
      <c r="B36" s="5" t="s">
        <v>39</v>
      </c>
      <c r="C36" s="90"/>
      <c r="D36" s="76">
        <f>投入係数表!D36</f>
        <v>0</v>
      </c>
      <c r="E36" s="77">
        <f t="shared" si="0"/>
        <v>0</v>
      </c>
      <c r="F36" s="76">
        <f>分析係数表!C39</f>
        <v>1</v>
      </c>
      <c r="G36" s="77">
        <f t="shared" si="1"/>
        <v>0</v>
      </c>
      <c r="H36" s="77">
        <v>1.827485840167619E-2</v>
      </c>
      <c r="I36" s="77">
        <f t="shared" si="2"/>
        <v>1.827485840167619E-2</v>
      </c>
      <c r="J36" s="76">
        <f>分析係数表!G39</f>
        <v>0.3546086320409656</v>
      </c>
      <c r="K36" s="78">
        <f t="shared" si="3"/>
        <v>6.4804225385607407E-3</v>
      </c>
      <c r="L36" s="79"/>
      <c r="M36" s="80"/>
      <c r="N36" s="81">
        <f>分析係数表!H39</f>
        <v>4.3379915099309016E-3</v>
      </c>
      <c r="O36" s="82">
        <f t="shared" si="4"/>
        <v>7.8844363805788326E-2</v>
      </c>
      <c r="P36" s="76">
        <f>分析係数表!C39</f>
        <v>1</v>
      </c>
      <c r="Q36" s="82">
        <f t="shared" si="5"/>
        <v>7.8844363805788326E-2</v>
      </c>
      <c r="R36" s="83">
        <v>8.5571543332731856E-2</v>
      </c>
      <c r="S36" s="84">
        <f t="shared" si="6"/>
        <v>0.10384640173440804</v>
      </c>
      <c r="T36" s="85">
        <f>分析係数表!F39</f>
        <v>0.70537673738112661</v>
      </c>
      <c r="U36" s="86">
        <f t="shared" si="7"/>
        <v>7.3250836044186515E-2</v>
      </c>
      <c r="V36" s="87">
        <f>分析係数表!D39</f>
        <v>5.5779078273591805E-2</v>
      </c>
      <c r="W36" s="167">
        <f t="shared" si="8"/>
        <v>0</v>
      </c>
      <c r="X36" s="76">
        <f>分析係数表!E39</f>
        <v>7.0592538405267011E-2</v>
      </c>
      <c r="Y36" s="166">
        <f t="shared" si="9"/>
        <v>0</v>
      </c>
    </row>
    <row r="37" spans="1:25" x14ac:dyDescent="0.2">
      <c r="A37" s="6" t="s">
        <v>25</v>
      </c>
      <c r="B37" s="5" t="s">
        <v>40</v>
      </c>
      <c r="C37" s="90"/>
      <c r="D37" s="76">
        <f>投入係数表!D37</f>
        <v>0</v>
      </c>
      <c r="E37" s="77">
        <f t="shared" si="0"/>
        <v>0</v>
      </c>
      <c r="F37" s="76">
        <f>分析係数表!C40</f>
        <v>1</v>
      </c>
      <c r="G37" s="77">
        <f t="shared" si="1"/>
        <v>0</v>
      </c>
      <c r="H37" s="77">
        <v>8.942070992160152E-6</v>
      </c>
      <c r="I37" s="77">
        <f t="shared" si="2"/>
        <v>8.942070992160152E-6</v>
      </c>
      <c r="J37" s="76">
        <f>分析係数表!G40</f>
        <v>0.56581344070558914</v>
      </c>
      <c r="K37" s="78">
        <f t="shared" si="3"/>
        <v>5.0595439551077772E-6</v>
      </c>
      <c r="L37" s="79"/>
      <c r="M37" s="80"/>
      <c r="N37" s="81">
        <f>分析係数表!H40</f>
        <v>2.8909614848325226E-2</v>
      </c>
      <c r="O37" s="82">
        <f t="shared" si="4"/>
        <v>0.52544136736286084</v>
      </c>
      <c r="P37" s="76">
        <f>分析係数表!C40</f>
        <v>1</v>
      </c>
      <c r="Q37" s="82">
        <f t="shared" si="5"/>
        <v>0.52544136736286084</v>
      </c>
      <c r="R37" s="83">
        <v>0.52564478265797421</v>
      </c>
      <c r="S37" s="84">
        <f t="shared" si="6"/>
        <v>0.52565372472896632</v>
      </c>
      <c r="T37" s="85">
        <f>分析係数表!F40</f>
        <v>0.76416450963474258</v>
      </c>
      <c r="U37" s="86">
        <f t="shared" si="7"/>
        <v>0.4016859207951865</v>
      </c>
      <c r="V37" s="87">
        <f>分析係数表!D40</f>
        <v>3.8155498034704249E-2</v>
      </c>
      <c r="W37" s="167">
        <f t="shared" si="8"/>
        <v>0</v>
      </c>
      <c r="X37" s="76">
        <f>分析係数表!E40</f>
        <v>2.4733966062697729E-2</v>
      </c>
      <c r="Y37" s="166">
        <f t="shared" si="9"/>
        <v>0</v>
      </c>
    </row>
    <row r="38" spans="1:25" x14ac:dyDescent="0.2">
      <c r="A38" s="6" t="s">
        <v>26</v>
      </c>
      <c r="B38" s="5" t="s">
        <v>276</v>
      </c>
      <c r="C38" s="90"/>
      <c r="D38" s="76">
        <f>投入係数表!D38</f>
        <v>0</v>
      </c>
      <c r="E38" s="77">
        <f t="shared" si="0"/>
        <v>0</v>
      </c>
      <c r="F38" s="76">
        <f>分析係数表!C41</f>
        <v>0.80737001514386675</v>
      </c>
      <c r="G38" s="77">
        <f t="shared" si="1"/>
        <v>0</v>
      </c>
      <c r="H38" s="77">
        <v>2.9959872505807067E-5</v>
      </c>
      <c r="I38" s="77">
        <f t="shared" si="2"/>
        <v>2.9959872505807067E-5</v>
      </c>
      <c r="J38" s="76">
        <f>分析係数表!G41</f>
        <v>0.46438676343953744</v>
      </c>
      <c r="K38" s="78">
        <f t="shared" si="3"/>
        <v>1.3912968226032929E-5</v>
      </c>
      <c r="L38" s="79"/>
      <c r="M38" s="80"/>
      <c r="N38" s="81">
        <f>分析係数表!H41</f>
        <v>5.5247420444334276E-2</v>
      </c>
      <c r="O38" s="82">
        <f t="shared" si="4"/>
        <v>1.0041392904694328</v>
      </c>
      <c r="P38" s="76">
        <f>分析係数表!C41</f>
        <v>0.80737001514386675</v>
      </c>
      <c r="Q38" s="82">
        <f t="shared" si="5"/>
        <v>0.81071195415285757</v>
      </c>
      <c r="R38" s="83">
        <v>0.82397863122240955</v>
      </c>
      <c r="S38" s="84">
        <f t="shared" si="6"/>
        <v>0.82400859109491531</v>
      </c>
      <c r="T38" s="85">
        <f>分析係数表!F41</f>
        <v>0.56759749046623198</v>
      </c>
      <c r="U38" s="86">
        <f t="shared" si="7"/>
        <v>0.46770520842808944</v>
      </c>
      <c r="V38" s="87">
        <f>分析係数表!D41</f>
        <v>0.17788165826054866</v>
      </c>
      <c r="W38" s="167">
        <f t="shared" si="8"/>
        <v>0</v>
      </c>
      <c r="X38" s="76">
        <f>分析係数表!E41</f>
        <v>0.18021896912289334</v>
      </c>
      <c r="Y38" s="166">
        <f t="shared" si="9"/>
        <v>0</v>
      </c>
    </row>
    <row r="39" spans="1:25" x14ac:dyDescent="0.2">
      <c r="A39" s="6" t="s">
        <v>51</v>
      </c>
      <c r="B39" s="5" t="s">
        <v>367</v>
      </c>
      <c r="C39" s="90"/>
      <c r="D39" s="76">
        <f>投入係数表!D39</f>
        <v>0</v>
      </c>
      <c r="E39" s="77">
        <f>$C$6*D39</f>
        <v>0</v>
      </c>
      <c r="F39" s="76">
        <f>分析係数表!C42</f>
        <v>0.96683250414593702</v>
      </c>
      <c r="G39" s="77">
        <f>E39*F39</f>
        <v>0</v>
      </c>
      <c r="H39" s="77">
        <v>3.0185851193533708E-3</v>
      </c>
      <c r="I39" s="77">
        <f>C39+H39</f>
        <v>3.0185851193533708E-3</v>
      </c>
      <c r="J39" s="76">
        <f>分析係数表!G42</f>
        <v>0.48211243611584326</v>
      </c>
      <c r="K39" s="78">
        <f>I39*J39</f>
        <v>1.4552974255144871E-3</v>
      </c>
      <c r="L39" s="79"/>
      <c r="M39" s="80"/>
      <c r="N39" s="81">
        <f>分析係数表!H42</f>
        <v>1.6732252966876335E-2</v>
      </c>
      <c r="O39" s="82">
        <f t="shared" si="4"/>
        <v>0.30411397467946927</v>
      </c>
      <c r="P39" s="76">
        <f>分析係数表!C42</f>
        <v>0.96683250414593702</v>
      </c>
      <c r="Q39" s="82">
        <f>O39*P39</f>
        <v>0.29402727568512538</v>
      </c>
      <c r="R39" s="83">
        <v>0.3011439084568992</v>
      </c>
      <c r="S39" s="84">
        <f>I39+R39</f>
        <v>0.30416249357625258</v>
      </c>
      <c r="T39" s="85">
        <f>分析係数表!F42</f>
        <v>0.55877342419080067</v>
      </c>
      <c r="U39" s="86">
        <f t="shared" si="7"/>
        <v>0.16995791804601507</v>
      </c>
      <c r="V39" s="87">
        <f>分析係数表!D42</f>
        <v>0.25383304940374785</v>
      </c>
      <c r="W39" s="167">
        <f t="shared" si="8"/>
        <v>0</v>
      </c>
      <c r="X39" s="76">
        <f>分析係数表!E42</f>
        <v>0.17717206132879046</v>
      </c>
      <c r="Y39" s="166">
        <f t="shared" si="9"/>
        <v>0</v>
      </c>
    </row>
    <row r="40" spans="1:25" x14ac:dyDescent="0.2">
      <c r="A40" s="6" t="s">
        <v>194</v>
      </c>
      <c r="B40" s="5" t="s">
        <v>41</v>
      </c>
      <c r="C40" s="90"/>
      <c r="D40" s="76">
        <f>投入係数表!D40</f>
        <v>1.7441860465116279E-2</v>
      </c>
      <c r="E40" s="77">
        <f>$C$6*D40</f>
        <v>1.7441860465116279</v>
      </c>
      <c r="F40" s="76">
        <f>分析係数表!C43</f>
        <v>0.23747353563867324</v>
      </c>
      <c r="G40" s="77">
        <f>E40*F40</f>
        <v>0.41419802727675564</v>
      </c>
      <c r="H40" s="77">
        <v>0.52770621141461338</v>
      </c>
      <c r="I40" s="77">
        <f>C40+H40</f>
        <v>0.52770621141461338</v>
      </c>
      <c r="J40" s="76">
        <f>分析係数表!G43</f>
        <v>0.3947923997185081</v>
      </c>
      <c r="K40" s="78">
        <f>I40*J40</f>
        <v>0.2083344015507376</v>
      </c>
      <c r="L40" s="79"/>
      <c r="M40" s="80"/>
      <c r="N40" s="81">
        <f>分析係数表!H43</f>
        <v>4.4340470362222294E-2</v>
      </c>
      <c r="O40" s="82">
        <f t="shared" si="4"/>
        <v>0.80590203290059359</v>
      </c>
      <c r="P40" s="76">
        <f>分析係数表!C43</f>
        <v>0.23747353563867324</v>
      </c>
      <c r="Q40" s="82">
        <f>O40*P40</f>
        <v>0.19138040513129834</v>
      </c>
      <c r="R40" s="83">
        <v>0.26964882666197115</v>
      </c>
      <c r="S40" s="84">
        <f>I40+R40</f>
        <v>0.79735503807658459</v>
      </c>
      <c r="T40" s="85">
        <f>分析係数表!F43</f>
        <v>0.64109781843771996</v>
      </c>
      <c r="U40" s="86">
        <f t="shared" si="7"/>
        <v>0.51118257543122347</v>
      </c>
      <c r="V40" s="87">
        <f>分析係数表!D43</f>
        <v>1.4700914848698099</v>
      </c>
      <c r="W40" s="167">
        <f t="shared" si="8"/>
        <v>1</v>
      </c>
      <c r="X40" s="76">
        <f>分析係数表!E43</f>
        <v>1.0415200562983815</v>
      </c>
      <c r="Y40" s="166">
        <f t="shared" si="9"/>
        <v>1</v>
      </c>
    </row>
    <row r="41" spans="1:25" x14ac:dyDescent="0.2">
      <c r="A41" s="6" t="s">
        <v>340</v>
      </c>
      <c r="B41" s="5" t="s">
        <v>42</v>
      </c>
      <c r="C41" s="90"/>
      <c r="D41" s="76">
        <f>投入係数表!D41</f>
        <v>0</v>
      </c>
      <c r="E41" s="77">
        <f>$C$6*D41</f>
        <v>0</v>
      </c>
      <c r="F41" s="76">
        <f>分析係数表!C44</f>
        <v>0.41273100616016423</v>
      </c>
      <c r="G41" s="77">
        <f>E41*F41</f>
        <v>0</v>
      </c>
      <c r="H41" s="77">
        <v>3.447967929743873E-4</v>
      </c>
      <c r="I41" s="77">
        <f>C41+H41</f>
        <v>3.447967929743873E-4</v>
      </c>
      <c r="J41" s="76">
        <f>分析係数表!G44</f>
        <v>0.27032077234506385</v>
      </c>
      <c r="K41" s="78">
        <f>I41*J41</f>
        <v>9.3205735378937458E-5</v>
      </c>
      <c r="L41" s="79"/>
      <c r="M41" s="80"/>
      <c r="N41" s="81">
        <f>分析係数表!H44</f>
        <v>0.12437641372044743</v>
      </c>
      <c r="O41" s="82">
        <f t="shared" si="4"/>
        <v>2.2605805451173882</v>
      </c>
      <c r="P41" s="76">
        <f>分析係数表!C44</f>
        <v>0.41273100616016423</v>
      </c>
      <c r="Q41" s="82">
        <f>O41*P41</f>
        <v>0.93301168289239211</v>
      </c>
      <c r="R41" s="83">
        <v>0.9455876816879093</v>
      </c>
      <c r="S41" s="84">
        <f>I41+R41</f>
        <v>0.94593247848088369</v>
      </c>
      <c r="T41" s="85">
        <f>分析係数表!F44</f>
        <v>0.52382435378386794</v>
      </c>
      <c r="U41" s="86">
        <f t="shared" si="7"/>
        <v>0.49550246926342145</v>
      </c>
      <c r="V41" s="87">
        <f>分析係数表!D44</f>
        <v>0.30302086577390219</v>
      </c>
      <c r="W41" s="167">
        <f t="shared" si="8"/>
        <v>0</v>
      </c>
      <c r="X41" s="76">
        <f>分析係数表!E44</f>
        <v>0.1999377141077546</v>
      </c>
      <c r="Y41" s="166">
        <f t="shared" si="9"/>
        <v>0</v>
      </c>
    </row>
    <row r="42" spans="1:25" x14ac:dyDescent="0.2">
      <c r="A42" s="6" t="s">
        <v>341</v>
      </c>
      <c r="B42" s="5" t="s">
        <v>278</v>
      </c>
      <c r="C42" s="90"/>
      <c r="D42" s="76">
        <f>投入係数表!D42</f>
        <v>0</v>
      </c>
      <c r="E42" s="77">
        <f>$C$6*D42</f>
        <v>0</v>
      </c>
      <c r="F42" s="76">
        <f>分析係数表!C45</f>
        <v>1</v>
      </c>
      <c r="G42" s="77">
        <f>E42*F42</f>
        <v>0</v>
      </c>
      <c r="H42" s="77">
        <v>1.6061627319803474E-3</v>
      </c>
      <c r="I42" s="77">
        <f>C42+H42</f>
        <v>1.6061627319803474E-3</v>
      </c>
      <c r="J42" s="76">
        <f>分析係数表!G45</f>
        <v>0</v>
      </c>
      <c r="K42" s="78">
        <f>I42*J42</f>
        <v>0</v>
      </c>
      <c r="L42" s="79"/>
      <c r="M42" s="80"/>
      <c r="N42" s="81">
        <f>分析係数表!H45</f>
        <v>0</v>
      </c>
      <c r="O42" s="82">
        <f t="shared" si="4"/>
        <v>0</v>
      </c>
      <c r="P42" s="76">
        <f>分析係数表!C45</f>
        <v>1</v>
      </c>
      <c r="Q42" s="82">
        <f>O42*P42</f>
        <v>0</v>
      </c>
      <c r="R42" s="83">
        <v>3.949579956469558E-3</v>
      </c>
      <c r="S42" s="84">
        <f>I42+R42</f>
        <v>5.5557426884499054E-3</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投入係数表!D43</f>
        <v>1.1627906976744186E-2</v>
      </c>
      <c r="E43" s="77">
        <f>$C$6*D43</f>
        <v>1.1627906976744187</v>
      </c>
      <c r="F43" s="76">
        <f>分析係数表!C46</f>
        <v>7.03125E-2</v>
      </c>
      <c r="G43" s="77">
        <f>E43*F43</f>
        <v>8.1758720930232565E-2</v>
      </c>
      <c r="H43" s="77">
        <v>9.5221630619260159E-2</v>
      </c>
      <c r="I43" s="77">
        <f>C43+H43</f>
        <v>9.5221630619260159E-2</v>
      </c>
      <c r="J43" s="76">
        <f>分析係数表!G46</f>
        <v>1.0101010101010102E-2</v>
      </c>
      <c r="K43" s="78">
        <f>I43*J43</f>
        <v>9.6183465271979971E-4</v>
      </c>
      <c r="L43" s="79"/>
      <c r="M43" s="80"/>
      <c r="N43" s="81">
        <f>分析係数表!H46</f>
        <v>2.5315279025811051E-2</v>
      </c>
      <c r="O43" s="82">
        <f t="shared" si="4"/>
        <v>0.46011318020949332</v>
      </c>
      <c r="P43" s="76">
        <f>分析係数表!C46</f>
        <v>7.03125E-2</v>
      </c>
      <c r="Q43" s="82">
        <f>O43*P43</f>
        <v>3.2351707983479999E-2</v>
      </c>
      <c r="R43" s="83">
        <v>3.5052145956179385E-2</v>
      </c>
      <c r="S43" s="84">
        <f>I43+R43</f>
        <v>0.13027377657543954</v>
      </c>
      <c r="T43" s="85">
        <f>分析係数表!F46</f>
        <v>0.30303030303030304</v>
      </c>
      <c r="U43" s="86">
        <f t="shared" si="7"/>
        <v>3.9476901992557434E-2</v>
      </c>
      <c r="V43" s="87">
        <f>分析係数表!D46</f>
        <v>1.0101010101010102E-2</v>
      </c>
      <c r="W43" s="167">
        <f t="shared" si="8"/>
        <v>0</v>
      </c>
      <c r="X43" s="76">
        <f>分析係数表!E46</f>
        <v>3.0303030303030304E-2</v>
      </c>
      <c r="Y43" s="166">
        <f t="shared" si="9"/>
        <v>0</v>
      </c>
    </row>
    <row r="44" spans="1:25" x14ac:dyDescent="0.2">
      <c r="A44" s="192">
        <v>40</v>
      </c>
      <c r="B44" s="14" t="s">
        <v>150</v>
      </c>
      <c r="C44" s="197">
        <f>SUM(C5:C43)</f>
        <v>100</v>
      </c>
      <c r="D44" s="92">
        <f>投入係数表!D44</f>
        <v>0.31976744186046513</v>
      </c>
      <c r="E44" s="91">
        <f>SUM(E5:E43)</f>
        <v>31.976744186046506</v>
      </c>
      <c r="F44" s="92">
        <f>分析係数表!C47</f>
        <v>0.45593014645384233</v>
      </c>
      <c r="G44" s="91">
        <f>SUM(G5:G43)</f>
        <v>15.129137509459389</v>
      </c>
      <c r="H44" s="91">
        <f>SUM(H5:H43)</f>
        <v>17.620428915041241</v>
      </c>
      <c r="I44" s="91">
        <f>SUM(I5:I43)</f>
        <v>117.62042891504123</v>
      </c>
      <c r="J44" s="92">
        <f>分析係数表!G47</f>
        <v>0.32612291818538663</v>
      </c>
      <c r="K44" s="93">
        <f>SUM(K5:K43)</f>
        <v>28.987743826659905</v>
      </c>
      <c r="L44" s="94">
        <f>最終需要_まとめ!$L$33</f>
        <v>0.627</v>
      </c>
      <c r="M44" s="91">
        <f>K44*L44</f>
        <v>18.175315379315762</v>
      </c>
      <c r="N44" s="95">
        <f>分析係数表!H47</f>
        <v>1</v>
      </c>
      <c r="O44" s="96">
        <f>SUM(O5:O43)</f>
        <v>18.175315379315759</v>
      </c>
      <c r="P44" s="92">
        <f>分析係数表!C47</f>
        <v>0.45593014645384233</v>
      </c>
      <c r="Q44" s="96">
        <f>SUM(Q5:Q43)</f>
        <v>5.2851561654809061</v>
      </c>
      <c r="R44" s="91">
        <f>SUM(R5:R43)</f>
        <v>5.7956035731891236</v>
      </c>
      <c r="S44" s="97">
        <f>SUM(S5:S43)</f>
        <v>123.41603248823034</v>
      </c>
      <c r="T44" s="98">
        <f>分析係数表!F47</f>
        <v>0.53227163124544385</v>
      </c>
      <c r="U44" s="99">
        <f>SUM(U5:U43)</f>
        <v>81.966508282724803</v>
      </c>
      <c r="V44" s="100">
        <f>分析係数表!D47</f>
        <v>0.14068019962989961</v>
      </c>
      <c r="W44" s="164">
        <f>SUM(W5:W43)</f>
        <v>19</v>
      </c>
      <c r="X44" s="92">
        <f>分析係数表!E47</f>
        <v>0.11066561991812932</v>
      </c>
      <c r="Y44" s="165">
        <f>SUM(Y5:Y43)</f>
        <v>6</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2015年佐用町産業連関表</v>
      </c>
      <c r="H1" s="401"/>
      <c r="I1" s="401"/>
    </row>
    <row r="2" spans="1:25" x14ac:dyDescent="0.2">
      <c r="B2" s="3" t="s">
        <v>249</v>
      </c>
      <c r="S2" s="3" t="s">
        <v>152</v>
      </c>
      <c r="U2" s="64" t="s">
        <v>209</v>
      </c>
      <c r="W2" s="3" t="s">
        <v>130</v>
      </c>
      <c r="Y2" s="3" t="s">
        <v>153</v>
      </c>
    </row>
    <row r="3" spans="1:25" ht="44" x14ac:dyDescent="0.2">
      <c r="B3" s="65"/>
      <c r="C3" s="66" t="s">
        <v>227</v>
      </c>
      <c r="D3" s="66" t="s">
        <v>250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投入係数表!E5</f>
        <v>0</v>
      </c>
      <c r="E5" s="77">
        <f t="shared" ref="E5:E38" si="0">$C$7*D5</f>
        <v>0</v>
      </c>
      <c r="F5" s="76">
        <f>分析係数表!C8</f>
        <v>1</v>
      </c>
      <c r="G5" s="77">
        <f t="shared" ref="G5:G38" si="1">E5*F5</f>
        <v>0</v>
      </c>
      <c r="H5" s="77">
        <f t="array" ref="H5:H43">MMULT(逆行列係数!C5:AO43,'3'!G5:G43)</f>
        <v>0</v>
      </c>
      <c r="I5" s="77">
        <f t="shared" ref="I5:I38" si="2">C5+H5</f>
        <v>0</v>
      </c>
      <c r="J5" s="76">
        <f>分析係数表!G8</f>
        <v>0.11979935084095604</v>
      </c>
      <c r="K5" s="78">
        <f t="shared" ref="K5:K38" si="3">I5*J5</f>
        <v>0</v>
      </c>
      <c r="L5" s="79" t="s">
        <v>181</v>
      </c>
      <c r="M5" s="80" t="s">
        <v>181</v>
      </c>
      <c r="N5" s="81">
        <f>分析係数表!H8</f>
        <v>1.4191429368202522E-2</v>
      </c>
      <c r="O5" s="82">
        <f t="shared" ref="O5:O44" si="4">$M$44*N5</f>
        <v>0</v>
      </c>
      <c r="P5" s="76">
        <f>分析係数表!C8</f>
        <v>1</v>
      </c>
      <c r="Q5" s="82">
        <f t="shared" ref="Q5:Q38" si="5">O5*P5</f>
        <v>0</v>
      </c>
      <c r="R5" s="83">
        <f t="array" ref="R5:R43">MMULT(逆行列係数!C5:AO43,'3'!Q5:Q43)</f>
        <v>0</v>
      </c>
      <c r="S5" s="84">
        <f t="shared" ref="S5:S38" si="6">I5+R5</f>
        <v>0</v>
      </c>
      <c r="T5" s="85">
        <f>分析係数表!F8</f>
        <v>0.45234582472705814</v>
      </c>
      <c r="U5" s="86">
        <f t="shared" ref="U5:U38" si="7">S5*T5</f>
        <v>0</v>
      </c>
      <c r="V5" s="87">
        <f>分析係数表!D8</f>
        <v>0.25140159339038065</v>
      </c>
      <c r="W5" s="167">
        <f t="shared" ref="W5:W43" si="8">ROUND(S5*V5,0)</f>
        <v>0</v>
      </c>
      <c r="X5" s="76">
        <f>分析係数表!E8</f>
        <v>0.19799350840956034</v>
      </c>
      <c r="Y5" s="166">
        <f t="shared" ref="Y5:Y43" si="9">ROUND(S5*X5,0)</f>
        <v>0</v>
      </c>
    </row>
    <row r="6" spans="1:25" x14ac:dyDescent="0.2">
      <c r="A6" s="6" t="s">
        <v>219</v>
      </c>
      <c r="B6" s="5" t="s">
        <v>265</v>
      </c>
      <c r="C6" s="90"/>
      <c r="D6" s="76">
        <f>投入係数表!E6</f>
        <v>0</v>
      </c>
      <c r="E6" s="77">
        <f t="shared" si="0"/>
        <v>0</v>
      </c>
      <c r="F6" s="76">
        <f>分析係数表!C9</f>
        <v>1</v>
      </c>
      <c r="G6" s="77">
        <f t="shared" si="1"/>
        <v>0</v>
      </c>
      <c r="H6" s="77">
        <v>0</v>
      </c>
      <c r="I6" s="77">
        <f t="shared" si="2"/>
        <v>0</v>
      </c>
      <c r="J6" s="76">
        <f>分析係数表!G9</f>
        <v>0.2441860465116279</v>
      </c>
      <c r="K6" s="78">
        <f t="shared" si="3"/>
        <v>0</v>
      </c>
      <c r="L6" s="79"/>
      <c r="M6" s="80"/>
      <c r="N6" s="81">
        <f>分析係数表!H9</f>
        <v>7.4365568741672605E-4</v>
      </c>
      <c r="O6" s="82">
        <f t="shared" si="4"/>
        <v>0</v>
      </c>
      <c r="P6" s="76">
        <f>分析係数表!C9</f>
        <v>1</v>
      </c>
      <c r="Q6" s="82">
        <f t="shared" si="5"/>
        <v>0</v>
      </c>
      <c r="R6" s="83">
        <v>0</v>
      </c>
      <c r="S6" s="84">
        <f t="shared" si="6"/>
        <v>0</v>
      </c>
      <c r="T6" s="85">
        <f>分析係数表!F9</f>
        <v>0.66860465116279066</v>
      </c>
      <c r="U6" s="86">
        <f t="shared" si="7"/>
        <v>0</v>
      </c>
      <c r="V6" s="87">
        <f>分析係数表!D9</f>
        <v>0.14534883720930233</v>
      </c>
      <c r="W6" s="167">
        <f t="shared" si="8"/>
        <v>0</v>
      </c>
      <c r="X6" s="76">
        <f>分析係数表!E9</f>
        <v>4.0697674418604654E-2</v>
      </c>
      <c r="Y6" s="166">
        <f t="shared" si="9"/>
        <v>0</v>
      </c>
    </row>
    <row r="7" spans="1:25" x14ac:dyDescent="0.2">
      <c r="A7" s="6" t="s">
        <v>220</v>
      </c>
      <c r="B7" s="5" t="s">
        <v>266</v>
      </c>
      <c r="C7" s="75">
        <f>最終需要_まとめ!$C$8</f>
        <v>100</v>
      </c>
      <c r="D7" s="76">
        <f>投入係数表!E7</f>
        <v>0</v>
      </c>
      <c r="E7" s="77">
        <f t="shared" si="0"/>
        <v>0</v>
      </c>
      <c r="F7" s="76">
        <f>分析係数表!C10</f>
        <v>0</v>
      </c>
      <c r="G7" s="77">
        <f t="shared" si="1"/>
        <v>0</v>
      </c>
      <c r="H7" s="77">
        <v>0</v>
      </c>
      <c r="I7" s="77">
        <f t="shared" si="2"/>
        <v>100</v>
      </c>
      <c r="J7" s="76">
        <f>分析係数表!G10</f>
        <v>0</v>
      </c>
      <c r="K7" s="78">
        <f t="shared" si="3"/>
        <v>0</v>
      </c>
      <c r="L7" s="79"/>
      <c r="M7" s="80"/>
      <c r="N7" s="81">
        <f>分析係数表!H10</f>
        <v>1.4563257211910885E-3</v>
      </c>
      <c r="O7" s="82">
        <f t="shared" si="4"/>
        <v>0</v>
      </c>
      <c r="P7" s="76">
        <f>分析係数表!C10</f>
        <v>0</v>
      </c>
      <c r="Q7" s="82">
        <f t="shared" si="5"/>
        <v>0</v>
      </c>
      <c r="R7" s="83">
        <v>0</v>
      </c>
      <c r="S7" s="84">
        <f t="shared" si="6"/>
        <v>100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投入係数表!E8</f>
        <v>0</v>
      </c>
      <c r="E8" s="77">
        <f t="shared" si="0"/>
        <v>0</v>
      </c>
      <c r="F8" s="76">
        <f>分析係数表!C11</f>
        <v>1.4950166112956853E-2</v>
      </c>
      <c r="G8" s="77">
        <f t="shared" si="1"/>
        <v>0</v>
      </c>
      <c r="H8" s="77">
        <v>0</v>
      </c>
      <c r="I8" s="77">
        <f t="shared" si="2"/>
        <v>0</v>
      </c>
      <c r="J8" s="76">
        <f>分析係数表!G11</f>
        <v>0.5</v>
      </c>
      <c r="K8" s="78">
        <f t="shared" si="3"/>
        <v>0</v>
      </c>
      <c r="L8" s="79"/>
      <c r="M8" s="80"/>
      <c r="N8" s="81">
        <f>分析係数表!H11</f>
        <v>-3.0985653642363585E-5</v>
      </c>
      <c r="O8" s="82">
        <f t="shared" si="4"/>
        <v>0</v>
      </c>
      <c r="P8" s="76">
        <f>分析係数表!C11</f>
        <v>1.4950166112956853E-2</v>
      </c>
      <c r="Q8" s="82">
        <f t="shared" si="5"/>
        <v>0</v>
      </c>
      <c r="R8" s="83">
        <v>0</v>
      </c>
      <c r="S8" s="84">
        <f t="shared" si="6"/>
        <v>0</v>
      </c>
      <c r="T8" s="85">
        <f>分析係数表!F11</f>
        <v>0.8125</v>
      </c>
      <c r="U8" s="86">
        <f t="shared" si="7"/>
        <v>0</v>
      </c>
      <c r="V8" s="87">
        <f>分析係数表!D11</f>
        <v>0.3125</v>
      </c>
      <c r="W8" s="167">
        <f t="shared" si="8"/>
        <v>0</v>
      </c>
      <c r="X8" s="76">
        <f>分析係数表!E11</f>
        <v>0</v>
      </c>
      <c r="Y8" s="166">
        <f t="shared" si="9"/>
        <v>0</v>
      </c>
    </row>
    <row r="9" spans="1:25" x14ac:dyDescent="0.2">
      <c r="A9" s="6" t="s">
        <v>222</v>
      </c>
      <c r="B9" s="5" t="s">
        <v>190</v>
      </c>
      <c r="C9" s="90"/>
      <c r="D9" s="76">
        <f>投入係数表!E9</f>
        <v>0</v>
      </c>
      <c r="E9" s="77">
        <f t="shared" si="0"/>
        <v>0</v>
      </c>
      <c r="F9" s="76">
        <f>分析係数表!C12</f>
        <v>7.6050169221580699E-2</v>
      </c>
      <c r="G9" s="77">
        <f t="shared" si="1"/>
        <v>0</v>
      </c>
      <c r="H9" s="77">
        <v>0</v>
      </c>
      <c r="I9" s="77">
        <f t="shared" si="2"/>
        <v>0</v>
      </c>
      <c r="J9" s="76">
        <f>分析係数表!G12</f>
        <v>0.1430260047281324</v>
      </c>
      <c r="K9" s="78">
        <f t="shared" si="3"/>
        <v>0</v>
      </c>
      <c r="L9" s="79"/>
      <c r="M9" s="80"/>
      <c r="N9" s="81">
        <f>分析係数表!H12</f>
        <v>0.10532023673039383</v>
      </c>
      <c r="O9" s="82">
        <f t="shared" si="4"/>
        <v>0</v>
      </c>
      <c r="P9" s="76">
        <f>分析係数表!C12</f>
        <v>7.6050169221580699E-2</v>
      </c>
      <c r="Q9" s="82">
        <f t="shared" si="5"/>
        <v>0</v>
      </c>
      <c r="R9" s="83">
        <v>0</v>
      </c>
      <c r="S9" s="84">
        <f t="shared" si="6"/>
        <v>0</v>
      </c>
      <c r="T9" s="85">
        <f>分析係数表!F12</f>
        <v>0.29432624113475175</v>
      </c>
      <c r="U9" s="86">
        <f t="shared" si="7"/>
        <v>0</v>
      </c>
      <c r="V9" s="87">
        <f>分析係数表!D12</f>
        <v>7.407407407407407E-2</v>
      </c>
      <c r="W9" s="167">
        <f t="shared" si="8"/>
        <v>0</v>
      </c>
      <c r="X9" s="76">
        <f>分析係数表!E12</f>
        <v>6.6587864460204885E-2</v>
      </c>
      <c r="Y9" s="166">
        <f t="shared" si="9"/>
        <v>0</v>
      </c>
    </row>
    <row r="10" spans="1:25" x14ac:dyDescent="0.2">
      <c r="A10" s="6" t="s">
        <v>223</v>
      </c>
      <c r="B10" s="5" t="s">
        <v>28</v>
      </c>
      <c r="C10" s="90"/>
      <c r="D10" s="76">
        <f>投入係数表!E10</f>
        <v>0</v>
      </c>
      <c r="E10" s="77">
        <f t="shared" si="0"/>
        <v>0</v>
      </c>
      <c r="F10" s="76">
        <f>分析係数表!C13</f>
        <v>0</v>
      </c>
      <c r="G10" s="77">
        <f t="shared" si="1"/>
        <v>0</v>
      </c>
      <c r="H10" s="77">
        <v>0</v>
      </c>
      <c r="I10" s="77">
        <f t="shared" si="2"/>
        <v>0</v>
      </c>
      <c r="J10" s="76">
        <f>分析係数表!G13</f>
        <v>0.24390243902439024</v>
      </c>
      <c r="K10" s="78">
        <f t="shared" si="3"/>
        <v>0</v>
      </c>
      <c r="L10" s="79"/>
      <c r="M10" s="80"/>
      <c r="N10" s="81">
        <f>分析係数表!H13</f>
        <v>1.555479812846652E-2</v>
      </c>
      <c r="O10" s="82">
        <f t="shared" si="4"/>
        <v>0</v>
      </c>
      <c r="P10" s="76">
        <f>分析係数表!C13</f>
        <v>0</v>
      </c>
      <c r="Q10" s="82">
        <f t="shared" si="5"/>
        <v>0</v>
      </c>
      <c r="R10" s="83">
        <v>0</v>
      </c>
      <c r="S10" s="84">
        <f t="shared" si="6"/>
        <v>0</v>
      </c>
      <c r="T10" s="85">
        <f>分析係数表!F13</f>
        <v>0.37804878048780488</v>
      </c>
      <c r="U10" s="86">
        <f t="shared" si="7"/>
        <v>0</v>
      </c>
      <c r="V10" s="87">
        <f>分析係数表!D13</f>
        <v>0.4451219512195122</v>
      </c>
      <c r="W10" s="167">
        <f t="shared" si="8"/>
        <v>0</v>
      </c>
      <c r="X10" s="76">
        <f>分析係数表!E13</f>
        <v>0.39634146341463417</v>
      </c>
      <c r="Y10" s="166">
        <f t="shared" si="9"/>
        <v>0</v>
      </c>
    </row>
    <row r="11" spans="1:25" x14ac:dyDescent="0.2">
      <c r="A11" s="6" t="s">
        <v>224</v>
      </c>
      <c r="B11" s="5" t="s">
        <v>267</v>
      </c>
      <c r="C11" s="90"/>
      <c r="D11" s="76">
        <f>投入係数表!E11</f>
        <v>0</v>
      </c>
      <c r="E11" s="77">
        <f t="shared" si="0"/>
        <v>0</v>
      </c>
      <c r="F11" s="76">
        <f>分析係数表!C14</f>
        <v>0.12118408880666054</v>
      </c>
      <c r="G11" s="77">
        <f t="shared" si="1"/>
        <v>0</v>
      </c>
      <c r="H11" s="77">
        <v>0</v>
      </c>
      <c r="I11" s="77">
        <f t="shared" si="2"/>
        <v>0</v>
      </c>
      <c r="J11" s="76">
        <f>分析係数表!G14</f>
        <v>0.17455621301775148</v>
      </c>
      <c r="K11" s="78">
        <f t="shared" si="3"/>
        <v>0</v>
      </c>
      <c r="L11" s="79"/>
      <c r="M11" s="80"/>
      <c r="N11" s="81">
        <f>分析係数表!H14</f>
        <v>1.3013974529792706E-3</v>
      </c>
      <c r="O11" s="82">
        <f t="shared" si="4"/>
        <v>0</v>
      </c>
      <c r="P11" s="76">
        <f>分析係数表!C14</f>
        <v>0.12118408880666054</v>
      </c>
      <c r="Q11" s="82">
        <f t="shared" si="5"/>
        <v>0</v>
      </c>
      <c r="R11" s="83">
        <v>0</v>
      </c>
      <c r="S11" s="84">
        <f t="shared" si="6"/>
        <v>0</v>
      </c>
      <c r="T11" s="85">
        <f>分析係数表!F14</f>
        <v>0.39349112426035504</v>
      </c>
      <c r="U11" s="86">
        <f t="shared" si="7"/>
        <v>0</v>
      </c>
      <c r="V11" s="87">
        <f>分析係数表!D14</f>
        <v>0.13905325443786981</v>
      </c>
      <c r="W11" s="167">
        <f t="shared" si="8"/>
        <v>0</v>
      </c>
      <c r="X11" s="76">
        <f>分析係数表!E14</f>
        <v>0.10650887573964497</v>
      </c>
      <c r="Y11" s="166">
        <f t="shared" si="9"/>
        <v>0</v>
      </c>
    </row>
    <row r="12" spans="1:25" x14ac:dyDescent="0.2">
      <c r="A12" s="6" t="s">
        <v>225</v>
      </c>
      <c r="B12" s="5" t="s">
        <v>29</v>
      </c>
      <c r="C12" s="90"/>
      <c r="D12" s="76">
        <f>投入係数表!E12</f>
        <v>0</v>
      </c>
      <c r="E12" s="77">
        <f t="shared" si="0"/>
        <v>0</v>
      </c>
      <c r="F12" s="76">
        <f>分析係数表!C15</f>
        <v>0</v>
      </c>
      <c r="G12" s="77">
        <f t="shared" si="1"/>
        <v>0</v>
      </c>
      <c r="H12" s="77">
        <v>0</v>
      </c>
      <c r="I12" s="77">
        <f t="shared" si="2"/>
        <v>0</v>
      </c>
      <c r="J12" s="76">
        <f>分析係数表!G15</f>
        <v>0.1</v>
      </c>
      <c r="K12" s="78">
        <f t="shared" si="3"/>
        <v>0</v>
      </c>
      <c r="L12" s="79"/>
      <c r="M12" s="80"/>
      <c r="N12" s="81">
        <f>分析係数表!H15</f>
        <v>9.7914665509868937E-3</v>
      </c>
      <c r="O12" s="82">
        <f t="shared" si="4"/>
        <v>0</v>
      </c>
      <c r="P12" s="76">
        <f>分析係数表!C15</f>
        <v>0</v>
      </c>
      <c r="Q12" s="82">
        <f t="shared" si="5"/>
        <v>0</v>
      </c>
      <c r="R12" s="83">
        <v>0</v>
      </c>
      <c r="S12" s="84">
        <f t="shared" si="6"/>
        <v>0</v>
      </c>
      <c r="T12" s="85">
        <f>分析係数表!F15</f>
        <v>0.30833333333333335</v>
      </c>
      <c r="U12" s="86">
        <f t="shared" si="7"/>
        <v>0</v>
      </c>
      <c r="V12" s="87">
        <f>分析係数表!D15</f>
        <v>8.3333333333333332E-3</v>
      </c>
      <c r="W12" s="167">
        <f t="shared" si="8"/>
        <v>0</v>
      </c>
      <c r="X12" s="76">
        <f>分析係数表!E15</f>
        <v>0</v>
      </c>
      <c r="Y12" s="166">
        <f t="shared" si="9"/>
        <v>0</v>
      </c>
    </row>
    <row r="13" spans="1:25" x14ac:dyDescent="0.2">
      <c r="A13" s="6" t="s">
        <v>226</v>
      </c>
      <c r="B13" s="5" t="s">
        <v>30</v>
      </c>
      <c r="C13" s="90"/>
      <c r="D13" s="76">
        <f>投入係数表!E13</f>
        <v>0</v>
      </c>
      <c r="E13" s="77">
        <f t="shared" si="0"/>
        <v>0</v>
      </c>
      <c r="F13" s="76">
        <f>分析係数表!C16</f>
        <v>1.8867924528301883E-2</v>
      </c>
      <c r="G13" s="77">
        <f t="shared" si="1"/>
        <v>0</v>
      </c>
      <c r="H13" s="77">
        <v>0</v>
      </c>
      <c r="I13" s="77">
        <f t="shared" si="2"/>
        <v>0</v>
      </c>
      <c r="J13" s="76">
        <f>分析係数表!G16</f>
        <v>4.4444444444444446E-2</v>
      </c>
      <c r="K13" s="78">
        <f t="shared" si="3"/>
        <v>0</v>
      </c>
      <c r="L13" s="79"/>
      <c r="M13" s="80"/>
      <c r="N13" s="81">
        <f>分析係数表!H16</f>
        <v>1.8622377839060514E-2</v>
      </c>
      <c r="O13" s="82">
        <f t="shared" si="4"/>
        <v>0</v>
      </c>
      <c r="P13" s="76">
        <f>分析係数表!C16</f>
        <v>1.8867924528301883E-2</v>
      </c>
      <c r="Q13" s="82">
        <f t="shared" si="5"/>
        <v>0</v>
      </c>
      <c r="R13" s="83">
        <v>0</v>
      </c>
      <c r="S13" s="84">
        <f t="shared" si="6"/>
        <v>0</v>
      </c>
      <c r="T13" s="85">
        <f>分析係数表!F16</f>
        <v>0.28888888888888886</v>
      </c>
      <c r="U13" s="86">
        <f t="shared" si="7"/>
        <v>0</v>
      </c>
      <c r="V13" s="87">
        <f>分析係数表!D16</f>
        <v>0</v>
      </c>
      <c r="W13" s="167">
        <f t="shared" si="8"/>
        <v>0</v>
      </c>
      <c r="X13" s="76">
        <f>分析係数表!E16</f>
        <v>0</v>
      </c>
      <c r="Y13" s="166">
        <f t="shared" si="9"/>
        <v>0</v>
      </c>
    </row>
    <row r="14" spans="1:25" x14ac:dyDescent="0.2">
      <c r="A14" s="6" t="s">
        <v>2</v>
      </c>
      <c r="B14" s="5" t="s">
        <v>364</v>
      </c>
      <c r="C14" s="90"/>
      <c r="D14" s="76">
        <f>投入係数表!E14</f>
        <v>0</v>
      </c>
      <c r="E14" s="77">
        <f t="shared" si="0"/>
        <v>0</v>
      </c>
      <c r="F14" s="76">
        <f>分析係数表!C17</f>
        <v>0.10356731875719216</v>
      </c>
      <c r="G14" s="77">
        <f t="shared" si="1"/>
        <v>0</v>
      </c>
      <c r="H14" s="77">
        <v>0</v>
      </c>
      <c r="I14" s="77">
        <f t="shared" si="2"/>
        <v>0</v>
      </c>
      <c r="J14" s="76">
        <f>分析係数表!G17</f>
        <v>0.21292775665399238</v>
      </c>
      <c r="K14" s="78">
        <f t="shared" si="3"/>
        <v>0</v>
      </c>
      <c r="L14" s="79"/>
      <c r="M14" s="80"/>
      <c r="N14" s="81">
        <f>分析係数表!H17</f>
        <v>3.0056084033092678E-3</v>
      </c>
      <c r="O14" s="82">
        <f t="shared" si="4"/>
        <v>0</v>
      </c>
      <c r="P14" s="76">
        <f>分析係数表!C17</f>
        <v>0.10356731875719216</v>
      </c>
      <c r="Q14" s="82">
        <f t="shared" si="5"/>
        <v>0</v>
      </c>
      <c r="R14" s="83">
        <v>0</v>
      </c>
      <c r="S14" s="84">
        <f t="shared" si="6"/>
        <v>0</v>
      </c>
      <c r="T14" s="85">
        <f>分析係数表!F17</f>
        <v>0.32509505703422054</v>
      </c>
      <c r="U14" s="86">
        <f t="shared" si="7"/>
        <v>0</v>
      </c>
      <c r="V14" s="87">
        <f>分析係数表!D17</f>
        <v>7.2243346007604556E-2</v>
      </c>
      <c r="W14" s="167">
        <f t="shared" si="8"/>
        <v>0</v>
      </c>
      <c r="X14" s="76">
        <f>分析係数表!E17</f>
        <v>6.8441064638783272E-2</v>
      </c>
      <c r="Y14" s="166">
        <f t="shared" si="9"/>
        <v>0</v>
      </c>
    </row>
    <row r="15" spans="1:25" x14ac:dyDescent="0.2">
      <c r="A15" s="6" t="s">
        <v>3</v>
      </c>
      <c r="B15" s="5" t="s">
        <v>31</v>
      </c>
      <c r="C15" s="90"/>
      <c r="D15" s="76">
        <f>投入係数表!E15</f>
        <v>0</v>
      </c>
      <c r="E15" s="77">
        <f t="shared" si="0"/>
        <v>0</v>
      </c>
      <c r="F15" s="76">
        <f>分析係数表!C18</f>
        <v>0.44289970208540219</v>
      </c>
      <c r="G15" s="77">
        <f t="shared" si="1"/>
        <v>0</v>
      </c>
      <c r="H15" s="77">
        <v>0</v>
      </c>
      <c r="I15" s="77">
        <f t="shared" si="2"/>
        <v>0</v>
      </c>
      <c r="J15" s="76">
        <f>分析係数表!G18</f>
        <v>0.21558441558441557</v>
      </c>
      <c r="K15" s="78">
        <f t="shared" si="3"/>
        <v>0</v>
      </c>
      <c r="L15" s="79"/>
      <c r="M15" s="80"/>
      <c r="N15" s="81">
        <f>分析係数表!H18</f>
        <v>4.9577045827781737E-4</v>
      </c>
      <c r="O15" s="82">
        <f t="shared" si="4"/>
        <v>0</v>
      </c>
      <c r="P15" s="76">
        <f>分析係数表!C18</f>
        <v>0.44289970208540219</v>
      </c>
      <c r="Q15" s="82">
        <f t="shared" si="5"/>
        <v>0</v>
      </c>
      <c r="R15" s="83">
        <v>0</v>
      </c>
      <c r="S15" s="84">
        <f t="shared" si="6"/>
        <v>0</v>
      </c>
      <c r="T15" s="85">
        <f>分析係数表!F18</f>
        <v>0.45974025974025973</v>
      </c>
      <c r="U15" s="86">
        <f t="shared" si="7"/>
        <v>0</v>
      </c>
      <c r="V15" s="87">
        <f>分析係数表!D18</f>
        <v>4.0445269016697587E-2</v>
      </c>
      <c r="W15" s="167">
        <f t="shared" si="8"/>
        <v>0</v>
      </c>
      <c r="X15" s="76">
        <f>分析係数表!E18</f>
        <v>3.896103896103896E-2</v>
      </c>
      <c r="Y15" s="166">
        <f t="shared" si="9"/>
        <v>0</v>
      </c>
    </row>
    <row r="16" spans="1:25" x14ac:dyDescent="0.2">
      <c r="A16" s="6" t="s">
        <v>4</v>
      </c>
      <c r="B16" s="5" t="s">
        <v>32</v>
      </c>
      <c r="C16" s="90"/>
      <c r="D16" s="76">
        <f>投入係数表!E16</f>
        <v>0</v>
      </c>
      <c r="E16" s="77">
        <f t="shared" si="0"/>
        <v>0</v>
      </c>
      <c r="F16" s="76">
        <f>分析係数表!C19</f>
        <v>0.30545876887340306</v>
      </c>
      <c r="G16" s="77">
        <f t="shared" si="1"/>
        <v>0</v>
      </c>
      <c r="H16" s="77">
        <v>0</v>
      </c>
      <c r="I16" s="77">
        <f t="shared" si="2"/>
        <v>0</v>
      </c>
      <c r="J16" s="76">
        <f>分析係数表!G19</f>
        <v>5.7468790357296601E-2</v>
      </c>
      <c r="K16" s="78">
        <f t="shared" si="3"/>
        <v>0</v>
      </c>
      <c r="L16" s="79"/>
      <c r="M16" s="80"/>
      <c r="N16" s="81">
        <f>分析係数表!H19</f>
        <v>-1.2394261456945434E-4</v>
      </c>
      <c r="O16" s="82">
        <f t="shared" si="4"/>
        <v>0</v>
      </c>
      <c r="P16" s="76">
        <f>分析係数表!C19</f>
        <v>0.30545876887340306</v>
      </c>
      <c r="Q16" s="82">
        <f t="shared" si="5"/>
        <v>0</v>
      </c>
      <c r="R16" s="83">
        <v>0</v>
      </c>
      <c r="S16" s="84">
        <f t="shared" si="6"/>
        <v>0</v>
      </c>
      <c r="T16" s="85">
        <f>分析係数表!F19</f>
        <v>0.23999139044339216</v>
      </c>
      <c r="U16" s="86">
        <f t="shared" si="7"/>
        <v>0</v>
      </c>
      <c r="V16" s="87">
        <f>分析係数表!D19</f>
        <v>1.8941024537236333E-2</v>
      </c>
      <c r="W16" s="167">
        <f t="shared" si="8"/>
        <v>0</v>
      </c>
      <c r="X16" s="76">
        <f>分析係数表!E19</f>
        <v>1.9156263452432199E-2</v>
      </c>
      <c r="Y16" s="166">
        <f t="shared" si="9"/>
        <v>0</v>
      </c>
    </row>
    <row r="17" spans="1:25" x14ac:dyDescent="0.2">
      <c r="A17" s="6" t="s">
        <v>5</v>
      </c>
      <c r="B17" s="5" t="s">
        <v>33</v>
      </c>
      <c r="C17" s="90"/>
      <c r="D17" s="76">
        <f>投入係数表!E17</f>
        <v>0</v>
      </c>
      <c r="E17" s="77">
        <f t="shared" si="0"/>
        <v>0</v>
      </c>
      <c r="F17" s="76">
        <f>分析係数表!C20</f>
        <v>9.5808383233532912E-2</v>
      </c>
      <c r="G17" s="77">
        <f t="shared" si="1"/>
        <v>0</v>
      </c>
      <c r="H17" s="77">
        <v>0</v>
      </c>
      <c r="I17" s="77">
        <f t="shared" si="2"/>
        <v>0</v>
      </c>
      <c r="J17" s="76">
        <f>分析係数表!G20</f>
        <v>0.10049019607843138</v>
      </c>
      <c r="K17" s="78">
        <f t="shared" si="3"/>
        <v>0</v>
      </c>
      <c r="L17" s="79"/>
      <c r="M17" s="80"/>
      <c r="N17" s="81">
        <f>分析係数表!H20</f>
        <v>6.1971307284727176E-4</v>
      </c>
      <c r="O17" s="82">
        <f t="shared" si="4"/>
        <v>0</v>
      </c>
      <c r="P17" s="76">
        <f>分析係数表!C20</f>
        <v>9.5808383233532912E-2</v>
      </c>
      <c r="Q17" s="82">
        <f t="shared" si="5"/>
        <v>0</v>
      </c>
      <c r="R17" s="83">
        <v>0</v>
      </c>
      <c r="S17" s="84">
        <f t="shared" si="6"/>
        <v>0</v>
      </c>
      <c r="T17" s="85">
        <f>分析係数表!F20</f>
        <v>0.22303921568627452</v>
      </c>
      <c r="U17" s="86">
        <f t="shared" si="7"/>
        <v>0</v>
      </c>
      <c r="V17" s="87">
        <f>分析係数表!D20</f>
        <v>8.5784313725490197E-2</v>
      </c>
      <c r="W17" s="167">
        <f t="shared" si="8"/>
        <v>0</v>
      </c>
      <c r="X17" s="76">
        <f>分析係数表!E20</f>
        <v>9.3137254901960786E-2</v>
      </c>
      <c r="Y17" s="166">
        <f t="shared" si="9"/>
        <v>0</v>
      </c>
    </row>
    <row r="18" spans="1:25" x14ac:dyDescent="0.2">
      <c r="A18" s="6" t="s">
        <v>6</v>
      </c>
      <c r="B18" s="5" t="s">
        <v>34</v>
      </c>
      <c r="C18" s="90"/>
      <c r="D18" s="76">
        <f>投入係数表!E18</f>
        <v>0</v>
      </c>
      <c r="E18" s="77">
        <f t="shared" si="0"/>
        <v>0</v>
      </c>
      <c r="F18" s="76">
        <f>分析係数表!C21</f>
        <v>0.17321313586606568</v>
      </c>
      <c r="G18" s="77">
        <f t="shared" si="1"/>
        <v>0</v>
      </c>
      <c r="H18" s="77">
        <v>0</v>
      </c>
      <c r="I18" s="77">
        <f t="shared" si="2"/>
        <v>0</v>
      </c>
      <c r="J18" s="76">
        <f>分析係数表!G21</f>
        <v>0.28424304840370751</v>
      </c>
      <c r="K18" s="78">
        <f t="shared" si="3"/>
        <v>0</v>
      </c>
      <c r="L18" s="79"/>
      <c r="M18" s="80"/>
      <c r="N18" s="81">
        <f>分析係数表!H21</f>
        <v>1.0225265701979984E-3</v>
      </c>
      <c r="O18" s="82">
        <f t="shared" si="4"/>
        <v>0</v>
      </c>
      <c r="P18" s="76">
        <f>分析係数表!C21</f>
        <v>0.17321313586606568</v>
      </c>
      <c r="Q18" s="82">
        <f t="shared" si="5"/>
        <v>0</v>
      </c>
      <c r="R18" s="83">
        <v>0</v>
      </c>
      <c r="S18" s="84">
        <f t="shared" si="6"/>
        <v>0</v>
      </c>
      <c r="T18" s="85">
        <f>分析係数表!F21</f>
        <v>0.42481977342945415</v>
      </c>
      <c r="U18" s="86">
        <f t="shared" si="7"/>
        <v>0</v>
      </c>
      <c r="V18" s="87">
        <f>分析係数表!D21</f>
        <v>8.2389289392378995E-2</v>
      </c>
      <c r="W18" s="167">
        <f t="shared" si="8"/>
        <v>0</v>
      </c>
      <c r="X18" s="76">
        <f>分析係数表!E21</f>
        <v>7.7239958805355308E-2</v>
      </c>
      <c r="Y18" s="166">
        <f t="shared" si="9"/>
        <v>0</v>
      </c>
    </row>
    <row r="19" spans="1:25" x14ac:dyDescent="0.2">
      <c r="A19" s="6" t="s">
        <v>7</v>
      </c>
      <c r="B19" s="5" t="s">
        <v>268</v>
      </c>
      <c r="C19" s="90"/>
      <c r="D19" s="76">
        <f>投入係数表!E19</f>
        <v>0</v>
      </c>
      <c r="E19" s="77">
        <f t="shared" si="0"/>
        <v>0</v>
      </c>
      <c r="F19" s="76">
        <f>分析係数表!C22</f>
        <v>5.7692307692307709E-2</v>
      </c>
      <c r="G19" s="77">
        <f t="shared" si="1"/>
        <v>0</v>
      </c>
      <c r="H19" s="77">
        <v>0</v>
      </c>
      <c r="I19" s="77">
        <f t="shared" si="2"/>
        <v>0</v>
      </c>
      <c r="J19" s="76">
        <f>分析係数表!G22</f>
        <v>0.19427890345649582</v>
      </c>
      <c r="K19" s="78">
        <f t="shared" si="3"/>
        <v>0</v>
      </c>
      <c r="L19" s="79"/>
      <c r="M19" s="80"/>
      <c r="N19" s="81">
        <f>分析係数表!H22</f>
        <v>6.1971307284727171E-5</v>
      </c>
      <c r="O19" s="82">
        <f t="shared" si="4"/>
        <v>0</v>
      </c>
      <c r="P19" s="76">
        <f>分析係数表!C22</f>
        <v>5.7692307692307709E-2</v>
      </c>
      <c r="Q19" s="82">
        <f t="shared" si="5"/>
        <v>0</v>
      </c>
      <c r="R19" s="83">
        <v>0</v>
      </c>
      <c r="S19" s="84">
        <f t="shared" si="6"/>
        <v>0</v>
      </c>
      <c r="T19" s="85">
        <f>分析係数表!F22</f>
        <v>0.41239570917759238</v>
      </c>
      <c r="U19" s="86">
        <f t="shared" si="7"/>
        <v>0</v>
      </c>
      <c r="V19" s="87">
        <f>分析係数表!D22</f>
        <v>9.5351609058402856E-3</v>
      </c>
      <c r="W19" s="167">
        <f t="shared" si="8"/>
        <v>0</v>
      </c>
      <c r="X19" s="76">
        <f>分析係数表!E22</f>
        <v>8.3432657926102508E-3</v>
      </c>
      <c r="Y19" s="166">
        <f t="shared" si="9"/>
        <v>0</v>
      </c>
    </row>
    <row r="20" spans="1:25" x14ac:dyDescent="0.2">
      <c r="A20" s="6" t="s">
        <v>8</v>
      </c>
      <c r="B20" s="5" t="s">
        <v>269</v>
      </c>
      <c r="C20" s="90"/>
      <c r="D20" s="76">
        <f>投入係数表!E20</f>
        <v>0</v>
      </c>
      <c r="E20" s="77">
        <f t="shared" si="0"/>
        <v>0</v>
      </c>
      <c r="F20" s="76">
        <f>分析係数表!C23</f>
        <v>0</v>
      </c>
      <c r="G20" s="77">
        <f t="shared" si="1"/>
        <v>0</v>
      </c>
      <c r="H20" s="77">
        <v>0</v>
      </c>
      <c r="I20" s="77">
        <f t="shared" si="2"/>
        <v>0</v>
      </c>
      <c r="J20" s="76">
        <f>分析係数表!G23</f>
        <v>0.21608040201005024</v>
      </c>
      <c r="K20" s="78">
        <f t="shared" si="3"/>
        <v>0</v>
      </c>
      <c r="L20" s="79"/>
      <c r="M20" s="80"/>
      <c r="N20" s="81">
        <f>分析係数表!H23</f>
        <v>3.0985653642363585E-5</v>
      </c>
      <c r="O20" s="82">
        <f t="shared" si="4"/>
        <v>0</v>
      </c>
      <c r="P20" s="76">
        <f>分析係数表!C23</f>
        <v>0</v>
      </c>
      <c r="Q20" s="82">
        <f t="shared" si="5"/>
        <v>0</v>
      </c>
      <c r="R20" s="83">
        <v>0</v>
      </c>
      <c r="S20" s="84">
        <f t="shared" si="6"/>
        <v>0</v>
      </c>
      <c r="T20" s="85">
        <f>分析係数表!F23</f>
        <v>0.44723618090452261</v>
      </c>
      <c r="U20" s="86">
        <f t="shared" si="7"/>
        <v>0</v>
      </c>
      <c r="V20" s="87">
        <f>分析係数表!D23</f>
        <v>5.0251256281407038E-2</v>
      </c>
      <c r="W20" s="167">
        <f t="shared" si="8"/>
        <v>0</v>
      </c>
      <c r="X20" s="76">
        <f>分析係数表!E23</f>
        <v>3.5175879396984924E-2</v>
      </c>
      <c r="Y20" s="166">
        <f t="shared" si="9"/>
        <v>0</v>
      </c>
    </row>
    <row r="21" spans="1:25" x14ac:dyDescent="0.2">
      <c r="A21" s="6" t="s">
        <v>9</v>
      </c>
      <c r="B21" s="5" t="s">
        <v>270</v>
      </c>
      <c r="C21" s="90"/>
      <c r="D21" s="76">
        <f>投入係数表!E21</f>
        <v>0</v>
      </c>
      <c r="E21" s="77">
        <f t="shared" si="0"/>
        <v>0</v>
      </c>
      <c r="F21" s="76">
        <f>分析係数表!C24</f>
        <v>1</v>
      </c>
      <c r="G21" s="77">
        <f t="shared" si="1"/>
        <v>0</v>
      </c>
      <c r="H21" s="77">
        <v>0</v>
      </c>
      <c r="I21" s="77">
        <f t="shared" si="2"/>
        <v>0</v>
      </c>
      <c r="J21" s="76">
        <f>分析係数表!G24</f>
        <v>0.20751761942051683</v>
      </c>
      <c r="K21" s="78">
        <f t="shared" si="3"/>
        <v>0</v>
      </c>
      <c r="L21" s="79"/>
      <c r="M21" s="80"/>
      <c r="N21" s="81">
        <f>分析係数表!H24</f>
        <v>4.3379915099309022E-4</v>
      </c>
      <c r="O21" s="82">
        <f t="shared" si="4"/>
        <v>0</v>
      </c>
      <c r="P21" s="76">
        <f>分析係数表!C24</f>
        <v>1</v>
      </c>
      <c r="Q21" s="82">
        <f t="shared" si="5"/>
        <v>0</v>
      </c>
      <c r="R21" s="83">
        <v>0</v>
      </c>
      <c r="S21" s="84">
        <f t="shared" si="6"/>
        <v>0</v>
      </c>
      <c r="T21" s="85">
        <f>分析係数表!F24</f>
        <v>0.3923257635082224</v>
      </c>
      <c r="U21" s="86">
        <f t="shared" si="7"/>
        <v>0</v>
      </c>
      <c r="V21" s="87">
        <f>分析係数表!D24</f>
        <v>7.9874706342991389E-2</v>
      </c>
      <c r="W21" s="167">
        <f t="shared" si="8"/>
        <v>0</v>
      </c>
      <c r="X21" s="76">
        <f>分析係数表!E24</f>
        <v>8.1440877055599062E-2</v>
      </c>
      <c r="Y21" s="166">
        <f t="shared" si="9"/>
        <v>0</v>
      </c>
    </row>
    <row r="22" spans="1:25" x14ac:dyDescent="0.2">
      <c r="A22" s="6" t="s">
        <v>10</v>
      </c>
      <c r="B22" s="5" t="s">
        <v>271</v>
      </c>
      <c r="C22" s="90"/>
      <c r="D22" s="76">
        <f>投入係数表!E22</f>
        <v>0</v>
      </c>
      <c r="E22" s="77">
        <f t="shared" si="0"/>
        <v>0</v>
      </c>
      <c r="F22" s="76">
        <f>分析係数表!C25</f>
        <v>0.15636042402826855</v>
      </c>
      <c r="G22" s="77">
        <f t="shared" si="1"/>
        <v>0</v>
      </c>
      <c r="H22" s="77">
        <v>0</v>
      </c>
      <c r="I22" s="77">
        <f t="shared" si="2"/>
        <v>0</v>
      </c>
      <c r="J22" s="76">
        <f>分析係数表!G25</f>
        <v>0.19674295774647887</v>
      </c>
      <c r="K22" s="78">
        <f t="shared" si="3"/>
        <v>0</v>
      </c>
      <c r="L22" s="79"/>
      <c r="M22" s="80"/>
      <c r="N22" s="81">
        <f>分析係数表!H25</f>
        <v>5.8872741920490813E-4</v>
      </c>
      <c r="O22" s="82">
        <f t="shared" si="4"/>
        <v>0</v>
      </c>
      <c r="P22" s="76">
        <f>分析係数表!C25</f>
        <v>0.15636042402826855</v>
      </c>
      <c r="Q22" s="82">
        <f t="shared" si="5"/>
        <v>0</v>
      </c>
      <c r="R22" s="83">
        <v>0</v>
      </c>
      <c r="S22" s="84">
        <f t="shared" si="6"/>
        <v>0</v>
      </c>
      <c r="T22" s="85">
        <f>分析係数表!F25</f>
        <v>0.35079225352112675</v>
      </c>
      <c r="U22" s="86">
        <f t="shared" si="7"/>
        <v>0</v>
      </c>
      <c r="V22" s="87">
        <f>分析係数表!D25</f>
        <v>7.2183098591549297E-2</v>
      </c>
      <c r="W22" s="167">
        <f t="shared" si="8"/>
        <v>0</v>
      </c>
      <c r="X22" s="76">
        <f>分析係数表!E25</f>
        <v>6.8661971830985921E-2</v>
      </c>
      <c r="Y22" s="166">
        <f t="shared" si="9"/>
        <v>0</v>
      </c>
    </row>
    <row r="23" spans="1:25" x14ac:dyDescent="0.2">
      <c r="A23" s="6" t="s">
        <v>11</v>
      </c>
      <c r="B23" s="5" t="s">
        <v>35</v>
      </c>
      <c r="C23" s="90"/>
      <c r="D23" s="76">
        <f>投入係数表!E23</f>
        <v>0</v>
      </c>
      <c r="E23" s="77">
        <f t="shared" si="0"/>
        <v>0</v>
      </c>
      <c r="F23" s="76">
        <f>分析係数表!C26</f>
        <v>0.2968369829683698</v>
      </c>
      <c r="G23" s="77">
        <f t="shared" si="1"/>
        <v>0</v>
      </c>
      <c r="H23" s="77">
        <v>0</v>
      </c>
      <c r="I23" s="77">
        <f t="shared" si="2"/>
        <v>0</v>
      </c>
      <c r="J23" s="76">
        <f>分析係数表!G26</f>
        <v>0.19691119691119691</v>
      </c>
      <c r="K23" s="78">
        <f t="shared" si="3"/>
        <v>0</v>
      </c>
      <c r="L23" s="79"/>
      <c r="M23" s="80"/>
      <c r="N23" s="81">
        <f>分析係数表!H26</f>
        <v>1.2859046261580888E-2</v>
      </c>
      <c r="O23" s="82">
        <f t="shared" si="4"/>
        <v>0</v>
      </c>
      <c r="P23" s="76">
        <f>分析係数表!C26</f>
        <v>0.2968369829683698</v>
      </c>
      <c r="Q23" s="82">
        <f t="shared" si="5"/>
        <v>0</v>
      </c>
      <c r="R23" s="83">
        <v>0</v>
      </c>
      <c r="S23" s="84">
        <f t="shared" si="6"/>
        <v>0</v>
      </c>
      <c r="T23" s="85">
        <f>分析係数表!F26</f>
        <v>0.33687258687258687</v>
      </c>
      <c r="U23" s="86">
        <f t="shared" si="7"/>
        <v>0</v>
      </c>
      <c r="V23" s="87">
        <f>分析係数表!D26</f>
        <v>8.7355212355212361E-2</v>
      </c>
      <c r="W23" s="167">
        <f t="shared" si="8"/>
        <v>0</v>
      </c>
      <c r="X23" s="76">
        <f>分析係数表!E26</f>
        <v>9.2664092664092659E-2</v>
      </c>
      <c r="Y23" s="166">
        <f t="shared" si="9"/>
        <v>0</v>
      </c>
    </row>
    <row r="24" spans="1:25" x14ac:dyDescent="0.2">
      <c r="A24" s="6" t="s">
        <v>12</v>
      </c>
      <c r="B24" s="5" t="s">
        <v>365</v>
      </c>
      <c r="C24" s="90"/>
      <c r="D24" s="76">
        <f>投入係数表!E24</f>
        <v>0</v>
      </c>
      <c r="E24" s="77">
        <f t="shared" si="0"/>
        <v>0</v>
      </c>
      <c r="F24" s="76">
        <f>分析係数表!C27</f>
        <v>2.7090694935217874E-2</v>
      </c>
      <c r="G24" s="77">
        <f t="shared" si="1"/>
        <v>0</v>
      </c>
      <c r="H24" s="77">
        <v>0</v>
      </c>
      <c r="I24" s="77">
        <f t="shared" si="2"/>
        <v>0</v>
      </c>
      <c r="J24" s="76">
        <f>分析係数表!G27</f>
        <v>0.18333333333333332</v>
      </c>
      <c r="K24" s="78">
        <f t="shared" si="3"/>
        <v>0</v>
      </c>
      <c r="L24" s="79"/>
      <c r="M24" s="80"/>
      <c r="N24" s="81">
        <f>分析係数表!H27</f>
        <v>1.2053419266879434E-2</v>
      </c>
      <c r="O24" s="82">
        <f t="shared" si="4"/>
        <v>0</v>
      </c>
      <c r="P24" s="76">
        <f>分析係数表!C27</f>
        <v>2.7090694935217874E-2</v>
      </c>
      <c r="Q24" s="82">
        <f t="shared" si="5"/>
        <v>0</v>
      </c>
      <c r="R24" s="83">
        <v>0</v>
      </c>
      <c r="S24" s="84">
        <f t="shared" si="6"/>
        <v>0</v>
      </c>
      <c r="T24" s="85">
        <f>分析係数表!F27</f>
        <v>0.33333333333333331</v>
      </c>
      <c r="U24" s="86">
        <f t="shared" si="7"/>
        <v>0</v>
      </c>
      <c r="V24" s="87">
        <f>分析係数表!D27</f>
        <v>0</v>
      </c>
      <c r="W24" s="167">
        <f t="shared" si="8"/>
        <v>0</v>
      </c>
      <c r="X24" s="76">
        <f>分析係数表!E27</f>
        <v>0</v>
      </c>
      <c r="Y24" s="166">
        <f t="shared" si="9"/>
        <v>0</v>
      </c>
    </row>
    <row r="25" spans="1:25" x14ac:dyDescent="0.2">
      <c r="A25" s="6" t="s">
        <v>13</v>
      </c>
      <c r="B25" s="5" t="s">
        <v>191</v>
      </c>
      <c r="C25" s="90"/>
      <c r="D25" s="76">
        <f>投入係数表!E25</f>
        <v>0</v>
      </c>
      <c r="E25" s="77">
        <f t="shared" si="0"/>
        <v>0</v>
      </c>
      <c r="F25" s="76">
        <f>分析係数表!C28</f>
        <v>5.9347181008901906E-3</v>
      </c>
      <c r="G25" s="77">
        <f t="shared" si="1"/>
        <v>0</v>
      </c>
      <c r="H25" s="77">
        <v>0</v>
      </c>
      <c r="I25" s="77">
        <f t="shared" si="2"/>
        <v>0</v>
      </c>
      <c r="J25" s="76">
        <f>分析係数表!G28</f>
        <v>0.12222222222222222</v>
      </c>
      <c r="K25" s="78">
        <f t="shared" si="3"/>
        <v>0</v>
      </c>
      <c r="L25" s="79"/>
      <c r="M25" s="80"/>
      <c r="N25" s="81">
        <f>分析係数表!H28</f>
        <v>2.299135500263378E-2</v>
      </c>
      <c r="O25" s="82">
        <f t="shared" si="4"/>
        <v>0</v>
      </c>
      <c r="P25" s="76">
        <f>分析係数表!C28</f>
        <v>5.9347181008901906E-3</v>
      </c>
      <c r="Q25" s="82">
        <f t="shared" si="5"/>
        <v>0</v>
      </c>
      <c r="R25" s="83">
        <v>0</v>
      </c>
      <c r="S25" s="84">
        <f t="shared" si="6"/>
        <v>0</v>
      </c>
      <c r="T25" s="85">
        <f>分析係数表!F28</f>
        <v>0.21111111111111111</v>
      </c>
      <c r="U25" s="86">
        <f t="shared" si="7"/>
        <v>0</v>
      </c>
      <c r="V25" s="87">
        <f>分析係数表!D28</f>
        <v>0.82222222222222219</v>
      </c>
      <c r="W25" s="167">
        <f t="shared" si="8"/>
        <v>0</v>
      </c>
      <c r="X25" s="76">
        <f>分析係数表!E28</f>
        <v>0.82222222222222219</v>
      </c>
      <c r="Y25" s="166">
        <f t="shared" si="9"/>
        <v>0</v>
      </c>
    </row>
    <row r="26" spans="1:25" x14ac:dyDescent="0.2">
      <c r="A26" s="6" t="s">
        <v>14</v>
      </c>
      <c r="B26" s="5" t="s">
        <v>50</v>
      </c>
      <c r="C26" s="90"/>
      <c r="D26" s="76">
        <f>投入係数表!E26</f>
        <v>0</v>
      </c>
      <c r="E26" s="77">
        <f t="shared" si="0"/>
        <v>0</v>
      </c>
      <c r="F26" s="76">
        <f>分析係数表!C29</f>
        <v>2.9045643153526979E-2</v>
      </c>
      <c r="G26" s="77">
        <f t="shared" si="1"/>
        <v>0</v>
      </c>
      <c r="H26" s="77">
        <v>0</v>
      </c>
      <c r="I26" s="77">
        <f t="shared" si="2"/>
        <v>0</v>
      </c>
      <c r="J26" s="76">
        <f>分析係数表!G29</f>
        <v>0.27966101694915252</v>
      </c>
      <c r="K26" s="78">
        <f t="shared" si="3"/>
        <v>0</v>
      </c>
      <c r="L26" s="79"/>
      <c r="M26" s="80"/>
      <c r="N26" s="81">
        <f>分析係数表!H29</f>
        <v>1.0659064852973073E-2</v>
      </c>
      <c r="O26" s="82">
        <f t="shared" si="4"/>
        <v>0</v>
      </c>
      <c r="P26" s="76">
        <f>分析係数表!C29</f>
        <v>2.9045643153526979E-2</v>
      </c>
      <c r="Q26" s="82">
        <f t="shared" si="5"/>
        <v>0</v>
      </c>
      <c r="R26" s="83">
        <v>0</v>
      </c>
      <c r="S26" s="84">
        <f t="shared" si="6"/>
        <v>0</v>
      </c>
      <c r="T26" s="85">
        <f>分析係数表!F29</f>
        <v>0.4576271186440678</v>
      </c>
      <c r="U26" s="86">
        <f t="shared" si="7"/>
        <v>0</v>
      </c>
      <c r="V26" s="87">
        <f>分析係数表!D29</f>
        <v>0.38983050847457629</v>
      </c>
      <c r="W26" s="167">
        <f t="shared" si="8"/>
        <v>0</v>
      </c>
      <c r="X26" s="76">
        <f>分析係数表!E29</f>
        <v>0.16101694915254236</v>
      </c>
      <c r="Y26" s="166">
        <f t="shared" si="9"/>
        <v>0</v>
      </c>
    </row>
    <row r="27" spans="1:25" x14ac:dyDescent="0.2">
      <c r="A27" s="6" t="s">
        <v>15</v>
      </c>
      <c r="B27" s="5" t="s">
        <v>36</v>
      </c>
      <c r="C27" s="90"/>
      <c r="D27" s="76">
        <f>投入係数表!E27</f>
        <v>0</v>
      </c>
      <c r="E27" s="77">
        <f t="shared" si="0"/>
        <v>0</v>
      </c>
      <c r="F27" s="76">
        <f>分析係数表!C30</f>
        <v>1</v>
      </c>
      <c r="G27" s="77">
        <f t="shared" si="1"/>
        <v>0</v>
      </c>
      <c r="H27" s="77">
        <v>0</v>
      </c>
      <c r="I27" s="77">
        <f t="shared" si="2"/>
        <v>0</v>
      </c>
      <c r="J27" s="76">
        <f>分析係数表!G30</f>
        <v>0.3445689235265465</v>
      </c>
      <c r="K27" s="78">
        <f t="shared" si="3"/>
        <v>0</v>
      </c>
      <c r="L27" s="79"/>
      <c r="M27" s="80"/>
      <c r="N27" s="81">
        <f>分析係数表!H30</f>
        <v>0</v>
      </c>
      <c r="O27" s="82">
        <f t="shared" si="4"/>
        <v>0</v>
      </c>
      <c r="P27" s="76">
        <f>分析係数表!C30</f>
        <v>1</v>
      </c>
      <c r="Q27" s="82">
        <f t="shared" si="5"/>
        <v>0</v>
      </c>
      <c r="R27" s="83">
        <v>0</v>
      </c>
      <c r="S27" s="84">
        <f t="shared" si="6"/>
        <v>0</v>
      </c>
      <c r="T27" s="85">
        <f>分析係数表!F30</f>
        <v>0.44101315148563081</v>
      </c>
      <c r="U27" s="86">
        <f t="shared" si="7"/>
        <v>0</v>
      </c>
      <c r="V27" s="87">
        <f>分析係数表!D30</f>
        <v>8.7579152459814902E-2</v>
      </c>
      <c r="W27" s="167">
        <f t="shared" si="8"/>
        <v>0</v>
      </c>
      <c r="X27" s="76">
        <f>分析係数表!E30</f>
        <v>6.0009741841207991E-2</v>
      </c>
      <c r="Y27" s="166">
        <f t="shared" si="9"/>
        <v>0</v>
      </c>
    </row>
    <row r="28" spans="1:25" x14ac:dyDescent="0.2">
      <c r="A28" s="6" t="s">
        <v>16</v>
      </c>
      <c r="B28" s="5" t="s">
        <v>192</v>
      </c>
      <c r="C28" s="90"/>
      <c r="D28" s="76">
        <f>投入係数表!E28</f>
        <v>0</v>
      </c>
      <c r="E28" s="77">
        <f t="shared" si="0"/>
        <v>0</v>
      </c>
      <c r="F28" s="76">
        <f>分析係数表!C31</f>
        <v>3.5033259423503327E-2</v>
      </c>
      <c r="G28" s="77">
        <f t="shared" si="1"/>
        <v>0</v>
      </c>
      <c r="H28" s="77">
        <v>0</v>
      </c>
      <c r="I28" s="77">
        <f t="shared" si="2"/>
        <v>0</v>
      </c>
      <c r="J28" s="76">
        <f>分析係数表!G31</f>
        <v>6.3291139240506333E-2</v>
      </c>
      <c r="K28" s="78">
        <f t="shared" si="3"/>
        <v>0</v>
      </c>
      <c r="L28" s="79"/>
      <c r="M28" s="80"/>
      <c r="N28" s="81">
        <f>分析係数表!H31</f>
        <v>2.636879124965141E-2</v>
      </c>
      <c r="O28" s="82">
        <f t="shared" si="4"/>
        <v>0</v>
      </c>
      <c r="P28" s="76">
        <f>分析係数表!C31</f>
        <v>3.5033259423503327E-2</v>
      </c>
      <c r="Q28" s="82">
        <f t="shared" si="5"/>
        <v>0</v>
      </c>
      <c r="R28" s="83">
        <v>0</v>
      </c>
      <c r="S28" s="84">
        <f t="shared" si="6"/>
        <v>0</v>
      </c>
      <c r="T28" s="85">
        <f>分析係数表!F31</f>
        <v>0.34177215189873417</v>
      </c>
      <c r="U28" s="86">
        <f t="shared" si="7"/>
        <v>0</v>
      </c>
      <c r="V28" s="87">
        <f>分析係数表!D31</f>
        <v>0</v>
      </c>
      <c r="W28" s="167">
        <f t="shared" si="8"/>
        <v>0</v>
      </c>
      <c r="X28" s="76">
        <f>分析係数表!E31</f>
        <v>0</v>
      </c>
      <c r="Y28" s="166">
        <f t="shared" si="9"/>
        <v>0</v>
      </c>
    </row>
    <row r="29" spans="1:25" x14ac:dyDescent="0.2">
      <c r="A29" s="6" t="s">
        <v>17</v>
      </c>
      <c r="B29" s="5" t="s">
        <v>272</v>
      </c>
      <c r="C29" s="90"/>
      <c r="D29" s="76">
        <f>投入係数表!E29</f>
        <v>0</v>
      </c>
      <c r="E29" s="77">
        <f t="shared" si="0"/>
        <v>0</v>
      </c>
      <c r="F29" s="76">
        <f>分析係数表!C32</f>
        <v>1</v>
      </c>
      <c r="G29" s="77">
        <f t="shared" si="1"/>
        <v>0</v>
      </c>
      <c r="H29" s="77">
        <v>0</v>
      </c>
      <c r="I29" s="77">
        <f t="shared" si="2"/>
        <v>0</v>
      </c>
      <c r="J29" s="76">
        <f>分析係数表!G32</f>
        <v>0.13994910941475827</v>
      </c>
      <c r="K29" s="78">
        <f t="shared" si="3"/>
        <v>0</v>
      </c>
      <c r="L29" s="79"/>
      <c r="M29" s="80"/>
      <c r="N29" s="81">
        <f>分析係数表!H32</f>
        <v>7.5295138350943511E-3</v>
      </c>
      <c r="O29" s="82">
        <f t="shared" si="4"/>
        <v>0</v>
      </c>
      <c r="P29" s="76">
        <f>分析係数表!C32</f>
        <v>1</v>
      </c>
      <c r="Q29" s="82">
        <f t="shared" si="5"/>
        <v>0</v>
      </c>
      <c r="R29" s="83">
        <v>0</v>
      </c>
      <c r="S29" s="84">
        <f t="shared" si="6"/>
        <v>0</v>
      </c>
      <c r="T29" s="85">
        <f>分析係数表!F32</f>
        <v>0.48346055979643765</v>
      </c>
      <c r="U29" s="86">
        <f t="shared" si="7"/>
        <v>0</v>
      </c>
      <c r="V29" s="87">
        <f>分析係数表!D32</f>
        <v>1.0178117048346057E-2</v>
      </c>
      <c r="W29" s="167">
        <f t="shared" si="8"/>
        <v>0</v>
      </c>
      <c r="X29" s="76">
        <f>分析係数表!E32</f>
        <v>1.5267175572519083E-2</v>
      </c>
      <c r="Y29" s="166">
        <f t="shared" si="9"/>
        <v>0</v>
      </c>
    </row>
    <row r="30" spans="1:25" x14ac:dyDescent="0.2">
      <c r="A30" s="6" t="s">
        <v>18</v>
      </c>
      <c r="B30" s="5" t="s">
        <v>273</v>
      </c>
      <c r="C30" s="90"/>
      <c r="D30" s="76">
        <f>投入係数表!E30</f>
        <v>0</v>
      </c>
      <c r="E30" s="77">
        <f t="shared" si="0"/>
        <v>0</v>
      </c>
      <c r="F30" s="76">
        <f>分析係数表!C33</f>
        <v>1</v>
      </c>
      <c r="G30" s="77">
        <f t="shared" si="1"/>
        <v>0</v>
      </c>
      <c r="H30" s="77">
        <v>0</v>
      </c>
      <c r="I30" s="77">
        <f t="shared" si="2"/>
        <v>0</v>
      </c>
      <c r="J30" s="76">
        <f>分析係数表!G33</f>
        <v>0.50525087514585765</v>
      </c>
      <c r="K30" s="78">
        <f t="shared" si="3"/>
        <v>0</v>
      </c>
      <c r="L30" s="79"/>
      <c r="M30" s="80"/>
      <c r="N30" s="81">
        <f>分析係数表!H33</f>
        <v>1.0844978774827254E-3</v>
      </c>
      <c r="O30" s="82">
        <f t="shared" si="4"/>
        <v>0</v>
      </c>
      <c r="P30" s="76">
        <f>分析係数表!C33</f>
        <v>1</v>
      </c>
      <c r="Q30" s="82">
        <f t="shared" si="5"/>
        <v>0</v>
      </c>
      <c r="R30" s="83">
        <v>0</v>
      </c>
      <c r="S30" s="84">
        <f t="shared" si="6"/>
        <v>0</v>
      </c>
      <c r="T30" s="85">
        <f>分析係数表!F33</f>
        <v>0.64410735122520424</v>
      </c>
      <c r="U30" s="86">
        <f t="shared" si="7"/>
        <v>0</v>
      </c>
      <c r="V30" s="87">
        <f>分析係数表!D33</f>
        <v>4.7841306884480746E-2</v>
      </c>
      <c r="W30" s="167">
        <f t="shared" si="8"/>
        <v>0</v>
      </c>
      <c r="X30" s="76">
        <f>分析係数表!E33</f>
        <v>4.3173862310385065E-2</v>
      </c>
      <c r="Y30" s="166">
        <f t="shared" si="9"/>
        <v>0</v>
      </c>
    </row>
    <row r="31" spans="1:25" x14ac:dyDescent="0.2">
      <c r="A31" s="6" t="s">
        <v>19</v>
      </c>
      <c r="B31" s="5" t="s">
        <v>274</v>
      </c>
      <c r="C31" s="90"/>
      <c r="D31" s="76">
        <f>投入係数表!E31</f>
        <v>0</v>
      </c>
      <c r="E31" s="77">
        <f t="shared" si="0"/>
        <v>0</v>
      </c>
      <c r="F31" s="76">
        <f>分析係数表!C34</f>
        <v>0.19949759263135858</v>
      </c>
      <c r="G31" s="77">
        <f t="shared" si="1"/>
        <v>0</v>
      </c>
      <c r="H31" s="77">
        <v>0</v>
      </c>
      <c r="I31" s="77">
        <f t="shared" si="2"/>
        <v>0</v>
      </c>
      <c r="J31" s="76">
        <f>分析係数表!G34</f>
        <v>0.4244650271478761</v>
      </c>
      <c r="K31" s="78">
        <f t="shared" si="3"/>
        <v>0</v>
      </c>
      <c r="L31" s="79"/>
      <c r="M31" s="80"/>
      <c r="N31" s="81">
        <f>分析係数表!H34</f>
        <v>0.18489139528398352</v>
      </c>
      <c r="O31" s="82">
        <f t="shared" si="4"/>
        <v>0</v>
      </c>
      <c r="P31" s="76">
        <f>分析係数表!C34</f>
        <v>0.19949759263135858</v>
      </c>
      <c r="Q31" s="82">
        <f t="shared" si="5"/>
        <v>0</v>
      </c>
      <c r="R31" s="83">
        <v>0</v>
      </c>
      <c r="S31" s="84">
        <f t="shared" si="6"/>
        <v>0</v>
      </c>
      <c r="T31" s="85">
        <f>分析係数表!F34</f>
        <v>0.70105397636537847</v>
      </c>
      <c r="U31" s="86">
        <f t="shared" si="7"/>
        <v>0</v>
      </c>
      <c r="V31" s="87">
        <f>分析係数表!D34</f>
        <v>0.39061002874480999</v>
      </c>
      <c r="W31" s="167">
        <f t="shared" si="8"/>
        <v>0</v>
      </c>
      <c r="X31" s="76">
        <f>分析係数表!E34</f>
        <v>0.23634621526668795</v>
      </c>
      <c r="Y31" s="166">
        <f t="shared" si="9"/>
        <v>0</v>
      </c>
    </row>
    <row r="32" spans="1:25" x14ac:dyDescent="0.2">
      <c r="A32" s="6" t="s">
        <v>20</v>
      </c>
      <c r="B32" s="5" t="s">
        <v>37</v>
      </c>
      <c r="C32" s="90"/>
      <c r="D32" s="76">
        <f>投入係数表!E32</f>
        <v>0</v>
      </c>
      <c r="E32" s="77">
        <f t="shared" si="0"/>
        <v>0</v>
      </c>
      <c r="F32" s="76">
        <f>分析係数表!C35</f>
        <v>0.22275795564127288</v>
      </c>
      <c r="G32" s="77">
        <f t="shared" si="1"/>
        <v>0</v>
      </c>
      <c r="H32" s="77">
        <v>0</v>
      </c>
      <c r="I32" s="77">
        <f t="shared" si="2"/>
        <v>0</v>
      </c>
      <c r="J32" s="76">
        <f>分析係数表!G35</f>
        <v>0.31756756756756754</v>
      </c>
      <c r="K32" s="78">
        <f t="shared" si="3"/>
        <v>0</v>
      </c>
      <c r="L32" s="79"/>
      <c r="M32" s="80"/>
      <c r="N32" s="81">
        <f>分析係数表!H35</f>
        <v>6.990363461717225E-2</v>
      </c>
      <c r="O32" s="82">
        <f t="shared" si="4"/>
        <v>0</v>
      </c>
      <c r="P32" s="76">
        <f>分析係数表!C35</f>
        <v>0.22275795564127288</v>
      </c>
      <c r="Q32" s="82">
        <f t="shared" si="5"/>
        <v>0</v>
      </c>
      <c r="R32" s="83">
        <v>0</v>
      </c>
      <c r="S32" s="84">
        <f t="shared" si="6"/>
        <v>0</v>
      </c>
      <c r="T32" s="85">
        <f>分析係数表!F35</f>
        <v>0.6527027027027027</v>
      </c>
      <c r="U32" s="86">
        <f t="shared" si="7"/>
        <v>0</v>
      </c>
      <c r="V32" s="87">
        <f>分析係数表!D35</f>
        <v>0.11351351351351352</v>
      </c>
      <c r="W32" s="167">
        <f t="shared" si="8"/>
        <v>0</v>
      </c>
      <c r="X32" s="76">
        <f>分析係数表!E35</f>
        <v>8.9189189189189194E-2</v>
      </c>
      <c r="Y32" s="166">
        <f t="shared" si="9"/>
        <v>0</v>
      </c>
    </row>
    <row r="33" spans="1:25" x14ac:dyDescent="0.2">
      <c r="A33" s="6" t="s">
        <v>21</v>
      </c>
      <c r="B33" s="5" t="s">
        <v>38</v>
      </c>
      <c r="C33" s="90"/>
      <c r="D33" s="76">
        <f>投入係数表!E33</f>
        <v>0</v>
      </c>
      <c r="E33" s="77">
        <f t="shared" si="0"/>
        <v>0</v>
      </c>
      <c r="F33" s="76">
        <f>分析係数表!C36</f>
        <v>0.43622860833064259</v>
      </c>
      <c r="G33" s="77">
        <f t="shared" si="1"/>
        <v>0</v>
      </c>
      <c r="H33" s="77">
        <v>0</v>
      </c>
      <c r="I33" s="77">
        <f t="shared" si="2"/>
        <v>0</v>
      </c>
      <c r="J33" s="76">
        <f>分析係数表!G36</f>
        <v>3.6982248520710057E-3</v>
      </c>
      <c r="K33" s="78">
        <f t="shared" si="3"/>
        <v>0</v>
      </c>
      <c r="L33" s="79"/>
      <c r="M33" s="80"/>
      <c r="N33" s="81">
        <f>分析係数表!H36</f>
        <v>7.7743004988690231E-2</v>
      </c>
      <c r="O33" s="82">
        <f t="shared" si="4"/>
        <v>0</v>
      </c>
      <c r="P33" s="76">
        <f>分析係数表!C36</f>
        <v>0.43622860833064259</v>
      </c>
      <c r="Q33" s="82">
        <f t="shared" si="5"/>
        <v>0</v>
      </c>
      <c r="R33" s="83">
        <v>0</v>
      </c>
      <c r="S33" s="84">
        <f t="shared" si="6"/>
        <v>0</v>
      </c>
      <c r="T33" s="85">
        <f>分析係数表!F36</f>
        <v>0.90162721893491127</v>
      </c>
      <c r="U33" s="86">
        <f t="shared" si="7"/>
        <v>0</v>
      </c>
      <c r="V33" s="87">
        <f>分析係数表!D36</f>
        <v>2.1449704142011833E-2</v>
      </c>
      <c r="W33" s="167">
        <f t="shared" si="8"/>
        <v>0</v>
      </c>
      <c r="X33" s="76">
        <f>分析係数表!E36</f>
        <v>1.4792899408284023E-3</v>
      </c>
      <c r="Y33" s="166">
        <f t="shared" si="9"/>
        <v>0</v>
      </c>
    </row>
    <row r="34" spans="1:25" x14ac:dyDescent="0.2">
      <c r="A34" s="6" t="s">
        <v>22</v>
      </c>
      <c r="B34" s="5" t="s">
        <v>377</v>
      </c>
      <c r="C34" s="90"/>
      <c r="D34" s="76">
        <f>投入係数表!E34</f>
        <v>0</v>
      </c>
      <c r="E34" s="77">
        <f t="shared" si="0"/>
        <v>0</v>
      </c>
      <c r="F34" s="76">
        <f>分析係数表!C37</f>
        <v>0.12537048014226437</v>
      </c>
      <c r="G34" s="77">
        <f t="shared" si="1"/>
        <v>0</v>
      </c>
      <c r="H34" s="77">
        <v>0</v>
      </c>
      <c r="I34" s="77">
        <f t="shared" si="2"/>
        <v>0</v>
      </c>
      <c r="J34" s="76">
        <f>分析係数表!G37</f>
        <v>0.54441260744985676</v>
      </c>
      <c r="K34" s="78">
        <f t="shared" si="3"/>
        <v>0</v>
      </c>
      <c r="L34" s="79"/>
      <c r="M34" s="80"/>
      <c r="N34" s="81">
        <f>分析係数表!H37</f>
        <v>5.4441793449632819E-2</v>
      </c>
      <c r="O34" s="82">
        <f t="shared" si="4"/>
        <v>0</v>
      </c>
      <c r="P34" s="76">
        <f>分析係数表!C37</f>
        <v>0.12537048014226437</v>
      </c>
      <c r="Q34" s="82">
        <f t="shared" si="5"/>
        <v>0</v>
      </c>
      <c r="R34" s="83">
        <v>0</v>
      </c>
      <c r="S34" s="84">
        <f t="shared" si="6"/>
        <v>0</v>
      </c>
      <c r="T34" s="85">
        <f>分析係数表!F37</f>
        <v>0.7435530085959885</v>
      </c>
      <c r="U34" s="86">
        <f t="shared" si="7"/>
        <v>0</v>
      </c>
      <c r="V34" s="87">
        <f>分析係数表!D37</f>
        <v>0.23782234957020057</v>
      </c>
      <c r="W34" s="167">
        <f t="shared" si="8"/>
        <v>0</v>
      </c>
      <c r="X34" s="76">
        <f>分析係数表!E37</f>
        <v>0.19484240687679083</v>
      </c>
      <c r="Y34" s="166">
        <f t="shared" si="9"/>
        <v>0</v>
      </c>
    </row>
    <row r="35" spans="1:25" x14ac:dyDescent="0.2">
      <c r="A35" s="6" t="s">
        <v>23</v>
      </c>
      <c r="B35" s="5" t="s">
        <v>193</v>
      </c>
      <c r="C35" s="90"/>
      <c r="D35" s="76">
        <f>投入係数表!E35</f>
        <v>0</v>
      </c>
      <c r="E35" s="77">
        <f t="shared" si="0"/>
        <v>0</v>
      </c>
      <c r="F35" s="76">
        <f>分析係数表!C38</f>
        <v>2.2876841115637703E-2</v>
      </c>
      <c r="G35" s="77">
        <f t="shared" si="1"/>
        <v>0</v>
      </c>
      <c r="H35" s="77">
        <v>0</v>
      </c>
      <c r="I35" s="77">
        <f t="shared" si="2"/>
        <v>0</v>
      </c>
      <c r="J35" s="76">
        <f>分析係数表!G38</f>
        <v>0.33663366336633666</v>
      </c>
      <c r="K35" s="78">
        <f t="shared" si="3"/>
        <v>0</v>
      </c>
      <c r="L35" s="79"/>
      <c r="M35" s="80"/>
      <c r="N35" s="81">
        <f>分析係数表!H38</f>
        <v>4.7129179190035016E-2</v>
      </c>
      <c r="O35" s="82">
        <f t="shared" si="4"/>
        <v>0</v>
      </c>
      <c r="P35" s="76">
        <f>分析係数表!C38</f>
        <v>2.2876841115637703E-2</v>
      </c>
      <c r="Q35" s="82">
        <f t="shared" si="5"/>
        <v>0</v>
      </c>
      <c r="R35" s="83">
        <v>0</v>
      </c>
      <c r="S35" s="84">
        <f t="shared" si="6"/>
        <v>0</v>
      </c>
      <c r="T35" s="85">
        <f>分析係数表!F38</f>
        <v>0.54455445544554459</v>
      </c>
      <c r="U35" s="86">
        <f t="shared" si="7"/>
        <v>0</v>
      </c>
      <c r="V35" s="87">
        <f>分析係数表!D38</f>
        <v>0.17821782178217821</v>
      </c>
      <c r="W35" s="167">
        <f t="shared" si="8"/>
        <v>0</v>
      </c>
      <c r="X35" s="76">
        <f>分析係数表!E38</f>
        <v>0.21782178217821782</v>
      </c>
      <c r="Y35" s="166">
        <f t="shared" si="9"/>
        <v>0</v>
      </c>
    </row>
    <row r="36" spans="1:25" x14ac:dyDescent="0.2">
      <c r="A36" s="6" t="s">
        <v>24</v>
      </c>
      <c r="B36" s="5" t="s">
        <v>39</v>
      </c>
      <c r="C36" s="90"/>
      <c r="D36" s="76">
        <f>投入係数表!E36</f>
        <v>0</v>
      </c>
      <c r="E36" s="77">
        <f t="shared" si="0"/>
        <v>0</v>
      </c>
      <c r="F36" s="76">
        <f>分析係数表!C39</f>
        <v>1</v>
      </c>
      <c r="G36" s="77">
        <f t="shared" si="1"/>
        <v>0</v>
      </c>
      <c r="H36" s="77">
        <v>0</v>
      </c>
      <c r="I36" s="77">
        <f t="shared" si="2"/>
        <v>0</v>
      </c>
      <c r="J36" s="76">
        <f>分析係数表!G39</f>
        <v>0.3546086320409656</v>
      </c>
      <c r="K36" s="78">
        <f t="shared" si="3"/>
        <v>0</v>
      </c>
      <c r="L36" s="79"/>
      <c r="M36" s="80"/>
      <c r="N36" s="81">
        <f>分析係数表!H39</f>
        <v>4.3379915099309016E-3</v>
      </c>
      <c r="O36" s="82">
        <f t="shared" si="4"/>
        <v>0</v>
      </c>
      <c r="P36" s="76">
        <f>分析係数表!C39</f>
        <v>1</v>
      </c>
      <c r="Q36" s="82">
        <f t="shared" si="5"/>
        <v>0</v>
      </c>
      <c r="R36" s="83">
        <v>0</v>
      </c>
      <c r="S36" s="84">
        <f t="shared" si="6"/>
        <v>0</v>
      </c>
      <c r="T36" s="85">
        <f>分析係数表!F39</f>
        <v>0.70537673738112661</v>
      </c>
      <c r="U36" s="86">
        <f t="shared" si="7"/>
        <v>0</v>
      </c>
      <c r="V36" s="87">
        <f>分析係数表!D39</f>
        <v>5.5779078273591805E-2</v>
      </c>
      <c r="W36" s="167">
        <f t="shared" si="8"/>
        <v>0</v>
      </c>
      <c r="X36" s="76">
        <f>分析係数表!E39</f>
        <v>7.0592538405267011E-2</v>
      </c>
      <c r="Y36" s="166">
        <f t="shared" si="9"/>
        <v>0</v>
      </c>
    </row>
    <row r="37" spans="1:25" x14ac:dyDescent="0.2">
      <c r="A37" s="6" t="s">
        <v>25</v>
      </c>
      <c r="B37" s="5" t="s">
        <v>40</v>
      </c>
      <c r="C37" s="90"/>
      <c r="D37" s="76">
        <f>投入係数表!E37</f>
        <v>0</v>
      </c>
      <c r="E37" s="77">
        <f t="shared" si="0"/>
        <v>0</v>
      </c>
      <c r="F37" s="76">
        <f>分析係数表!C40</f>
        <v>1</v>
      </c>
      <c r="G37" s="77">
        <f t="shared" si="1"/>
        <v>0</v>
      </c>
      <c r="H37" s="77">
        <v>0</v>
      </c>
      <c r="I37" s="77">
        <f t="shared" si="2"/>
        <v>0</v>
      </c>
      <c r="J37" s="76">
        <f>分析係数表!G40</f>
        <v>0.56581344070558914</v>
      </c>
      <c r="K37" s="78">
        <f t="shared" si="3"/>
        <v>0</v>
      </c>
      <c r="L37" s="79"/>
      <c r="M37" s="80"/>
      <c r="N37" s="81">
        <f>分析係数表!H40</f>
        <v>2.8909614848325226E-2</v>
      </c>
      <c r="O37" s="82">
        <f t="shared" si="4"/>
        <v>0</v>
      </c>
      <c r="P37" s="76">
        <f>分析係数表!C40</f>
        <v>1</v>
      </c>
      <c r="Q37" s="82">
        <f t="shared" si="5"/>
        <v>0</v>
      </c>
      <c r="R37" s="83">
        <v>0</v>
      </c>
      <c r="S37" s="84">
        <f t="shared" si="6"/>
        <v>0</v>
      </c>
      <c r="T37" s="85">
        <f>分析係数表!F40</f>
        <v>0.76416450963474258</v>
      </c>
      <c r="U37" s="86">
        <f t="shared" si="7"/>
        <v>0</v>
      </c>
      <c r="V37" s="87">
        <f>分析係数表!D40</f>
        <v>3.8155498034704249E-2</v>
      </c>
      <c r="W37" s="167">
        <f t="shared" si="8"/>
        <v>0</v>
      </c>
      <c r="X37" s="76">
        <f>分析係数表!E40</f>
        <v>2.4733966062697729E-2</v>
      </c>
      <c r="Y37" s="166">
        <f t="shared" si="9"/>
        <v>0</v>
      </c>
    </row>
    <row r="38" spans="1:25" x14ac:dyDescent="0.2">
      <c r="A38" s="6" t="s">
        <v>26</v>
      </c>
      <c r="B38" s="5" t="s">
        <v>276</v>
      </c>
      <c r="C38" s="90"/>
      <c r="D38" s="76">
        <f>投入係数表!E38</f>
        <v>0</v>
      </c>
      <c r="E38" s="77">
        <f t="shared" si="0"/>
        <v>0</v>
      </c>
      <c r="F38" s="76">
        <f>分析係数表!C41</f>
        <v>0.80737001514386675</v>
      </c>
      <c r="G38" s="77">
        <f t="shared" si="1"/>
        <v>0</v>
      </c>
      <c r="H38" s="77">
        <v>0</v>
      </c>
      <c r="I38" s="77">
        <f t="shared" si="2"/>
        <v>0</v>
      </c>
      <c r="J38" s="76">
        <f>分析係数表!G41</f>
        <v>0.46438676343953744</v>
      </c>
      <c r="K38" s="78">
        <f t="shared" si="3"/>
        <v>0</v>
      </c>
      <c r="L38" s="79"/>
      <c r="M38" s="80"/>
      <c r="N38" s="81">
        <f>分析係数表!H41</f>
        <v>5.5247420444334276E-2</v>
      </c>
      <c r="O38" s="82">
        <f t="shared" si="4"/>
        <v>0</v>
      </c>
      <c r="P38" s="76">
        <f>分析係数表!C41</f>
        <v>0.80737001514386675</v>
      </c>
      <c r="Q38" s="82">
        <f t="shared" si="5"/>
        <v>0</v>
      </c>
      <c r="R38" s="83">
        <v>0</v>
      </c>
      <c r="S38" s="84">
        <f t="shared" si="6"/>
        <v>0</v>
      </c>
      <c r="T38" s="85">
        <f>分析係数表!F41</f>
        <v>0.56759749046623198</v>
      </c>
      <c r="U38" s="86">
        <f t="shared" si="7"/>
        <v>0</v>
      </c>
      <c r="V38" s="87">
        <f>分析係数表!D41</f>
        <v>0.17788165826054866</v>
      </c>
      <c r="W38" s="167">
        <f t="shared" si="8"/>
        <v>0</v>
      </c>
      <c r="X38" s="76">
        <f>分析係数表!E41</f>
        <v>0.18021896912289334</v>
      </c>
      <c r="Y38" s="166">
        <f t="shared" si="9"/>
        <v>0</v>
      </c>
    </row>
    <row r="39" spans="1:25" x14ac:dyDescent="0.2">
      <c r="A39" s="6" t="s">
        <v>51</v>
      </c>
      <c r="B39" s="5" t="s">
        <v>367</v>
      </c>
      <c r="C39" s="90"/>
      <c r="D39" s="76">
        <f>投入係数表!E39</f>
        <v>0</v>
      </c>
      <c r="E39" s="77">
        <f>$C$7*D39</f>
        <v>0</v>
      </c>
      <c r="F39" s="76">
        <f>分析係数表!C42</f>
        <v>0.96683250414593702</v>
      </c>
      <c r="G39" s="77">
        <f>E39*F39</f>
        <v>0</v>
      </c>
      <c r="H39" s="77">
        <v>0</v>
      </c>
      <c r="I39" s="77">
        <f>C39+H39</f>
        <v>0</v>
      </c>
      <c r="J39" s="76">
        <f>分析係数表!G42</f>
        <v>0.48211243611584326</v>
      </c>
      <c r="K39" s="78">
        <f>I39*J39</f>
        <v>0</v>
      </c>
      <c r="L39" s="79"/>
      <c r="M39" s="80"/>
      <c r="N39" s="81">
        <f>分析係数表!H42</f>
        <v>1.6732252966876335E-2</v>
      </c>
      <c r="O39" s="82">
        <f t="shared" si="4"/>
        <v>0</v>
      </c>
      <c r="P39" s="76">
        <f>分析係数表!C42</f>
        <v>0.96683250414593702</v>
      </c>
      <c r="Q39" s="82">
        <f>O39*P39</f>
        <v>0</v>
      </c>
      <c r="R39" s="83">
        <v>0</v>
      </c>
      <c r="S39" s="84">
        <f>I39+R39</f>
        <v>0</v>
      </c>
      <c r="T39" s="85">
        <f>分析係数表!F42</f>
        <v>0.55877342419080067</v>
      </c>
      <c r="U39" s="86">
        <f>S39*T39</f>
        <v>0</v>
      </c>
      <c r="V39" s="87">
        <f>分析係数表!D42</f>
        <v>0.25383304940374785</v>
      </c>
      <c r="W39" s="167">
        <f t="shared" si="8"/>
        <v>0</v>
      </c>
      <c r="X39" s="76">
        <f>分析係数表!E42</f>
        <v>0.17717206132879046</v>
      </c>
      <c r="Y39" s="166">
        <f t="shared" si="9"/>
        <v>0</v>
      </c>
    </row>
    <row r="40" spans="1:25" x14ac:dyDescent="0.2">
      <c r="A40" s="6" t="s">
        <v>194</v>
      </c>
      <c r="B40" s="5" t="s">
        <v>41</v>
      </c>
      <c r="C40" s="90"/>
      <c r="D40" s="76">
        <f>投入係数表!E40</f>
        <v>0</v>
      </c>
      <c r="E40" s="77">
        <f>$C$7*D40</f>
        <v>0</v>
      </c>
      <c r="F40" s="76">
        <f>分析係数表!C43</f>
        <v>0.23747353563867324</v>
      </c>
      <c r="G40" s="77">
        <f>E40*F40</f>
        <v>0</v>
      </c>
      <c r="H40" s="77">
        <v>0</v>
      </c>
      <c r="I40" s="77">
        <f>C40+H40</f>
        <v>0</v>
      </c>
      <c r="J40" s="76">
        <f>分析係数表!G43</f>
        <v>0.3947923997185081</v>
      </c>
      <c r="K40" s="78">
        <f>I40*J40</f>
        <v>0</v>
      </c>
      <c r="L40" s="79"/>
      <c r="M40" s="80"/>
      <c r="N40" s="81">
        <f>分析係数表!H43</f>
        <v>4.4340470362222294E-2</v>
      </c>
      <c r="O40" s="82">
        <f t="shared" si="4"/>
        <v>0</v>
      </c>
      <c r="P40" s="76">
        <f>分析係数表!C43</f>
        <v>0.23747353563867324</v>
      </c>
      <c r="Q40" s="82">
        <f>O40*P40</f>
        <v>0</v>
      </c>
      <c r="R40" s="83">
        <v>0</v>
      </c>
      <c r="S40" s="84">
        <f>I40+R40</f>
        <v>0</v>
      </c>
      <c r="T40" s="85">
        <f>分析係数表!F43</f>
        <v>0.64109781843771996</v>
      </c>
      <c r="U40" s="86">
        <f>S40*T40</f>
        <v>0</v>
      </c>
      <c r="V40" s="87">
        <f>分析係数表!D43</f>
        <v>1.4700914848698099</v>
      </c>
      <c r="W40" s="167">
        <f t="shared" si="8"/>
        <v>0</v>
      </c>
      <c r="X40" s="76">
        <f>分析係数表!E43</f>
        <v>1.0415200562983815</v>
      </c>
      <c r="Y40" s="166">
        <f t="shared" si="9"/>
        <v>0</v>
      </c>
    </row>
    <row r="41" spans="1:25" x14ac:dyDescent="0.2">
      <c r="A41" s="6" t="s">
        <v>340</v>
      </c>
      <c r="B41" s="5" t="s">
        <v>42</v>
      </c>
      <c r="C41" s="90"/>
      <c r="D41" s="76">
        <f>投入係数表!E41</f>
        <v>0</v>
      </c>
      <c r="E41" s="77">
        <f>$C$7*D41</f>
        <v>0</v>
      </c>
      <c r="F41" s="76">
        <f>分析係数表!C44</f>
        <v>0.41273100616016423</v>
      </c>
      <c r="G41" s="77">
        <f>E41*F41</f>
        <v>0</v>
      </c>
      <c r="H41" s="77">
        <v>0</v>
      </c>
      <c r="I41" s="77">
        <f>C41+H41</f>
        <v>0</v>
      </c>
      <c r="J41" s="76">
        <f>分析係数表!G44</f>
        <v>0.27032077234506385</v>
      </c>
      <c r="K41" s="78">
        <f>I41*J41</f>
        <v>0</v>
      </c>
      <c r="L41" s="79"/>
      <c r="M41" s="80"/>
      <c r="N41" s="81">
        <f>分析係数表!H44</f>
        <v>0.12437641372044743</v>
      </c>
      <c r="O41" s="82">
        <f t="shared" si="4"/>
        <v>0</v>
      </c>
      <c r="P41" s="76">
        <f>分析係数表!C44</f>
        <v>0.41273100616016423</v>
      </c>
      <c r="Q41" s="82">
        <f>O41*P41</f>
        <v>0</v>
      </c>
      <c r="R41" s="83">
        <v>0</v>
      </c>
      <c r="S41" s="84">
        <f>I41+R41</f>
        <v>0</v>
      </c>
      <c r="T41" s="85">
        <f>分析係数表!F44</f>
        <v>0.52382435378386794</v>
      </c>
      <c r="U41" s="86">
        <f>S41*T41</f>
        <v>0</v>
      </c>
      <c r="V41" s="87">
        <f>分析係数表!D44</f>
        <v>0.30302086577390219</v>
      </c>
      <c r="W41" s="167">
        <f t="shared" si="8"/>
        <v>0</v>
      </c>
      <c r="X41" s="76">
        <f>分析係数表!E44</f>
        <v>0.1999377141077546</v>
      </c>
      <c r="Y41" s="166">
        <f t="shared" si="9"/>
        <v>0</v>
      </c>
    </row>
    <row r="42" spans="1:25" x14ac:dyDescent="0.2">
      <c r="A42" s="6" t="s">
        <v>341</v>
      </c>
      <c r="B42" s="5" t="s">
        <v>278</v>
      </c>
      <c r="C42" s="90"/>
      <c r="D42" s="76">
        <f>投入係数表!E42</f>
        <v>0</v>
      </c>
      <c r="E42" s="77">
        <f>$C$7*D42</f>
        <v>0</v>
      </c>
      <c r="F42" s="76">
        <f>分析係数表!C45</f>
        <v>1</v>
      </c>
      <c r="G42" s="77">
        <f>E42*F42</f>
        <v>0</v>
      </c>
      <c r="H42" s="77">
        <v>0</v>
      </c>
      <c r="I42" s="77">
        <f>C42+H42</f>
        <v>0</v>
      </c>
      <c r="J42" s="76">
        <f>分析係数表!G45</f>
        <v>0</v>
      </c>
      <c r="K42" s="78">
        <f>I42*J42</f>
        <v>0</v>
      </c>
      <c r="L42" s="79"/>
      <c r="M42" s="80"/>
      <c r="N42" s="81">
        <f>分析係数表!H45</f>
        <v>0</v>
      </c>
      <c r="O42" s="82">
        <f t="shared" si="4"/>
        <v>0</v>
      </c>
      <c r="P42" s="76">
        <f>分析係数表!C45</f>
        <v>1</v>
      </c>
      <c r="Q42" s="82">
        <f>O42*P42</f>
        <v>0</v>
      </c>
      <c r="R42" s="83">
        <v>0</v>
      </c>
      <c r="S42" s="84">
        <f>I42+R42</f>
        <v>0</v>
      </c>
      <c r="T42" s="85">
        <f>分析係数表!F45</f>
        <v>0</v>
      </c>
      <c r="U42" s="86">
        <f>S42*T42</f>
        <v>0</v>
      </c>
      <c r="V42" s="87">
        <f>分析係数表!D45</f>
        <v>0</v>
      </c>
      <c r="W42" s="167">
        <f t="shared" si="8"/>
        <v>0</v>
      </c>
      <c r="X42" s="76">
        <f>分析係数表!E45</f>
        <v>0</v>
      </c>
      <c r="Y42" s="166">
        <f t="shared" si="9"/>
        <v>0</v>
      </c>
    </row>
    <row r="43" spans="1:25" x14ac:dyDescent="0.2">
      <c r="A43" s="6" t="s">
        <v>342</v>
      </c>
      <c r="B43" s="5" t="s">
        <v>279</v>
      </c>
      <c r="C43" s="90"/>
      <c r="D43" s="76">
        <f>投入係数表!E43</f>
        <v>0</v>
      </c>
      <c r="E43" s="77">
        <f>$C$7*D43</f>
        <v>0</v>
      </c>
      <c r="F43" s="76">
        <f>分析係数表!C46</f>
        <v>7.03125E-2</v>
      </c>
      <c r="G43" s="77">
        <f>E43*F43</f>
        <v>0</v>
      </c>
      <c r="H43" s="77">
        <v>0</v>
      </c>
      <c r="I43" s="77">
        <f>C43+H43</f>
        <v>0</v>
      </c>
      <c r="J43" s="76">
        <f>分析係数表!G46</f>
        <v>1.0101010101010102E-2</v>
      </c>
      <c r="K43" s="78">
        <f>I43*J43</f>
        <v>0</v>
      </c>
      <c r="L43" s="79"/>
      <c r="M43" s="80"/>
      <c r="N43" s="81">
        <f>分析係数表!H46</f>
        <v>2.5315279025811051E-2</v>
      </c>
      <c r="O43" s="82">
        <f t="shared" si="4"/>
        <v>0</v>
      </c>
      <c r="P43" s="76">
        <f>分析係数表!C46</f>
        <v>7.03125E-2</v>
      </c>
      <c r="Q43" s="82">
        <f>O43*P43</f>
        <v>0</v>
      </c>
      <c r="R43" s="83">
        <v>0</v>
      </c>
      <c r="S43" s="84">
        <f>I43+R43</f>
        <v>0</v>
      </c>
      <c r="T43" s="85">
        <f>分析係数表!F46</f>
        <v>0.30303030303030304</v>
      </c>
      <c r="U43" s="86">
        <f>S43*T43</f>
        <v>0</v>
      </c>
      <c r="V43" s="87">
        <f>分析係数表!D46</f>
        <v>1.0101010101010102E-2</v>
      </c>
      <c r="W43" s="167">
        <f t="shared" si="8"/>
        <v>0</v>
      </c>
      <c r="X43" s="76">
        <f>分析係数表!E46</f>
        <v>3.0303030303030304E-2</v>
      </c>
      <c r="Y43" s="166">
        <f t="shared" si="9"/>
        <v>0</v>
      </c>
    </row>
    <row r="44" spans="1:25" x14ac:dyDescent="0.2">
      <c r="A44" s="192">
        <v>40</v>
      </c>
      <c r="B44" s="14" t="s">
        <v>150</v>
      </c>
      <c r="C44" s="197">
        <f>SUM(C5:C43)</f>
        <v>100</v>
      </c>
      <c r="D44" s="92">
        <f>投入係数表!E44</f>
        <v>0</v>
      </c>
      <c r="E44" s="91">
        <f>SUM(E5:E43)</f>
        <v>0</v>
      </c>
      <c r="F44" s="92">
        <f>分析係数表!C47</f>
        <v>0.45593014645384233</v>
      </c>
      <c r="G44" s="91">
        <f>SUM(G5:G43)</f>
        <v>0</v>
      </c>
      <c r="H44" s="91">
        <f>SUM(H5:H43)</f>
        <v>0</v>
      </c>
      <c r="I44" s="91">
        <f>SUM(I5:I43)</f>
        <v>100</v>
      </c>
      <c r="J44" s="92">
        <f>分析係数表!G47</f>
        <v>0.32612291818538663</v>
      </c>
      <c r="K44" s="93">
        <f>SUM(K5:K43)</f>
        <v>0</v>
      </c>
      <c r="L44" s="94">
        <f>最終需要_まとめ!$L$33</f>
        <v>0.627</v>
      </c>
      <c r="M44" s="91">
        <f>K44*L44</f>
        <v>0</v>
      </c>
      <c r="N44" s="95">
        <f>分析係数表!H47</f>
        <v>1</v>
      </c>
      <c r="O44" s="109">
        <f t="shared" si="4"/>
        <v>0</v>
      </c>
      <c r="P44" s="92">
        <f>分析係数表!C47</f>
        <v>0.45593014645384233</v>
      </c>
      <c r="Q44" s="96">
        <f>SUM(Q5:Q43)</f>
        <v>0</v>
      </c>
      <c r="R44" s="91">
        <f>SUM(R5:R43)</f>
        <v>0</v>
      </c>
      <c r="S44" s="97">
        <f>SUM(S5:S43)</f>
        <v>100</v>
      </c>
      <c r="T44" s="98">
        <f>分析係数表!F47</f>
        <v>0.53227163124544385</v>
      </c>
      <c r="U44" s="99">
        <f>SUM(U5:U43)</f>
        <v>0</v>
      </c>
      <c r="V44" s="100">
        <f>分析係数表!D47</f>
        <v>0.14068019962989961</v>
      </c>
      <c r="W44" s="164">
        <f>SUM(W5:W43)</f>
        <v>0</v>
      </c>
      <c r="X44" s="92">
        <f>分析係数表!E47</f>
        <v>0.11066561991812932</v>
      </c>
      <c r="Y44" s="165">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2015年佐用町産業連関表</v>
      </c>
      <c r="H1" s="401"/>
      <c r="I1" s="401"/>
    </row>
    <row r="2" spans="1:25" x14ac:dyDescent="0.2">
      <c r="B2" s="3" t="s">
        <v>304</v>
      </c>
      <c r="S2" s="3" t="s">
        <v>152</v>
      </c>
      <c r="U2" s="64" t="s">
        <v>209</v>
      </c>
      <c r="W2" s="3" t="s">
        <v>130</v>
      </c>
      <c r="Y2" s="3" t="s">
        <v>153</v>
      </c>
    </row>
    <row r="3" spans="1:25" ht="44" x14ac:dyDescent="0.2">
      <c r="B3" s="65"/>
      <c r="C3" s="66" t="s">
        <v>227</v>
      </c>
      <c r="D3" s="66" t="s">
        <v>248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投入係数表!F5</f>
        <v>0</v>
      </c>
      <c r="E5" s="77">
        <f t="shared" ref="E5:E38" si="0">$C$8*D5</f>
        <v>0</v>
      </c>
      <c r="F5" s="76">
        <f>分析係数表!C8</f>
        <v>1</v>
      </c>
      <c r="G5" s="77">
        <f t="shared" ref="G5:G38" si="1">E5*F5</f>
        <v>0</v>
      </c>
      <c r="H5" s="77">
        <f t="array" ref="H5:H43">MMULT(逆行列係数!C5:AO43,'4'!G5:G43)</f>
        <v>1.0695469510544447E-5</v>
      </c>
      <c r="I5" s="77">
        <f t="shared" ref="I5:I38" si="2">C5+H5</f>
        <v>1.0695469510544447E-5</v>
      </c>
      <c r="J5" s="76">
        <f>分析係数表!G8</f>
        <v>0.11979935084095604</v>
      </c>
      <c r="K5" s="78">
        <f t="shared" ref="K5:K38" si="3">I5*J5</f>
        <v>1.2813103043024626E-6</v>
      </c>
      <c r="L5" s="79" t="s">
        <v>180</v>
      </c>
      <c r="M5" s="80" t="s">
        <v>180</v>
      </c>
      <c r="N5" s="81">
        <f>分析係数表!H8</f>
        <v>1.4191429368202522E-2</v>
      </c>
      <c r="O5" s="82">
        <f t="shared" ref="O5:O43" si="4">$M$44*N5</f>
        <v>0.44928740529493261</v>
      </c>
      <c r="P5" s="76">
        <f>分析係数表!C8</f>
        <v>1</v>
      </c>
      <c r="Q5" s="82">
        <f t="shared" ref="Q5:Q38" si="5">O5*P5</f>
        <v>0.44928740529493261</v>
      </c>
      <c r="R5" s="83">
        <f t="array" ref="R5:R43">MMULT(逆行列係数!C5:AO43,'4'!Q5:Q43)</f>
        <v>0.63137728356680312</v>
      </c>
      <c r="S5" s="84">
        <f t="shared" ref="S5:S38" si="6">I5+R5</f>
        <v>0.63138797903631361</v>
      </c>
      <c r="T5" s="85">
        <f>分析係数表!F8</f>
        <v>0.45234582472705814</v>
      </c>
      <c r="U5" s="86">
        <f t="shared" ref="U5:U43" si="7">S5*T5</f>
        <v>0.28560571609993179</v>
      </c>
      <c r="V5" s="87">
        <f>分析係数表!D8</f>
        <v>0.25140159339038065</v>
      </c>
      <c r="W5" s="167">
        <f t="shared" ref="W5:W43" si="8">ROUND(S5*V5,0)</f>
        <v>0</v>
      </c>
      <c r="X5" s="76">
        <f>分析係数表!E8</f>
        <v>0.19799350840956034</v>
      </c>
      <c r="Y5" s="166">
        <f t="shared" ref="Y5:Y43" si="9">ROUND(S5*X5,0)</f>
        <v>0</v>
      </c>
    </row>
    <row r="6" spans="1:25" x14ac:dyDescent="0.2">
      <c r="A6" s="6" t="s">
        <v>219</v>
      </c>
      <c r="B6" s="5" t="s">
        <v>265</v>
      </c>
      <c r="C6" s="90"/>
      <c r="D6" s="76">
        <f>投入係数表!F6</f>
        <v>0</v>
      </c>
      <c r="E6" s="77">
        <f t="shared" si="0"/>
        <v>0</v>
      </c>
      <c r="F6" s="76">
        <f>分析係数表!C9</f>
        <v>1</v>
      </c>
      <c r="G6" s="77">
        <f t="shared" si="1"/>
        <v>0</v>
      </c>
      <c r="H6" s="77">
        <v>8.4995373877119458E-5</v>
      </c>
      <c r="I6" s="77">
        <f t="shared" si="2"/>
        <v>8.4995373877119458E-5</v>
      </c>
      <c r="J6" s="76">
        <f>分析係数表!G9</f>
        <v>0.2441860465116279</v>
      </c>
      <c r="K6" s="78">
        <f t="shared" si="3"/>
        <v>2.0754684318831495E-5</v>
      </c>
      <c r="L6" s="79"/>
      <c r="M6" s="80"/>
      <c r="N6" s="81">
        <f>分析係数表!H9</f>
        <v>7.4365568741672605E-4</v>
      </c>
      <c r="O6" s="82">
        <f t="shared" si="4"/>
        <v>2.3543444818948434E-2</v>
      </c>
      <c r="P6" s="76">
        <f>分析係数表!C9</f>
        <v>1</v>
      </c>
      <c r="Q6" s="82">
        <f t="shared" si="5"/>
        <v>2.3543444818948434E-2</v>
      </c>
      <c r="R6" s="83">
        <v>3.1434327889927602E-2</v>
      </c>
      <c r="S6" s="84">
        <f t="shared" si="6"/>
        <v>3.1519323263804723E-2</v>
      </c>
      <c r="T6" s="85">
        <f>分析係数表!F9</f>
        <v>0.66860465116279066</v>
      </c>
      <c r="U6" s="86">
        <f t="shared" si="7"/>
        <v>2.1073966135683388E-2</v>
      </c>
      <c r="V6" s="87">
        <f>分析係数表!D9</f>
        <v>0.14534883720930233</v>
      </c>
      <c r="W6" s="167">
        <f t="shared" si="8"/>
        <v>0</v>
      </c>
      <c r="X6" s="76">
        <f>分析係数表!E9</f>
        <v>4.0697674418604654E-2</v>
      </c>
      <c r="Y6" s="166">
        <f t="shared" si="9"/>
        <v>0</v>
      </c>
    </row>
    <row r="7" spans="1:25" x14ac:dyDescent="0.2">
      <c r="A7" s="6" t="s">
        <v>220</v>
      </c>
      <c r="B7" s="5" t="s">
        <v>266</v>
      </c>
      <c r="C7" s="90"/>
      <c r="D7" s="76">
        <f>投入係数表!F7</f>
        <v>0</v>
      </c>
      <c r="E7" s="77">
        <f t="shared" si="0"/>
        <v>0</v>
      </c>
      <c r="F7" s="76">
        <f>分析係数表!C10</f>
        <v>0</v>
      </c>
      <c r="G7" s="77">
        <f t="shared" si="1"/>
        <v>0</v>
      </c>
      <c r="H7" s="77">
        <v>0</v>
      </c>
      <c r="I7" s="77">
        <f t="shared" si="2"/>
        <v>0</v>
      </c>
      <c r="J7" s="76">
        <f>分析係数表!G10</f>
        <v>0</v>
      </c>
      <c r="K7" s="78">
        <f t="shared" si="3"/>
        <v>0</v>
      </c>
      <c r="L7" s="79"/>
      <c r="M7" s="80"/>
      <c r="N7" s="81">
        <f>分析係数表!H10</f>
        <v>1.4563257211910885E-3</v>
      </c>
      <c r="O7" s="82">
        <f t="shared" si="4"/>
        <v>4.6105912770440682E-2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75">
        <f>最終需要_まとめ!C9</f>
        <v>100</v>
      </c>
      <c r="D8" s="76">
        <f>投入係数表!F8</f>
        <v>0</v>
      </c>
      <c r="E8" s="77">
        <f t="shared" si="0"/>
        <v>0</v>
      </c>
      <c r="F8" s="76">
        <f>分析係数表!C11</f>
        <v>1.4950166112956853E-2</v>
      </c>
      <c r="G8" s="77">
        <f t="shared" si="1"/>
        <v>0</v>
      </c>
      <c r="H8" s="77">
        <v>9.60164888867599E-4</v>
      </c>
      <c r="I8" s="77">
        <f t="shared" si="2"/>
        <v>100.00096016488887</v>
      </c>
      <c r="J8" s="76">
        <f>分析係数表!G11</f>
        <v>0.5</v>
      </c>
      <c r="K8" s="78">
        <f t="shared" si="3"/>
        <v>50.000480082444433</v>
      </c>
      <c r="L8" s="79"/>
      <c r="M8" s="80"/>
      <c r="N8" s="81">
        <f>分析係数表!H11</f>
        <v>-3.0985653642363585E-5</v>
      </c>
      <c r="O8" s="82">
        <f t="shared" si="4"/>
        <v>-9.8097686745618473E-4</v>
      </c>
      <c r="P8" s="76">
        <f>分析係数表!C11</f>
        <v>1.4950166112956853E-2</v>
      </c>
      <c r="Q8" s="82">
        <f t="shared" si="5"/>
        <v>-1.466576712143802E-5</v>
      </c>
      <c r="R8" s="83">
        <v>2.7128180163639903E-4</v>
      </c>
      <c r="S8" s="84">
        <f t="shared" si="6"/>
        <v>100.0012314466905</v>
      </c>
      <c r="T8" s="85">
        <f>分析係数表!F11</f>
        <v>0.8125</v>
      </c>
      <c r="U8" s="86">
        <f t="shared" si="7"/>
        <v>81.251000550436032</v>
      </c>
      <c r="V8" s="87">
        <f>分析係数表!D11</f>
        <v>0.3125</v>
      </c>
      <c r="W8" s="167">
        <f t="shared" si="8"/>
        <v>31</v>
      </c>
      <c r="X8" s="76">
        <f>分析係数表!E11</f>
        <v>0</v>
      </c>
      <c r="Y8" s="166">
        <f t="shared" si="9"/>
        <v>0</v>
      </c>
    </row>
    <row r="9" spans="1:25" x14ac:dyDescent="0.2">
      <c r="A9" s="6" t="s">
        <v>222</v>
      </c>
      <c r="B9" s="5" t="s">
        <v>190</v>
      </c>
      <c r="C9" s="90"/>
      <c r="D9" s="76">
        <f>投入係数表!F9</f>
        <v>0</v>
      </c>
      <c r="E9" s="77">
        <f t="shared" si="0"/>
        <v>0</v>
      </c>
      <c r="F9" s="76">
        <f>分析係数表!C12</f>
        <v>7.6050169221580699E-2</v>
      </c>
      <c r="G9" s="77">
        <f t="shared" si="1"/>
        <v>0</v>
      </c>
      <c r="H9" s="77">
        <v>1.2503309198965199E-6</v>
      </c>
      <c r="I9" s="77">
        <f t="shared" si="2"/>
        <v>1.2503309198965199E-6</v>
      </c>
      <c r="J9" s="76">
        <f>分析係数表!G12</f>
        <v>0.1430260047281324</v>
      </c>
      <c r="K9" s="78">
        <f t="shared" si="3"/>
        <v>1.788298360608498E-7</v>
      </c>
      <c r="L9" s="79"/>
      <c r="M9" s="80"/>
      <c r="N9" s="81">
        <f>分析係数表!H12</f>
        <v>0.10532023673039383</v>
      </c>
      <c r="O9" s="82">
        <f t="shared" si="4"/>
        <v>3.3343403724835721</v>
      </c>
      <c r="P9" s="76">
        <f>分析係数表!C12</f>
        <v>7.6050169221580699E-2</v>
      </c>
      <c r="Q9" s="82">
        <f t="shared" si="5"/>
        <v>0.2535771495697241</v>
      </c>
      <c r="R9" s="83">
        <v>0.28285728685649475</v>
      </c>
      <c r="S9" s="84">
        <f t="shared" si="6"/>
        <v>0.28285853718741466</v>
      </c>
      <c r="T9" s="85">
        <f>分析係数表!F12</f>
        <v>0.29432624113475175</v>
      </c>
      <c r="U9" s="86">
        <f t="shared" si="7"/>
        <v>8.3252690023246159E-2</v>
      </c>
      <c r="V9" s="87">
        <f>分析係数表!D12</f>
        <v>7.407407407407407E-2</v>
      </c>
      <c r="W9" s="167">
        <f t="shared" si="8"/>
        <v>0</v>
      </c>
      <c r="X9" s="76">
        <f>分析係数表!E12</f>
        <v>6.6587864460204885E-2</v>
      </c>
      <c r="Y9" s="166">
        <f t="shared" si="9"/>
        <v>0</v>
      </c>
    </row>
    <row r="10" spans="1:25" x14ac:dyDescent="0.2">
      <c r="A10" s="6" t="s">
        <v>223</v>
      </c>
      <c r="B10" s="5" t="s">
        <v>28</v>
      </c>
      <c r="C10" s="90"/>
      <c r="D10" s="76">
        <f>投入係数表!F10</f>
        <v>0</v>
      </c>
      <c r="E10" s="77">
        <f t="shared" si="0"/>
        <v>0</v>
      </c>
      <c r="F10" s="76">
        <f>分析係数表!C13</f>
        <v>0</v>
      </c>
      <c r="G10" s="77">
        <f t="shared" si="1"/>
        <v>0</v>
      </c>
      <c r="H10" s="77">
        <v>0</v>
      </c>
      <c r="I10" s="77">
        <f t="shared" si="2"/>
        <v>0</v>
      </c>
      <c r="J10" s="76">
        <f>分析係数表!G13</f>
        <v>0.24390243902439024</v>
      </c>
      <c r="K10" s="78">
        <f t="shared" si="3"/>
        <v>0</v>
      </c>
      <c r="L10" s="79"/>
      <c r="M10" s="80"/>
      <c r="N10" s="81">
        <f>分析係数表!H13</f>
        <v>1.555479812846652E-2</v>
      </c>
      <c r="O10" s="82">
        <f t="shared" si="4"/>
        <v>0.49245038746300474</v>
      </c>
      <c r="P10" s="76">
        <f>分析係数表!C13</f>
        <v>0</v>
      </c>
      <c r="Q10" s="82">
        <f t="shared" si="5"/>
        <v>0</v>
      </c>
      <c r="R10" s="83">
        <v>0</v>
      </c>
      <c r="S10" s="84">
        <f t="shared" si="6"/>
        <v>0</v>
      </c>
      <c r="T10" s="85">
        <f>分析係数表!F13</f>
        <v>0.37804878048780488</v>
      </c>
      <c r="U10" s="86">
        <f t="shared" si="7"/>
        <v>0</v>
      </c>
      <c r="V10" s="87">
        <f>分析係数表!D13</f>
        <v>0.4451219512195122</v>
      </c>
      <c r="W10" s="167">
        <f t="shared" si="8"/>
        <v>0</v>
      </c>
      <c r="X10" s="76">
        <f>分析係数表!E13</f>
        <v>0.39634146341463417</v>
      </c>
      <c r="Y10" s="166">
        <f t="shared" si="9"/>
        <v>0</v>
      </c>
    </row>
    <row r="11" spans="1:25" x14ac:dyDescent="0.2">
      <c r="A11" s="6" t="s">
        <v>224</v>
      </c>
      <c r="B11" s="5" t="s">
        <v>267</v>
      </c>
      <c r="C11" s="90"/>
      <c r="D11" s="76">
        <f>投入係数表!F11</f>
        <v>0</v>
      </c>
      <c r="E11" s="77">
        <f t="shared" si="0"/>
        <v>0</v>
      </c>
      <c r="F11" s="76">
        <f>分析係数表!C14</f>
        <v>0.12118408880666054</v>
      </c>
      <c r="G11" s="77">
        <f t="shared" si="1"/>
        <v>0</v>
      </c>
      <c r="H11" s="77">
        <v>5.6925348564477811E-4</v>
      </c>
      <c r="I11" s="77">
        <f t="shared" si="2"/>
        <v>5.6925348564477811E-4</v>
      </c>
      <c r="J11" s="76">
        <f>分析係数表!G14</f>
        <v>0.17455621301775148</v>
      </c>
      <c r="K11" s="78">
        <f t="shared" si="3"/>
        <v>9.936673270130742E-5</v>
      </c>
      <c r="L11" s="79"/>
      <c r="M11" s="80"/>
      <c r="N11" s="81">
        <f>分析係数表!H14</f>
        <v>1.3013974529792706E-3</v>
      </c>
      <c r="O11" s="82">
        <f t="shared" si="4"/>
        <v>4.1201028433159759E-2</v>
      </c>
      <c r="P11" s="76">
        <f>分析係数表!C14</f>
        <v>0.12118408880666054</v>
      </c>
      <c r="Q11" s="82">
        <f t="shared" si="5"/>
        <v>4.9929090885697785E-3</v>
      </c>
      <c r="R11" s="83">
        <v>1.4947479662613561E-2</v>
      </c>
      <c r="S11" s="84">
        <f t="shared" si="6"/>
        <v>1.5516733148258339E-2</v>
      </c>
      <c r="T11" s="85">
        <f>分析係数表!F14</f>
        <v>0.39349112426035504</v>
      </c>
      <c r="U11" s="86">
        <f t="shared" si="7"/>
        <v>6.1056967713560926E-3</v>
      </c>
      <c r="V11" s="87">
        <f>分析係数表!D14</f>
        <v>0.13905325443786981</v>
      </c>
      <c r="W11" s="167">
        <f t="shared" si="8"/>
        <v>0</v>
      </c>
      <c r="X11" s="76">
        <f>分析係数表!E14</f>
        <v>0.10650887573964497</v>
      </c>
      <c r="Y11" s="166">
        <f t="shared" si="9"/>
        <v>0</v>
      </c>
    </row>
    <row r="12" spans="1:25" x14ac:dyDescent="0.2">
      <c r="A12" s="6" t="s">
        <v>225</v>
      </c>
      <c r="B12" s="5" t="s">
        <v>29</v>
      </c>
      <c r="C12" s="90"/>
      <c r="D12" s="76">
        <f>投入係数表!F12</f>
        <v>0</v>
      </c>
      <c r="E12" s="77">
        <f t="shared" si="0"/>
        <v>0</v>
      </c>
      <c r="F12" s="76">
        <f>分析係数表!C15</f>
        <v>0</v>
      </c>
      <c r="G12" s="77">
        <f t="shared" si="1"/>
        <v>0</v>
      </c>
      <c r="H12" s="77">
        <v>0</v>
      </c>
      <c r="I12" s="77">
        <f t="shared" si="2"/>
        <v>0</v>
      </c>
      <c r="J12" s="76">
        <f>分析係数表!G15</f>
        <v>0.1</v>
      </c>
      <c r="K12" s="78">
        <f t="shared" si="3"/>
        <v>0</v>
      </c>
      <c r="L12" s="79"/>
      <c r="M12" s="80"/>
      <c r="N12" s="81">
        <f>分析係数表!H15</f>
        <v>9.7914665509868937E-3</v>
      </c>
      <c r="O12" s="82">
        <f t="shared" si="4"/>
        <v>0.30998869011615443</v>
      </c>
      <c r="P12" s="76">
        <f>分析係数表!C15</f>
        <v>0</v>
      </c>
      <c r="Q12" s="82">
        <f t="shared" si="5"/>
        <v>0</v>
      </c>
      <c r="R12" s="83">
        <v>0</v>
      </c>
      <c r="S12" s="84">
        <f t="shared" si="6"/>
        <v>0</v>
      </c>
      <c r="T12" s="85">
        <f>分析係数表!F15</f>
        <v>0.30833333333333335</v>
      </c>
      <c r="U12" s="86">
        <f t="shared" si="7"/>
        <v>0</v>
      </c>
      <c r="V12" s="87">
        <f>分析係数表!D15</f>
        <v>8.3333333333333332E-3</v>
      </c>
      <c r="W12" s="167">
        <f t="shared" si="8"/>
        <v>0</v>
      </c>
      <c r="X12" s="76">
        <f>分析係数表!E15</f>
        <v>0</v>
      </c>
      <c r="Y12" s="166">
        <f t="shared" si="9"/>
        <v>0</v>
      </c>
    </row>
    <row r="13" spans="1:25" x14ac:dyDescent="0.2">
      <c r="A13" s="6" t="s">
        <v>226</v>
      </c>
      <c r="B13" s="5" t="s">
        <v>30</v>
      </c>
      <c r="C13" s="90"/>
      <c r="D13" s="76">
        <f>投入係数表!F13</f>
        <v>0</v>
      </c>
      <c r="E13" s="77">
        <f t="shared" si="0"/>
        <v>0</v>
      </c>
      <c r="F13" s="76">
        <f>分析係数表!C16</f>
        <v>1.8867924528301883E-2</v>
      </c>
      <c r="G13" s="77">
        <f t="shared" si="1"/>
        <v>0</v>
      </c>
      <c r="H13" s="77">
        <v>2.2265780206549425E-4</v>
      </c>
      <c r="I13" s="77">
        <f t="shared" si="2"/>
        <v>2.2265780206549425E-4</v>
      </c>
      <c r="J13" s="76">
        <f>分析係数表!G16</f>
        <v>4.4444444444444446E-2</v>
      </c>
      <c r="K13" s="78">
        <f t="shared" si="3"/>
        <v>9.8959023140219679E-6</v>
      </c>
      <c r="L13" s="79"/>
      <c r="M13" s="80"/>
      <c r="N13" s="81">
        <f>分析係数表!H16</f>
        <v>1.8622377839060514E-2</v>
      </c>
      <c r="O13" s="82">
        <f t="shared" si="4"/>
        <v>0.58956709734116708</v>
      </c>
      <c r="P13" s="76">
        <f>分析係数表!C16</f>
        <v>1.8867924528301883E-2</v>
      </c>
      <c r="Q13" s="82">
        <f t="shared" si="5"/>
        <v>1.1123907497003149E-2</v>
      </c>
      <c r="R13" s="83">
        <v>1.2049427534061793E-2</v>
      </c>
      <c r="S13" s="84">
        <f t="shared" si="6"/>
        <v>1.2272085336127288E-2</v>
      </c>
      <c r="T13" s="85">
        <f>分析係数表!F16</f>
        <v>0.28888888888888886</v>
      </c>
      <c r="U13" s="86">
        <f t="shared" si="7"/>
        <v>3.5452690971034383E-3</v>
      </c>
      <c r="V13" s="87">
        <f>分析係数表!D16</f>
        <v>0</v>
      </c>
      <c r="W13" s="167">
        <f t="shared" si="8"/>
        <v>0</v>
      </c>
      <c r="X13" s="76">
        <f>分析係数表!E16</f>
        <v>0</v>
      </c>
      <c r="Y13" s="166">
        <f t="shared" si="9"/>
        <v>0</v>
      </c>
    </row>
    <row r="14" spans="1:25" x14ac:dyDescent="0.2">
      <c r="A14" s="6" t="s">
        <v>2</v>
      </c>
      <c r="B14" s="5" t="s">
        <v>364</v>
      </c>
      <c r="C14" s="90"/>
      <c r="D14" s="76">
        <f>投入係数表!F14</f>
        <v>0</v>
      </c>
      <c r="E14" s="77">
        <f t="shared" si="0"/>
        <v>0</v>
      </c>
      <c r="F14" s="76">
        <f>分析係数表!C17</f>
        <v>0.10356731875719216</v>
      </c>
      <c r="G14" s="77">
        <f t="shared" si="1"/>
        <v>0</v>
      </c>
      <c r="H14" s="77">
        <v>7.2568605762804417E-4</v>
      </c>
      <c r="I14" s="77">
        <f t="shared" si="2"/>
        <v>7.2568605762804417E-4</v>
      </c>
      <c r="J14" s="76">
        <f>分析係数表!G17</f>
        <v>0.21292775665399238</v>
      </c>
      <c r="K14" s="78">
        <f t="shared" si="3"/>
        <v>1.5451870428581928E-4</v>
      </c>
      <c r="L14" s="79"/>
      <c r="M14" s="80"/>
      <c r="N14" s="81">
        <f>分析係数表!H17</f>
        <v>3.0056084033092678E-3</v>
      </c>
      <c r="O14" s="82">
        <f t="shared" si="4"/>
        <v>9.5154756143249919E-2</v>
      </c>
      <c r="P14" s="76">
        <f>分析係数表!C17</f>
        <v>0.10356731875719216</v>
      </c>
      <c r="Q14" s="82">
        <f t="shared" si="5"/>
        <v>9.8549229607508542E-3</v>
      </c>
      <c r="R14" s="83">
        <v>1.7025935529598014E-2</v>
      </c>
      <c r="S14" s="84">
        <f t="shared" si="6"/>
        <v>1.7751621587226058E-2</v>
      </c>
      <c r="T14" s="85">
        <f>分析係数表!F17</f>
        <v>0.32509505703422054</v>
      </c>
      <c r="U14" s="86">
        <f t="shared" si="7"/>
        <v>5.7709644323491556E-3</v>
      </c>
      <c r="V14" s="87">
        <f>分析係数表!D17</f>
        <v>7.2243346007604556E-2</v>
      </c>
      <c r="W14" s="167">
        <f t="shared" si="8"/>
        <v>0</v>
      </c>
      <c r="X14" s="76">
        <f>分析係数表!E17</f>
        <v>6.8441064638783272E-2</v>
      </c>
      <c r="Y14" s="166">
        <f t="shared" si="9"/>
        <v>0</v>
      </c>
    </row>
    <row r="15" spans="1:25" x14ac:dyDescent="0.2">
      <c r="A15" s="6" t="s">
        <v>3</v>
      </c>
      <c r="B15" s="5" t="s">
        <v>31</v>
      </c>
      <c r="C15" s="90"/>
      <c r="D15" s="76">
        <f>投入係数表!F15</f>
        <v>0</v>
      </c>
      <c r="E15" s="77">
        <f t="shared" si="0"/>
        <v>0</v>
      </c>
      <c r="F15" s="76">
        <f>分析係数表!C18</f>
        <v>0.44289970208540219</v>
      </c>
      <c r="G15" s="77">
        <f t="shared" si="1"/>
        <v>0</v>
      </c>
      <c r="H15" s="77">
        <v>2.360790390117766E-4</v>
      </c>
      <c r="I15" s="77">
        <f t="shared" si="2"/>
        <v>2.360790390117766E-4</v>
      </c>
      <c r="J15" s="76">
        <f>分析係数表!G18</f>
        <v>0.21558441558441557</v>
      </c>
      <c r="K15" s="78">
        <f t="shared" si="3"/>
        <v>5.0894961657084304E-5</v>
      </c>
      <c r="L15" s="79"/>
      <c r="M15" s="80"/>
      <c r="N15" s="81">
        <f>分析係数表!H18</f>
        <v>4.9577045827781737E-4</v>
      </c>
      <c r="O15" s="82">
        <f t="shared" si="4"/>
        <v>1.5695629879298956E-2</v>
      </c>
      <c r="P15" s="76">
        <f>分析係数表!C18</f>
        <v>0.44289970208540219</v>
      </c>
      <c r="Q15" s="82">
        <f t="shared" si="5"/>
        <v>6.9515897975842445E-3</v>
      </c>
      <c r="R15" s="83">
        <v>1.4653761524708849E-2</v>
      </c>
      <c r="S15" s="84">
        <f t="shared" si="6"/>
        <v>1.4889840563720625E-2</v>
      </c>
      <c r="T15" s="85">
        <f>分析係数表!F18</f>
        <v>0.45974025974025973</v>
      </c>
      <c r="U15" s="86">
        <f t="shared" si="7"/>
        <v>6.8454591682559759E-3</v>
      </c>
      <c r="V15" s="87">
        <f>分析係数表!D18</f>
        <v>4.0445269016697587E-2</v>
      </c>
      <c r="W15" s="167">
        <f t="shared" si="8"/>
        <v>0</v>
      </c>
      <c r="X15" s="76">
        <f>分析係数表!E18</f>
        <v>3.896103896103896E-2</v>
      </c>
      <c r="Y15" s="166">
        <f t="shared" si="9"/>
        <v>0</v>
      </c>
    </row>
    <row r="16" spans="1:25" x14ac:dyDescent="0.2">
      <c r="A16" s="6" t="s">
        <v>4</v>
      </c>
      <c r="B16" s="5" t="s">
        <v>32</v>
      </c>
      <c r="C16" s="90"/>
      <c r="D16" s="76">
        <f>投入係数表!F16</f>
        <v>0</v>
      </c>
      <c r="E16" s="77">
        <f t="shared" si="0"/>
        <v>0</v>
      </c>
      <c r="F16" s="76">
        <f>分析係数表!C19</f>
        <v>0.30545876887340306</v>
      </c>
      <c r="G16" s="77">
        <f t="shared" si="1"/>
        <v>0</v>
      </c>
      <c r="H16" s="77">
        <v>6.9823559422409274E-5</v>
      </c>
      <c r="I16" s="77">
        <f t="shared" si="2"/>
        <v>6.9823559422409274E-5</v>
      </c>
      <c r="J16" s="76">
        <f>分析係数表!G19</f>
        <v>5.7468790357296601E-2</v>
      </c>
      <c r="K16" s="78">
        <f t="shared" si="3"/>
        <v>4.0126754984466807E-6</v>
      </c>
      <c r="L16" s="79"/>
      <c r="M16" s="80"/>
      <c r="N16" s="81">
        <f>分析係数表!H19</f>
        <v>-1.2394261456945434E-4</v>
      </c>
      <c r="O16" s="82">
        <f t="shared" si="4"/>
        <v>-3.9239074698247389E-3</v>
      </c>
      <c r="P16" s="76">
        <f>分析係数表!C19</f>
        <v>0.30545876887340306</v>
      </c>
      <c r="Q16" s="82">
        <f t="shared" si="5"/>
        <v>-1.1985919449058148E-3</v>
      </c>
      <c r="R16" s="83">
        <v>2.826424709775008E-3</v>
      </c>
      <c r="S16" s="84">
        <f t="shared" si="6"/>
        <v>2.8962482691974171E-3</v>
      </c>
      <c r="T16" s="85">
        <f>分析係数表!F19</f>
        <v>0.23999139044339216</v>
      </c>
      <c r="U16" s="86">
        <f t="shared" si="7"/>
        <v>6.9507464919395603E-4</v>
      </c>
      <c r="V16" s="87">
        <f>分析係数表!D19</f>
        <v>1.8941024537236333E-2</v>
      </c>
      <c r="W16" s="167">
        <f t="shared" si="8"/>
        <v>0</v>
      </c>
      <c r="X16" s="76">
        <f>分析係数表!E19</f>
        <v>1.9156263452432199E-2</v>
      </c>
      <c r="Y16" s="166">
        <f t="shared" si="9"/>
        <v>0</v>
      </c>
    </row>
    <row r="17" spans="1:25" x14ac:dyDescent="0.2">
      <c r="A17" s="6" t="s">
        <v>5</v>
      </c>
      <c r="B17" s="5" t="s">
        <v>33</v>
      </c>
      <c r="C17" s="90"/>
      <c r="D17" s="76">
        <f>投入係数表!F17</f>
        <v>0</v>
      </c>
      <c r="E17" s="77">
        <f t="shared" si="0"/>
        <v>0</v>
      </c>
      <c r="F17" s="76">
        <f>分析係数表!C20</f>
        <v>9.5808383233532912E-2</v>
      </c>
      <c r="G17" s="77">
        <f t="shared" si="1"/>
        <v>0</v>
      </c>
      <c r="H17" s="77">
        <v>1.0998548389502095E-5</v>
      </c>
      <c r="I17" s="77">
        <f t="shared" si="2"/>
        <v>1.0998548389502095E-5</v>
      </c>
      <c r="J17" s="76">
        <f>分析係数表!G20</f>
        <v>0.10049019607843138</v>
      </c>
      <c r="K17" s="78">
        <f t="shared" si="3"/>
        <v>1.1052462842391811E-6</v>
      </c>
      <c r="L17" s="79"/>
      <c r="M17" s="80"/>
      <c r="N17" s="81">
        <f>分析係数表!H20</f>
        <v>6.1971307284727176E-4</v>
      </c>
      <c r="O17" s="82">
        <f t="shared" si="4"/>
        <v>1.9619537349123698E-2</v>
      </c>
      <c r="P17" s="76">
        <f>分析係数表!C20</f>
        <v>9.5808383233532912E-2</v>
      </c>
      <c r="Q17" s="82">
        <f t="shared" si="5"/>
        <v>1.8797161532094558E-3</v>
      </c>
      <c r="R17" s="83">
        <v>3.5537957759517224E-3</v>
      </c>
      <c r="S17" s="84">
        <f t="shared" si="6"/>
        <v>3.5647943243412245E-3</v>
      </c>
      <c r="T17" s="85">
        <f>分析係数表!F20</f>
        <v>0.22303921568627452</v>
      </c>
      <c r="U17" s="86">
        <f t="shared" si="7"/>
        <v>7.9508893018394962E-4</v>
      </c>
      <c r="V17" s="87">
        <f>分析係数表!D20</f>
        <v>8.5784313725490197E-2</v>
      </c>
      <c r="W17" s="167">
        <f t="shared" si="8"/>
        <v>0</v>
      </c>
      <c r="X17" s="76">
        <f>分析係数表!E20</f>
        <v>9.3137254901960786E-2</v>
      </c>
      <c r="Y17" s="166">
        <f t="shared" si="9"/>
        <v>0</v>
      </c>
    </row>
    <row r="18" spans="1:25" x14ac:dyDescent="0.2">
      <c r="A18" s="6" t="s">
        <v>6</v>
      </c>
      <c r="B18" s="5" t="s">
        <v>34</v>
      </c>
      <c r="C18" s="90"/>
      <c r="D18" s="76">
        <f>投入係数表!F18</f>
        <v>0</v>
      </c>
      <c r="E18" s="77">
        <f t="shared" si="0"/>
        <v>0</v>
      </c>
      <c r="F18" s="76">
        <f>分析係数表!C21</f>
        <v>0.17321313586606568</v>
      </c>
      <c r="G18" s="77">
        <f t="shared" si="1"/>
        <v>0</v>
      </c>
      <c r="H18" s="77">
        <v>1.1616630113592255E-4</v>
      </c>
      <c r="I18" s="77">
        <f t="shared" si="2"/>
        <v>1.1616630113592255E-4</v>
      </c>
      <c r="J18" s="76">
        <f>分析係数表!G21</f>
        <v>0.28424304840370751</v>
      </c>
      <c r="K18" s="78">
        <f t="shared" si="3"/>
        <v>3.3019463556657696E-5</v>
      </c>
      <c r="L18" s="79"/>
      <c r="M18" s="80"/>
      <c r="N18" s="81">
        <f>分析係数表!H21</f>
        <v>1.0225265701979984E-3</v>
      </c>
      <c r="O18" s="82">
        <f t="shared" si="4"/>
        <v>3.2372236626054096E-2</v>
      </c>
      <c r="P18" s="76">
        <f>分析係数表!C21</f>
        <v>0.17321313586606568</v>
      </c>
      <c r="Q18" s="82">
        <f t="shared" si="5"/>
        <v>5.607296620997136E-3</v>
      </c>
      <c r="R18" s="83">
        <v>1.0354226224554421E-2</v>
      </c>
      <c r="S18" s="84">
        <f t="shared" si="6"/>
        <v>1.0470392525690344E-2</v>
      </c>
      <c r="T18" s="85">
        <f>分析係数表!F21</f>
        <v>0.42481977342945415</v>
      </c>
      <c r="U18" s="86">
        <f t="shared" si="7"/>
        <v>4.4480297804812222E-3</v>
      </c>
      <c r="V18" s="87">
        <f>分析係数表!D21</f>
        <v>8.2389289392378995E-2</v>
      </c>
      <c r="W18" s="167">
        <f t="shared" si="8"/>
        <v>0</v>
      </c>
      <c r="X18" s="76">
        <f>分析係数表!E21</f>
        <v>7.7239958805355308E-2</v>
      </c>
      <c r="Y18" s="166">
        <f t="shared" si="9"/>
        <v>0</v>
      </c>
    </row>
    <row r="19" spans="1:25" x14ac:dyDescent="0.2">
      <c r="A19" s="6" t="s">
        <v>7</v>
      </c>
      <c r="B19" s="5" t="s">
        <v>268</v>
      </c>
      <c r="C19" s="90"/>
      <c r="D19" s="76">
        <f>投入係数表!F19</f>
        <v>0</v>
      </c>
      <c r="E19" s="77">
        <f t="shared" si="0"/>
        <v>0</v>
      </c>
      <c r="F19" s="76">
        <f>分析係数表!C22</f>
        <v>5.7692307692307709E-2</v>
      </c>
      <c r="G19" s="77">
        <f t="shared" si="1"/>
        <v>0</v>
      </c>
      <c r="H19" s="77">
        <v>2.9953074759572427E-5</v>
      </c>
      <c r="I19" s="77">
        <f t="shared" si="2"/>
        <v>2.9953074759572427E-5</v>
      </c>
      <c r="J19" s="76">
        <f>分析係数表!G22</f>
        <v>0.19427890345649582</v>
      </c>
      <c r="K19" s="78">
        <f t="shared" si="3"/>
        <v>5.8192505194401735E-6</v>
      </c>
      <c r="L19" s="79"/>
      <c r="M19" s="80"/>
      <c r="N19" s="81">
        <f>分析係数表!H22</f>
        <v>6.1971307284727171E-5</v>
      </c>
      <c r="O19" s="82">
        <f t="shared" si="4"/>
        <v>1.9619537349123695E-3</v>
      </c>
      <c r="P19" s="76">
        <f>分析係数表!C22</f>
        <v>5.7692307692307709E-2</v>
      </c>
      <c r="Q19" s="82">
        <f t="shared" si="5"/>
        <v>1.1318963855263673E-4</v>
      </c>
      <c r="R19" s="83">
        <v>7.5369432796436949E-4</v>
      </c>
      <c r="S19" s="84">
        <f t="shared" si="6"/>
        <v>7.8364740272394192E-4</v>
      </c>
      <c r="T19" s="85">
        <f>分析係数表!F22</f>
        <v>0.41239570917759238</v>
      </c>
      <c r="U19" s="86">
        <f t="shared" si="7"/>
        <v>3.2317282639151836E-4</v>
      </c>
      <c r="V19" s="87">
        <f>分析係数表!D22</f>
        <v>9.5351609058402856E-3</v>
      </c>
      <c r="W19" s="167">
        <f t="shared" si="8"/>
        <v>0</v>
      </c>
      <c r="X19" s="76">
        <f>分析係数表!E22</f>
        <v>8.3432657926102508E-3</v>
      </c>
      <c r="Y19" s="166">
        <f t="shared" si="9"/>
        <v>0</v>
      </c>
    </row>
    <row r="20" spans="1:25" x14ac:dyDescent="0.2">
      <c r="A20" s="6" t="s">
        <v>8</v>
      </c>
      <c r="B20" s="5" t="s">
        <v>269</v>
      </c>
      <c r="C20" s="90"/>
      <c r="D20" s="76">
        <f>投入係数表!F20</f>
        <v>0</v>
      </c>
      <c r="E20" s="77">
        <f t="shared" si="0"/>
        <v>0</v>
      </c>
      <c r="F20" s="76">
        <f>分析係数表!C23</f>
        <v>0</v>
      </c>
      <c r="G20" s="77">
        <f t="shared" si="1"/>
        <v>0</v>
      </c>
      <c r="H20" s="77">
        <v>0</v>
      </c>
      <c r="I20" s="77">
        <f t="shared" si="2"/>
        <v>0</v>
      </c>
      <c r="J20" s="76">
        <f>分析係数表!G23</f>
        <v>0.21608040201005024</v>
      </c>
      <c r="K20" s="78">
        <f t="shared" si="3"/>
        <v>0</v>
      </c>
      <c r="L20" s="79"/>
      <c r="M20" s="80"/>
      <c r="N20" s="81">
        <f>分析係数表!H23</f>
        <v>3.0985653642363585E-5</v>
      </c>
      <c r="O20" s="82">
        <f t="shared" si="4"/>
        <v>9.8097686745618473E-4</v>
      </c>
      <c r="P20" s="76">
        <f>分析係数表!C23</f>
        <v>0</v>
      </c>
      <c r="Q20" s="82">
        <f t="shared" si="5"/>
        <v>0</v>
      </c>
      <c r="R20" s="83">
        <v>0</v>
      </c>
      <c r="S20" s="84">
        <f t="shared" si="6"/>
        <v>0</v>
      </c>
      <c r="T20" s="85">
        <f>分析係数表!F23</f>
        <v>0.44723618090452261</v>
      </c>
      <c r="U20" s="86">
        <f t="shared" si="7"/>
        <v>0</v>
      </c>
      <c r="V20" s="87">
        <f>分析係数表!D23</f>
        <v>5.0251256281407038E-2</v>
      </c>
      <c r="W20" s="167">
        <f t="shared" si="8"/>
        <v>0</v>
      </c>
      <c r="X20" s="76">
        <f>分析係数表!E23</f>
        <v>3.5175879396984924E-2</v>
      </c>
      <c r="Y20" s="166">
        <f t="shared" si="9"/>
        <v>0</v>
      </c>
    </row>
    <row r="21" spans="1:25" x14ac:dyDescent="0.2">
      <c r="A21" s="6" t="s">
        <v>9</v>
      </c>
      <c r="B21" s="5" t="s">
        <v>270</v>
      </c>
      <c r="C21" s="90"/>
      <c r="D21" s="76">
        <f>投入係数表!F21</f>
        <v>0</v>
      </c>
      <c r="E21" s="77">
        <f t="shared" si="0"/>
        <v>0</v>
      </c>
      <c r="F21" s="76">
        <f>分析係数表!C24</f>
        <v>1</v>
      </c>
      <c r="G21" s="77">
        <f t="shared" si="1"/>
        <v>0</v>
      </c>
      <c r="H21" s="77">
        <v>5.5928900132083345E-4</v>
      </c>
      <c r="I21" s="77">
        <f t="shared" si="2"/>
        <v>5.5928900132083345E-4</v>
      </c>
      <c r="J21" s="76">
        <f>分析係数表!G24</f>
        <v>0.20751761942051683</v>
      </c>
      <c r="K21" s="78">
        <f t="shared" si="3"/>
        <v>1.1606232212217765E-4</v>
      </c>
      <c r="L21" s="79"/>
      <c r="M21" s="80"/>
      <c r="N21" s="81">
        <f>分析係数表!H24</f>
        <v>4.3379915099309022E-4</v>
      </c>
      <c r="O21" s="82">
        <f t="shared" si="4"/>
        <v>1.3733676144386588E-2</v>
      </c>
      <c r="P21" s="76">
        <f>分析係数表!C24</f>
        <v>1</v>
      </c>
      <c r="Q21" s="82">
        <f t="shared" si="5"/>
        <v>1.3733676144386588E-2</v>
      </c>
      <c r="R21" s="83">
        <v>4.2909980336205605E-2</v>
      </c>
      <c r="S21" s="84">
        <f t="shared" si="6"/>
        <v>4.3469269337526442E-2</v>
      </c>
      <c r="T21" s="85">
        <f>分析係数表!F24</f>
        <v>0.3923257635082224</v>
      </c>
      <c r="U21" s="86">
        <f t="shared" si="7"/>
        <v>1.7054114281989621E-2</v>
      </c>
      <c r="V21" s="87">
        <f>分析係数表!D24</f>
        <v>7.9874706342991389E-2</v>
      </c>
      <c r="W21" s="167">
        <f t="shared" si="8"/>
        <v>0</v>
      </c>
      <c r="X21" s="76">
        <f>分析係数表!E24</f>
        <v>8.1440877055599062E-2</v>
      </c>
      <c r="Y21" s="166">
        <f t="shared" si="9"/>
        <v>0</v>
      </c>
    </row>
    <row r="22" spans="1:25" x14ac:dyDescent="0.2">
      <c r="A22" s="6" t="s">
        <v>10</v>
      </c>
      <c r="B22" s="5" t="s">
        <v>271</v>
      </c>
      <c r="C22" s="90"/>
      <c r="D22" s="76">
        <f>投入係数表!F22</f>
        <v>0</v>
      </c>
      <c r="E22" s="77">
        <f t="shared" si="0"/>
        <v>0</v>
      </c>
      <c r="F22" s="76">
        <f>分析係数表!C25</f>
        <v>0.15636042402826855</v>
      </c>
      <c r="G22" s="77">
        <f t="shared" si="1"/>
        <v>0</v>
      </c>
      <c r="H22" s="77">
        <v>2.2308136613962611E-4</v>
      </c>
      <c r="I22" s="77">
        <f t="shared" si="2"/>
        <v>2.2308136613962611E-4</v>
      </c>
      <c r="J22" s="76">
        <f>分析係数表!G25</f>
        <v>0.19674295774647887</v>
      </c>
      <c r="K22" s="78">
        <f t="shared" si="3"/>
        <v>4.3889687792435242E-5</v>
      </c>
      <c r="L22" s="79"/>
      <c r="M22" s="80"/>
      <c r="N22" s="81">
        <f>分析係数表!H25</f>
        <v>5.8872741920490813E-4</v>
      </c>
      <c r="O22" s="82">
        <f t="shared" si="4"/>
        <v>1.863856048166751E-2</v>
      </c>
      <c r="P22" s="76">
        <f>分析係数表!C25</f>
        <v>0.15636042402826855</v>
      </c>
      <c r="Q22" s="82">
        <f t="shared" si="5"/>
        <v>2.9143332201900614E-3</v>
      </c>
      <c r="R22" s="83">
        <v>9.4905406746538749E-3</v>
      </c>
      <c r="S22" s="84">
        <f t="shared" si="6"/>
        <v>9.7136220407935004E-3</v>
      </c>
      <c r="T22" s="85">
        <f>分析係数表!F25</f>
        <v>0.35079225352112675</v>
      </c>
      <c r="U22" s="86">
        <f t="shared" si="7"/>
        <v>3.4074633655424382E-3</v>
      </c>
      <c r="V22" s="87">
        <f>分析係数表!D25</f>
        <v>7.2183098591549297E-2</v>
      </c>
      <c r="W22" s="167">
        <f t="shared" si="8"/>
        <v>0</v>
      </c>
      <c r="X22" s="76">
        <f>分析係数表!E25</f>
        <v>6.8661971830985921E-2</v>
      </c>
      <c r="Y22" s="166">
        <f t="shared" si="9"/>
        <v>0</v>
      </c>
    </row>
    <row r="23" spans="1:25" x14ac:dyDescent="0.2">
      <c r="A23" s="6" t="s">
        <v>11</v>
      </c>
      <c r="B23" s="5" t="s">
        <v>35</v>
      </c>
      <c r="C23" s="90"/>
      <c r="D23" s="76">
        <f>投入係数表!F23</f>
        <v>0</v>
      </c>
      <c r="E23" s="77">
        <f t="shared" si="0"/>
        <v>0</v>
      </c>
      <c r="F23" s="76">
        <f>分析係数表!C26</f>
        <v>0.2968369829683698</v>
      </c>
      <c r="G23" s="77">
        <f t="shared" si="1"/>
        <v>0</v>
      </c>
      <c r="H23" s="77">
        <v>1.2560938538722059E-4</v>
      </c>
      <c r="I23" s="77">
        <f t="shared" si="2"/>
        <v>1.2560938538722059E-4</v>
      </c>
      <c r="J23" s="76">
        <f>分析係数表!G26</f>
        <v>0.19691119691119691</v>
      </c>
      <c r="K23" s="78">
        <f t="shared" si="3"/>
        <v>2.4733894419877411E-5</v>
      </c>
      <c r="L23" s="79"/>
      <c r="M23" s="80"/>
      <c r="N23" s="81">
        <f>分析係数表!H26</f>
        <v>1.2859046261580888E-2</v>
      </c>
      <c r="O23" s="82">
        <f t="shared" si="4"/>
        <v>0.40710539999431666</v>
      </c>
      <c r="P23" s="76">
        <f>分析係数表!C26</f>
        <v>0.2968369829683698</v>
      </c>
      <c r="Q23" s="82">
        <f t="shared" si="5"/>
        <v>0.12084393868444435</v>
      </c>
      <c r="R23" s="83">
        <v>0.12739448694212324</v>
      </c>
      <c r="S23" s="84">
        <f t="shared" si="6"/>
        <v>0.12752009632751046</v>
      </c>
      <c r="T23" s="85">
        <f>分析係数表!F26</f>
        <v>0.33687258687258687</v>
      </c>
      <c r="U23" s="86">
        <f t="shared" si="7"/>
        <v>4.2958024728089912E-2</v>
      </c>
      <c r="V23" s="87">
        <f>分析係数表!D26</f>
        <v>8.7355212355212361E-2</v>
      </c>
      <c r="W23" s="167">
        <f t="shared" si="8"/>
        <v>0</v>
      </c>
      <c r="X23" s="76">
        <f>分析係数表!E26</f>
        <v>9.2664092664092659E-2</v>
      </c>
      <c r="Y23" s="166">
        <f t="shared" si="9"/>
        <v>0</v>
      </c>
    </row>
    <row r="24" spans="1:25" x14ac:dyDescent="0.2">
      <c r="A24" s="6" t="s">
        <v>12</v>
      </c>
      <c r="B24" s="5" t="s">
        <v>365</v>
      </c>
      <c r="C24" s="90"/>
      <c r="D24" s="76">
        <f>投入係数表!F24</f>
        <v>0</v>
      </c>
      <c r="E24" s="77">
        <f t="shared" si="0"/>
        <v>0</v>
      </c>
      <c r="F24" s="76">
        <f>分析係数表!C27</f>
        <v>2.7090694935217874E-2</v>
      </c>
      <c r="G24" s="77">
        <f t="shared" si="1"/>
        <v>0</v>
      </c>
      <c r="H24" s="77">
        <v>2.8476042959370688E-6</v>
      </c>
      <c r="I24" s="77">
        <f t="shared" si="2"/>
        <v>2.8476042959370688E-6</v>
      </c>
      <c r="J24" s="76">
        <f>分析係数表!G27</f>
        <v>0.18333333333333332</v>
      </c>
      <c r="K24" s="78">
        <f t="shared" si="3"/>
        <v>5.2206078758846259E-7</v>
      </c>
      <c r="L24" s="79"/>
      <c r="M24" s="80"/>
      <c r="N24" s="81">
        <f>分析係数表!H27</f>
        <v>1.2053419266879434E-2</v>
      </c>
      <c r="O24" s="82">
        <f t="shared" si="4"/>
        <v>0.38160000144045586</v>
      </c>
      <c r="P24" s="76">
        <f>分析係数表!C27</f>
        <v>2.7090694935217874E-2</v>
      </c>
      <c r="Q24" s="82">
        <f t="shared" si="5"/>
        <v>1.0337809226302092E-2</v>
      </c>
      <c r="R24" s="83">
        <v>1.0397265924821594E-2</v>
      </c>
      <c r="S24" s="84">
        <f t="shared" si="6"/>
        <v>1.040011352911753E-2</v>
      </c>
      <c r="T24" s="85">
        <f>分析係数表!F27</f>
        <v>0.33333333333333331</v>
      </c>
      <c r="U24" s="86">
        <f t="shared" si="7"/>
        <v>3.4667045097058432E-3</v>
      </c>
      <c r="V24" s="87">
        <f>分析係数表!D27</f>
        <v>0</v>
      </c>
      <c r="W24" s="167">
        <f t="shared" si="8"/>
        <v>0</v>
      </c>
      <c r="X24" s="76">
        <f>分析係数表!E27</f>
        <v>0</v>
      </c>
      <c r="Y24" s="166">
        <f t="shared" si="9"/>
        <v>0</v>
      </c>
    </row>
    <row r="25" spans="1:25" x14ac:dyDescent="0.2">
      <c r="A25" s="6" t="s">
        <v>13</v>
      </c>
      <c r="B25" s="5" t="s">
        <v>191</v>
      </c>
      <c r="C25" s="90"/>
      <c r="D25" s="76">
        <f>投入係数表!F25</f>
        <v>0</v>
      </c>
      <c r="E25" s="77">
        <f t="shared" si="0"/>
        <v>0</v>
      </c>
      <c r="F25" s="76">
        <f>分析係数表!C28</f>
        <v>5.9347181008901906E-3</v>
      </c>
      <c r="G25" s="77">
        <f t="shared" si="1"/>
        <v>0</v>
      </c>
      <c r="H25" s="77">
        <v>9.4269229535900051E-6</v>
      </c>
      <c r="I25" s="77">
        <f t="shared" si="2"/>
        <v>9.4269229535900051E-6</v>
      </c>
      <c r="J25" s="76">
        <f>分析係数表!G28</f>
        <v>0.12222222222222222</v>
      </c>
      <c r="K25" s="78">
        <f t="shared" si="3"/>
        <v>1.152179472105445E-6</v>
      </c>
      <c r="L25" s="79"/>
      <c r="M25" s="80"/>
      <c r="N25" s="81">
        <f>分析係数表!H28</f>
        <v>2.299135500263378E-2</v>
      </c>
      <c r="O25" s="82">
        <f t="shared" si="4"/>
        <v>0.72788483565248907</v>
      </c>
      <c r="P25" s="76">
        <f>分析係数表!C28</f>
        <v>5.9347181008901906E-3</v>
      </c>
      <c r="Q25" s="82">
        <f t="shared" si="5"/>
        <v>4.3197913095103088E-3</v>
      </c>
      <c r="R25" s="83">
        <v>4.4361189055095321E-3</v>
      </c>
      <c r="S25" s="84">
        <f t="shared" si="6"/>
        <v>4.4455458284631223E-3</v>
      </c>
      <c r="T25" s="85">
        <f>分析係数表!F28</f>
        <v>0.21111111111111111</v>
      </c>
      <c r="U25" s="86">
        <f t="shared" si="7"/>
        <v>9.3850411934221466E-4</v>
      </c>
      <c r="V25" s="87">
        <f>分析係数表!D28</f>
        <v>0.82222222222222219</v>
      </c>
      <c r="W25" s="167">
        <f t="shared" si="8"/>
        <v>0</v>
      </c>
      <c r="X25" s="76">
        <f>分析係数表!E28</f>
        <v>0.82222222222222219</v>
      </c>
      <c r="Y25" s="166">
        <f t="shared" si="9"/>
        <v>0</v>
      </c>
    </row>
    <row r="26" spans="1:25" x14ac:dyDescent="0.2">
      <c r="A26" s="6" t="s">
        <v>14</v>
      </c>
      <c r="B26" s="5" t="s">
        <v>50</v>
      </c>
      <c r="C26" s="90"/>
      <c r="D26" s="76">
        <f>投入係数表!F26</f>
        <v>0</v>
      </c>
      <c r="E26" s="77">
        <f t="shared" si="0"/>
        <v>0</v>
      </c>
      <c r="F26" s="76">
        <f>分析係数表!C29</f>
        <v>2.9045643153526979E-2</v>
      </c>
      <c r="G26" s="77">
        <f t="shared" si="1"/>
        <v>0</v>
      </c>
      <c r="H26" s="77">
        <v>7.6216322768745933E-4</v>
      </c>
      <c r="I26" s="77">
        <f t="shared" si="2"/>
        <v>7.6216322768745933E-4</v>
      </c>
      <c r="J26" s="76">
        <f>分析係数表!G29</f>
        <v>0.27966101694915252</v>
      </c>
      <c r="K26" s="78">
        <f t="shared" si="3"/>
        <v>2.1314734333632336E-4</v>
      </c>
      <c r="L26" s="79"/>
      <c r="M26" s="80"/>
      <c r="N26" s="81">
        <f>分析係数表!H29</f>
        <v>1.0659064852973073E-2</v>
      </c>
      <c r="O26" s="82">
        <f t="shared" si="4"/>
        <v>0.33745604240492755</v>
      </c>
      <c r="P26" s="76">
        <f>分析係数表!C29</f>
        <v>2.9045643153526979E-2</v>
      </c>
      <c r="Q26" s="82">
        <f t="shared" si="5"/>
        <v>9.8016277876949928E-3</v>
      </c>
      <c r="R26" s="83">
        <v>1.2308477460944952E-2</v>
      </c>
      <c r="S26" s="84">
        <f t="shared" si="6"/>
        <v>1.3070640688632411E-2</v>
      </c>
      <c r="T26" s="85">
        <f>分析係数表!F29</f>
        <v>0.4576271186440678</v>
      </c>
      <c r="U26" s="86">
        <f t="shared" si="7"/>
        <v>5.9814796371707646E-3</v>
      </c>
      <c r="V26" s="87">
        <f>分析係数表!D29</f>
        <v>0.38983050847457629</v>
      </c>
      <c r="W26" s="167">
        <f t="shared" si="8"/>
        <v>0</v>
      </c>
      <c r="X26" s="76">
        <f>分析係数表!E29</f>
        <v>0.16101694915254236</v>
      </c>
      <c r="Y26" s="166">
        <f t="shared" si="9"/>
        <v>0</v>
      </c>
    </row>
    <row r="27" spans="1:25" x14ac:dyDescent="0.2">
      <c r="A27" s="6" t="s">
        <v>15</v>
      </c>
      <c r="B27" s="5" t="s">
        <v>36</v>
      </c>
      <c r="C27" s="90"/>
      <c r="D27" s="76">
        <f>投入係数表!F27</f>
        <v>0</v>
      </c>
      <c r="E27" s="77">
        <f t="shared" si="0"/>
        <v>0</v>
      </c>
      <c r="F27" s="76">
        <f>分析係数表!C30</f>
        <v>1</v>
      </c>
      <c r="G27" s="77">
        <f t="shared" si="1"/>
        <v>0</v>
      </c>
      <c r="H27" s="77">
        <v>4.9255640517166747E-3</v>
      </c>
      <c r="I27" s="77">
        <f t="shared" si="2"/>
        <v>4.9255640517166747E-3</v>
      </c>
      <c r="J27" s="76">
        <f>分析係数表!G30</f>
        <v>0.3445689235265465</v>
      </c>
      <c r="K27" s="78">
        <f t="shared" si="3"/>
        <v>1.6971963030610695E-3</v>
      </c>
      <c r="L27" s="79"/>
      <c r="M27" s="80"/>
      <c r="N27" s="81">
        <f>分析係数表!H30</f>
        <v>0</v>
      </c>
      <c r="O27" s="82">
        <f t="shared" si="4"/>
        <v>0</v>
      </c>
      <c r="P27" s="76">
        <f>分析係数表!C30</f>
        <v>1</v>
      </c>
      <c r="Q27" s="82">
        <f t="shared" si="5"/>
        <v>0</v>
      </c>
      <c r="R27" s="83">
        <v>4.3172987713305709E-2</v>
      </c>
      <c r="S27" s="84">
        <f t="shared" si="6"/>
        <v>4.8098551765022382E-2</v>
      </c>
      <c r="T27" s="85">
        <f>分析係数表!F30</f>
        <v>0.44101315148563081</v>
      </c>
      <c r="U27" s="86">
        <f t="shared" si="7"/>
        <v>2.1212093895787272E-2</v>
      </c>
      <c r="V27" s="87">
        <f>分析係数表!D30</f>
        <v>8.7579152459814902E-2</v>
      </c>
      <c r="W27" s="167">
        <f t="shared" si="8"/>
        <v>0</v>
      </c>
      <c r="X27" s="76">
        <f>分析係数表!E30</f>
        <v>6.0009741841207991E-2</v>
      </c>
      <c r="Y27" s="166">
        <f t="shared" si="9"/>
        <v>0</v>
      </c>
    </row>
    <row r="28" spans="1:25" x14ac:dyDescent="0.2">
      <c r="A28" s="6" t="s">
        <v>16</v>
      </c>
      <c r="B28" s="5" t="s">
        <v>192</v>
      </c>
      <c r="C28" s="90"/>
      <c r="D28" s="76">
        <f>投入係数表!F28</f>
        <v>6.25E-2</v>
      </c>
      <c r="E28" s="77">
        <f t="shared" si="0"/>
        <v>6.25</v>
      </c>
      <c r="F28" s="76">
        <f>分析係数表!C31</f>
        <v>3.5033259423503327E-2</v>
      </c>
      <c r="G28" s="77">
        <f t="shared" si="1"/>
        <v>0.21895787139689579</v>
      </c>
      <c r="H28" s="77">
        <v>0.21998591514075175</v>
      </c>
      <c r="I28" s="77">
        <f t="shared" si="2"/>
        <v>0.21998591514075175</v>
      </c>
      <c r="J28" s="76">
        <f>分析係数表!G31</f>
        <v>6.3291139240506333E-2</v>
      </c>
      <c r="K28" s="78">
        <f t="shared" si="3"/>
        <v>1.3923159186123529E-2</v>
      </c>
      <c r="L28" s="79"/>
      <c r="M28" s="80"/>
      <c r="N28" s="81">
        <f>分析係数表!H31</f>
        <v>2.636879124965141E-2</v>
      </c>
      <c r="O28" s="82">
        <f t="shared" si="4"/>
        <v>0.83481131420521315</v>
      </c>
      <c r="P28" s="76">
        <f>分析係数表!C31</f>
        <v>3.5033259423503327E-2</v>
      </c>
      <c r="Q28" s="82">
        <f t="shared" si="5"/>
        <v>2.9246161340226982E-2</v>
      </c>
      <c r="R28" s="83">
        <v>3.5540277375714691E-2</v>
      </c>
      <c r="S28" s="84">
        <f t="shared" si="6"/>
        <v>0.25552619251646647</v>
      </c>
      <c r="T28" s="85">
        <f>分析係数表!F31</f>
        <v>0.34177215189873417</v>
      </c>
      <c r="U28" s="86">
        <f t="shared" si="7"/>
        <v>8.733173668284297E-2</v>
      </c>
      <c r="V28" s="87">
        <f>分析係数表!D31</f>
        <v>0</v>
      </c>
      <c r="W28" s="167">
        <f t="shared" si="8"/>
        <v>0</v>
      </c>
      <c r="X28" s="76">
        <f>分析係数表!E31</f>
        <v>0</v>
      </c>
      <c r="Y28" s="166">
        <f t="shared" si="9"/>
        <v>0</v>
      </c>
    </row>
    <row r="29" spans="1:25" x14ac:dyDescent="0.2">
      <c r="A29" s="6" t="s">
        <v>17</v>
      </c>
      <c r="B29" s="5" t="s">
        <v>272</v>
      </c>
      <c r="C29" s="90"/>
      <c r="D29" s="76">
        <f>投入係数表!F29</f>
        <v>0</v>
      </c>
      <c r="E29" s="77">
        <f t="shared" si="0"/>
        <v>0</v>
      </c>
      <c r="F29" s="76">
        <f>分析係数表!C32</f>
        <v>1</v>
      </c>
      <c r="G29" s="77">
        <f t="shared" si="1"/>
        <v>0</v>
      </c>
      <c r="H29" s="77">
        <v>2.245633294663694E-3</v>
      </c>
      <c r="I29" s="77">
        <f t="shared" si="2"/>
        <v>2.245633294663694E-3</v>
      </c>
      <c r="J29" s="76">
        <f>分析係数表!G32</f>
        <v>0.13994910941475827</v>
      </c>
      <c r="K29" s="78">
        <f t="shared" si="3"/>
        <v>3.1427437966031341E-4</v>
      </c>
      <c r="L29" s="79"/>
      <c r="M29" s="80"/>
      <c r="N29" s="81">
        <f>分析係数表!H32</f>
        <v>7.5295138350943511E-3</v>
      </c>
      <c r="O29" s="82">
        <f t="shared" si="4"/>
        <v>0.23837737879185289</v>
      </c>
      <c r="P29" s="76">
        <f>分析係数表!C32</f>
        <v>1</v>
      </c>
      <c r="Q29" s="82">
        <f t="shared" si="5"/>
        <v>0.23837737879185289</v>
      </c>
      <c r="R29" s="83">
        <v>0.30522094866860405</v>
      </c>
      <c r="S29" s="84">
        <f t="shared" si="6"/>
        <v>0.30746658196326776</v>
      </c>
      <c r="T29" s="85">
        <f>分析係数表!F32</f>
        <v>0.48346055979643765</v>
      </c>
      <c r="U29" s="86">
        <f t="shared" si="7"/>
        <v>0.14864796583465872</v>
      </c>
      <c r="V29" s="87">
        <f>分析係数表!D32</f>
        <v>1.0178117048346057E-2</v>
      </c>
      <c r="W29" s="167">
        <f t="shared" si="8"/>
        <v>0</v>
      </c>
      <c r="X29" s="76">
        <f>分析係数表!E32</f>
        <v>1.5267175572519083E-2</v>
      </c>
      <c r="Y29" s="166">
        <f t="shared" si="9"/>
        <v>0</v>
      </c>
    </row>
    <row r="30" spans="1:25" x14ac:dyDescent="0.2">
      <c r="A30" s="6" t="s">
        <v>18</v>
      </c>
      <c r="B30" s="5" t="s">
        <v>273</v>
      </c>
      <c r="C30" s="90"/>
      <c r="D30" s="76">
        <f>投入係数表!F30</f>
        <v>0</v>
      </c>
      <c r="E30" s="77">
        <f t="shared" si="0"/>
        <v>0</v>
      </c>
      <c r="F30" s="76">
        <f>分析係数表!C33</f>
        <v>1</v>
      </c>
      <c r="G30" s="77">
        <f t="shared" si="1"/>
        <v>0</v>
      </c>
      <c r="H30" s="77">
        <v>8.538852813593659E-3</v>
      </c>
      <c r="I30" s="77">
        <f t="shared" si="2"/>
        <v>8.538852813593659E-3</v>
      </c>
      <c r="J30" s="76">
        <f>分析係数表!G33</f>
        <v>0.50525087514585765</v>
      </c>
      <c r="K30" s="78">
        <f t="shared" si="3"/>
        <v>4.3142628568098654E-3</v>
      </c>
      <c r="L30" s="79"/>
      <c r="M30" s="80"/>
      <c r="N30" s="81">
        <f>分析係数表!H33</f>
        <v>1.0844978774827254E-3</v>
      </c>
      <c r="O30" s="82">
        <f t="shared" si="4"/>
        <v>3.4334190360966466E-2</v>
      </c>
      <c r="P30" s="76">
        <f>分析係数表!C33</f>
        <v>1</v>
      </c>
      <c r="Q30" s="82">
        <f t="shared" si="5"/>
        <v>3.4334190360966466E-2</v>
      </c>
      <c r="R30" s="83">
        <v>8.502512305058206E-2</v>
      </c>
      <c r="S30" s="84">
        <f t="shared" si="6"/>
        <v>9.3563975864175725E-2</v>
      </c>
      <c r="T30" s="85">
        <f>分析係数表!F33</f>
        <v>0.64410735122520424</v>
      </c>
      <c r="U30" s="86">
        <f t="shared" si="7"/>
        <v>6.0265244663973164E-2</v>
      </c>
      <c r="V30" s="87">
        <f>分析係数表!D33</f>
        <v>4.7841306884480746E-2</v>
      </c>
      <c r="W30" s="167">
        <f t="shared" si="8"/>
        <v>0</v>
      </c>
      <c r="X30" s="76">
        <f>分析係数表!E33</f>
        <v>4.3173862310385065E-2</v>
      </c>
      <c r="Y30" s="166">
        <f t="shared" si="9"/>
        <v>0</v>
      </c>
    </row>
    <row r="31" spans="1:25" x14ac:dyDescent="0.2">
      <c r="A31" s="6" t="s">
        <v>19</v>
      </c>
      <c r="B31" s="5" t="s">
        <v>274</v>
      </c>
      <c r="C31" s="90"/>
      <c r="D31" s="76">
        <f>投入係数表!F31</f>
        <v>0</v>
      </c>
      <c r="E31" s="77">
        <f t="shared" si="0"/>
        <v>0</v>
      </c>
      <c r="F31" s="76">
        <f>分析係数表!C34</f>
        <v>0.19949759263135858</v>
      </c>
      <c r="G31" s="77">
        <f t="shared" si="1"/>
        <v>0</v>
      </c>
      <c r="H31" s="77">
        <v>3.1198175469171812E-3</v>
      </c>
      <c r="I31" s="77">
        <f t="shared" si="2"/>
        <v>3.1198175469171812E-3</v>
      </c>
      <c r="J31" s="76">
        <f>分析係数表!G34</f>
        <v>0.4244650271478761</v>
      </c>
      <c r="K31" s="78">
        <f t="shared" si="3"/>
        <v>1.3242534397486215E-3</v>
      </c>
      <c r="L31" s="79"/>
      <c r="M31" s="80"/>
      <c r="N31" s="81">
        <f>分析係数表!H34</f>
        <v>0.18489139528398352</v>
      </c>
      <c r="O31" s="82">
        <f t="shared" si="4"/>
        <v>5.8534889681110549</v>
      </c>
      <c r="P31" s="76">
        <f>分析係数表!C34</f>
        <v>0.19949759263135858</v>
      </c>
      <c r="Q31" s="82">
        <f t="shared" si="5"/>
        <v>1.1677569576323708</v>
      </c>
      <c r="R31" s="83">
        <v>1.2446785475608724</v>
      </c>
      <c r="S31" s="84">
        <f t="shared" si="6"/>
        <v>1.2477983651077895</v>
      </c>
      <c r="T31" s="85">
        <f>分析係数表!F34</f>
        <v>0.70105397636537847</v>
      </c>
      <c r="U31" s="86">
        <f t="shared" si="7"/>
        <v>0.87477400556103413</v>
      </c>
      <c r="V31" s="87">
        <f>分析係数表!D34</f>
        <v>0.39061002874480999</v>
      </c>
      <c r="W31" s="167">
        <f t="shared" si="8"/>
        <v>0</v>
      </c>
      <c r="X31" s="76">
        <f>分析係数表!E34</f>
        <v>0.23634621526668795</v>
      </c>
      <c r="Y31" s="166">
        <f t="shared" si="9"/>
        <v>0</v>
      </c>
    </row>
    <row r="32" spans="1:25" x14ac:dyDescent="0.2">
      <c r="A32" s="6" t="s">
        <v>20</v>
      </c>
      <c r="B32" s="5" t="s">
        <v>37</v>
      </c>
      <c r="C32" s="90"/>
      <c r="D32" s="76">
        <f>投入係数表!F32</f>
        <v>6.25E-2</v>
      </c>
      <c r="E32" s="77">
        <f t="shared" si="0"/>
        <v>6.25</v>
      </c>
      <c r="F32" s="76">
        <f>分析係数表!C35</f>
        <v>0.22275795564127288</v>
      </c>
      <c r="G32" s="77">
        <f t="shared" si="1"/>
        <v>1.3922372227579554</v>
      </c>
      <c r="H32" s="77">
        <v>1.4086447001031812</v>
      </c>
      <c r="I32" s="77">
        <f t="shared" si="2"/>
        <v>1.4086447001031812</v>
      </c>
      <c r="J32" s="76">
        <f>分析係数表!G35</f>
        <v>0.31756756756756754</v>
      </c>
      <c r="K32" s="78">
        <f t="shared" si="3"/>
        <v>0.44733987097871292</v>
      </c>
      <c r="L32" s="79"/>
      <c r="M32" s="80"/>
      <c r="N32" s="81">
        <f>分析係数表!H35</f>
        <v>6.990363461717225E-2</v>
      </c>
      <c r="O32" s="82">
        <f t="shared" si="4"/>
        <v>2.2130838129811528</v>
      </c>
      <c r="P32" s="76">
        <f>分析係数表!C35</f>
        <v>0.22275795564127288</v>
      </c>
      <c r="Q32" s="82">
        <f t="shared" si="5"/>
        <v>0.49298202584247464</v>
      </c>
      <c r="R32" s="83">
        <v>0.5382878393776499</v>
      </c>
      <c r="S32" s="84">
        <f t="shared" si="6"/>
        <v>1.946932539480831</v>
      </c>
      <c r="T32" s="85">
        <f>分析係数表!F35</f>
        <v>0.6527027027027027</v>
      </c>
      <c r="U32" s="86">
        <f t="shared" si="7"/>
        <v>1.2707681304989749</v>
      </c>
      <c r="V32" s="87">
        <f>分析係数表!D35</f>
        <v>0.11351351351351352</v>
      </c>
      <c r="W32" s="167">
        <f t="shared" si="8"/>
        <v>0</v>
      </c>
      <c r="X32" s="76">
        <f>分析係数表!E35</f>
        <v>8.9189189189189194E-2</v>
      </c>
      <c r="Y32" s="166">
        <f t="shared" si="9"/>
        <v>0</v>
      </c>
    </row>
    <row r="33" spans="1:25" x14ac:dyDescent="0.2">
      <c r="A33" s="6" t="s">
        <v>21</v>
      </c>
      <c r="B33" s="5" t="s">
        <v>38</v>
      </c>
      <c r="C33" s="90"/>
      <c r="D33" s="76">
        <f>投入係数表!F33</f>
        <v>0</v>
      </c>
      <c r="E33" s="77">
        <f t="shared" si="0"/>
        <v>0</v>
      </c>
      <c r="F33" s="76">
        <f>分析係数表!C36</f>
        <v>0.43622860833064259</v>
      </c>
      <c r="G33" s="77">
        <f t="shared" si="1"/>
        <v>0</v>
      </c>
      <c r="H33" s="77">
        <v>8.5804412907928805E-3</v>
      </c>
      <c r="I33" s="77">
        <f t="shared" si="2"/>
        <v>8.5804412907928805E-3</v>
      </c>
      <c r="J33" s="76">
        <f>分析係数表!G36</f>
        <v>3.6982248520710057E-3</v>
      </c>
      <c r="K33" s="78">
        <f t="shared" si="3"/>
        <v>3.1732401223346451E-5</v>
      </c>
      <c r="L33" s="79"/>
      <c r="M33" s="80"/>
      <c r="N33" s="81">
        <f>分析係数表!H36</f>
        <v>7.7743004988690231E-2</v>
      </c>
      <c r="O33" s="82">
        <f t="shared" si="4"/>
        <v>2.4612709604475675</v>
      </c>
      <c r="P33" s="76">
        <f>分析係数表!C36</f>
        <v>0.43622860833064259</v>
      </c>
      <c r="Q33" s="82">
        <f t="shared" si="5"/>
        <v>1.0736768058006665</v>
      </c>
      <c r="R33" s="83">
        <v>1.1248763782951872</v>
      </c>
      <c r="S33" s="84">
        <f t="shared" si="6"/>
        <v>1.13345681958598</v>
      </c>
      <c r="T33" s="85">
        <f>分析係数表!F36</f>
        <v>0.90162721893491127</v>
      </c>
      <c r="U33" s="86">
        <f t="shared" si="7"/>
        <v>1.0219555200261166</v>
      </c>
      <c r="V33" s="87">
        <f>分析係数表!D36</f>
        <v>2.1449704142011833E-2</v>
      </c>
      <c r="W33" s="167">
        <f t="shared" si="8"/>
        <v>0</v>
      </c>
      <c r="X33" s="76">
        <f>分析係数表!E36</f>
        <v>1.4792899408284023E-3</v>
      </c>
      <c r="Y33" s="166">
        <f t="shared" si="9"/>
        <v>0</v>
      </c>
    </row>
    <row r="34" spans="1:25" x14ac:dyDescent="0.2">
      <c r="A34" s="6" t="s">
        <v>22</v>
      </c>
      <c r="B34" s="5" t="s">
        <v>377</v>
      </c>
      <c r="C34" s="90"/>
      <c r="D34" s="76">
        <f>投入係数表!F34</f>
        <v>0</v>
      </c>
      <c r="E34" s="77">
        <f t="shared" si="0"/>
        <v>0</v>
      </c>
      <c r="F34" s="76">
        <f>分析係数表!C37</f>
        <v>0.12537048014226437</v>
      </c>
      <c r="G34" s="77">
        <f t="shared" si="1"/>
        <v>0</v>
      </c>
      <c r="H34" s="77">
        <v>6.0314570964550909E-3</v>
      </c>
      <c r="I34" s="77">
        <f t="shared" si="2"/>
        <v>6.0314570964550909E-3</v>
      </c>
      <c r="J34" s="76">
        <f>分析係数表!G37</f>
        <v>0.54441260744985676</v>
      </c>
      <c r="K34" s="78">
        <f t="shared" si="3"/>
        <v>3.2836012846030583E-3</v>
      </c>
      <c r="L34" s="79"/>
      <c r="M34" s="80"/>
      <c r="N34" s="81">
        <f>分析係数表!H37</f>
        <v>5.4441793449632819E-2</v>
      </c>
      <c r="O34" s="82">
        <f t="shared" si="4"/>
        <v>1.7235763561205166</v>
      </c>
      <c r="P34" s="76">
        <f>分析係数表!C37</f>
        <v>0.12537048014226437</v>
      </c>
      <c r="Q34" s="82">
        <f t="shared" si="5"/>
        <v>0.21608559532868363</v>
      </c>
      <c r="R34" s="83">
        <v>0.24078171812762508</v>
      </c>
      <c r="S34" s="84">
        <f t="shared" si="6"/>
        <v>0.24681317522408017</v>
      </c>
      <c r="T34" s="85">
        <f>分析係数表!F37</f>
        <v>0.7435530085959885</v>
      </c>
      <c r="U34" s="86">
        <f t="shared" si="7"/>
        <v>0.18351867899899368</v>
      </c>
      <c r="V34" s="87">
        <f>分析係数表!D37</f>
        <v>0.23782234957020057</v>
      </c>
      <c r="W34" s="167">
        <f t="shared" si="8"/>
        <v>0</v>
      </c>
      <c r="X34" s="76">
        <f>分析係数表!E37</f>
        <v>0.19484240687679083</v>
      </c>
      <c r="Y34" s="166">
        <f t="shared" si="9"/>
        <v>0</v>
      </c>
    </row>
    <row r="35" spans="1:25" x14ac:dyDescent="0.2">
      <c r="A35" s="6" t="s">
        <v>23</v>
      </c>
      <c r="B35" s="5" t="s">
        <v>193</v>
      </c>
      <c r="C35" s="90"/>
      <c r="D35" s="76">
        <f>投入係数表!F35</f>
        <v>0</v>
      </c>
      <c r="E35" s="77">
        <f t="shared" si="0"/>
        <v>0</v>
      </c>
      <c r="F35" s="76">
        <f>分析係数表!C38</f>
        <v>2.2876841115637703E-2</v>
      </c>
      <c r="G35" s="77">
        <f t="shared" si="1"/>
        <v>0</v>
      </c>
      <c r="H35" s="77">
        <v>1.961278044775412E-3</v>
      </c>
      <c r="I35" s="77">
        <f t="shared" si="2"/>
        <v>1.961278044775412E-3</v>
      </c>
      <c r="J35" s="76">
        <f>分析係数表!G38</f>
        <v>0.33663366336633666</v>
      </c>
      <c r="K35" s="78">
        <f t="shared" si="3"/>
        <v>6.6023221309271303E-4</v>
      </c>
      <c r="L35" s="79"/>
      <c r="M35" s="80"/>
      <c r="N35" s="81">
        <f>分析係数表!H38</f>
        <v>4.7129179190035016E-2</v>
      </c>
      <c r="O35" s="82">
        <f t="shared" si="4"/>
        <v>1.492065815400857</v>
      </c>
      <c r="P35" s="76">
        <f>分析係数表!C38</f>
        <v>2.2876841115637703E-2</v>
      </c>
      <c r="Q35" s="82">
        <f t="shared" si="5"/>
        <v>3.4133752592999819E-2</v>
      </c>
      <c r="R35" s="83">
        <v>3.9370452972577831E-2</v>
      </c>
      <c r="S35" s="84">
        <f t="shared" si="6"/>
        <v>4.133173101735324E-2</v>
      </c>
      <c r="T35" s="85">
        <f>分析係数表!F38</f>
        <v>0.54455445544554459</v>
      </c>
      <c r="U35" s="86">
        <f t="shared" si="7"/>
        <v>2.250737827677652E-2</v>
      </c>
      <c r="V35" s="87">
        <f>分析係数表!D38</f>
        <v>0.17821782178217821</v>
      </c>
      <c r="W35" s="167">
        <f t="shared" si="8"/>
        <v>0</v>
      </c>
      <c r="X35" s="76">
        <f>分析係数表!E38</f>
        <v>0.21782178217821782</v>
      </c>
      <c r="Y35" s="166">
        <f t="shared" si="9"/>
        <v>0</v>
      </c>
    </row>
    <row r="36" spans="1:25" x14ac:dyDescent="0.2">
      <c r="A36" s="6" t="s">
        <v>24</v>
      </c>
      <c r="B36" s="5" t="s">
        <v>39</v>
      </c>
      <c r="C36" s="90"/>
      <c r="D36" s="76">
        <f>投入係数表!F36</f>
        <v>0</v>
      </c>
      <c r="E36" s="77">
        <f t="shared" si="0"/>
        <v>0</v>
      </c>
      <c r="F36" s="76">
        <f>分析係数表!C39</f>
        <v>1</v>
      </c>
      <c r="G36" s="77">
        <f t="shared" si="1"/>
        <v>0</v>
      </c>
      <c r="H36" s="77">
        <v>1.6329397921848943E-4</v>
      </c>
      <c r="I36" s="77">
        <f t="shared" si="2"/>
        <v>1.6329397921848943E-4</v>
      </c>
      <c r="J36" s="76">
        <f>分析係数表!G39</f>
        <v>0.3546086320409656</v>
      </c>
      <c r="K36" s="78">
        <f t="shared" si="3"/>
        <v>5.7905454591194402E-5</v>
      </c>
      <c r="L36" s="79"/>
      <c r="M36" s="80"/>
      <c r="N36" s="81">
        <f>分析係数表!H39</f>
        <v>4.3379915099309016E-3</v>
      </c>
      <c r="O36" s="82">
        <f t="shared" si="4"/>
        <v>0.13733676144386586</v>
      </c>
      <c r="P36" s="76">
        <f>分析係数表!C39</f>
        <v>1</v>
      </c>
      <c r="Q36" s="82">
        <f t="shared" si="5"/>
        <v>0.13733676144386586</v>
      </c>
      <c r="R36" s="83">
        <v>0.14905464469240914</v>
      </c>
      <c r="S36" s="84">
        <f t="shared" si="6"/>
        <v>0.14921793867162764</v>
      </c>
      <c r="T36" s="85">
        <f>分析係数表!F39</f>
        <v>0.70537673738112661</v>
      </c>
      <c r="U36" s="86">
        <f t="shared" si="7"/>
        <v>0.10525486273892974</v>
      </c>
      <c r="V36" s="87">
        <f>分析係数表!D39</f>
        <v>5.5779078273591805E-2</v>
      </c>
      <c r="W36" s="167">
        <f t="shared" si="8"/>
        <v>0</v>
      </c>
      <c r="X36" s="76">
        <f>分析係数表!E39</f>
        <v>7.0592538405267011E-2</v>
      </c>
      <c r="Y36" s="166">
        <f t="shared" si="9"/>
        <v>0</v>
      </c>
    </row>
    <row r="37" spans="1:25" x14ac:dyDescent="0.2">
      <c r="A37" s="6" t="s">
        <v>25</v>
      </c>
      <c r="B37" s="5" t="s">
        <v>40</v>
      </c>
      <c r="C37" s="90"/>
      <c r="D37" s="76">
        <f>投入係数表!F37</f>
        <v>0</v>
      </c>
      <c r="E37" s="77">
        <f t="shared" si="0"/>
        <v>0</v>
      </c>
      <c r="F37" s="76">
        <f>分析係数表!C40</f>
        <v>1</v>
      </c>
      <c r="G37" s="77">
        <f t="shared" si="1"/>
        <v>0</v>
      </c>
      <c r="H37" s="77">
        <v>1.4545812526879108E-6</v>
      </c>
      <c r="I37" s="77">
        <f t="shared" si="2"/>
        <v>1.4545812526879108E-6</v>
      </c>
      <c r="J37" s="76">
        <f>分析係数表!G40</f>
        <v>0.56581344070558914</v>
      </c>
      <c r="K37" s="78">
        <f t="shared" si="3"/>
        <v>8.2302162336919284E-7</v>
      </c>
      <c r="L37" s="79"/>
      <c r="M37" s="80"/>
      <c r="N37" s="81">
        <f>分析係数表!H40</f>
        <v>2.8909614848325226E-2</v>
      </c>
      <c r="O37" s="82">
        <f t="shared" si="4"/>
        <v>0.91525141733662041</v>
      </c>
      <c r="P37" s="76">
        <f>分析係数表!C40</f>
        <v>1</v>
      </c>
      <c r="Q37" s="82">
        <f t="shared" si="5"/>
        <v>0.91525141733662041</v>
      </c>
      <c r="R37" s="83">
        <v>0.91560574067072464</v>
      </c>
      <c r="S37" s="84">
        <f t="shared" si="6"/>
        <v>0.91560719525197731</v>
      </c>
      <c r="T37" s="85">
        <f>分析係数表!F40</f>
        <v>0.76416450963474258</v>
      </c>
      <c r="U37" s="86">
        <f t="shared" si="7"/>
        <v>0.69967452337776925</v>
      </c>
      <c r="V37" s="87">
        <f>分析係数表!D40</f>
        <v>3.8155498034704249E-2</v>
      </c>
      <c r="W37" s="167">
        <f t="shared" si="8"/>
        <v>0</v>
      </c>
      <c r="X37" s="76">
        <f>分析係数表!E40</f>
        <v>2.4733966062697729E-2</v>
      </c>
      <c r="Y37" s="166">
        <f t="shared" si="9"/>
        <v>0</v>
      </c>
    </row>
    <row r="38" spans="1:25" x14ac:dyDescent="0.2">
      <c r="A38" s="6" t="s">
        <v>26</v>
      </c>
      <c r="B38" s="5" t="s">
        <v>276</v>
      </c>
      <c r="C38" s="90"/>
      <c r="D38" s="76">
        <f>投入係数表!F38</f>
        <v>0</v>
      </c>
      <c r="E38" s="77">
        <f t="shared" si="0"/>
        <v>0</v>
      </c>
      <c r="F38" s="76">
        <f>分析係数表!C41</f>
        <v>0.80737001514386675</v>
      </c>
      <c r="G38" s="77">
        <f t="shared" si="1"/>
        <v>0</v>
      </c>
      <c r="H38" s="77">
        <v>5.1783066140861234E-9</v>
      </c>
      <c r="I38" s="77">
        <f t="shared" si="2"/>
        <v>5.1783066140861234E-9</v>
      </c>
      <c r="J38" s="76">
        <f>分析係数表!G41</f>
        <v>0.46438676343953744</v>
      </c>
      <c r="K38" s="78">
        <f t="shared" si="3"/>
        <v>2.4047370486130046E-9</v>
      </c>
      <c r="L38" s="79"/>
      <c r="M38" s="80"/>
      <c r="N38" s="81">
        <f>分析係数表!H41</f>
        <v>5.5247420444334276E-2</v>
      </c>
      <c r="O38" s="82">
        <f t="shared" si="4"/>
        <v>1.7490817546743775</v>
      </c>
      <c r="P38" s="76">
        <f>分析係数表!C41</f>
        <v>0.80737001514386675</v>
      </c>
      <c r="Q38" s="82">
        <f t="shared" si="5"/>
        <v>1.4121561627593133</v>
      </c>
      <c r="R38" s="83">
        <v>1.435265011330175</v>
      </c>
      <c r="S38" s="84">
        <f t="shared" si="6"/>
        <v>1.4352650165084817</v>
      </c>
      <c r="T38" s="85">
        <f>分析係数表!F41</f>
        <v>0.56759749046623198</v>
      </c>
      <c r="U38" s="86">
        <f t="shared" si="7"/>
        <v>0.81465282152418927</v>
      </c>
      <c r="V38" s="87">
        <f>分析係数表!D41</f>
        <v>0.17788165826054866</v>
      </c>
      <c r="W38" s="167">
        <f t="shared" si="8"/>
        <v>0</v>
      </c>
      <c r="X38" s="76">
        <f>分析係数表!E41</f>
        <v>0.18021896912289334</v>
      </c>
      <c r="Y38" s="166">
        <f t="shared" si="9"/>
        <v>0</v>
      </c>
    </row>
    <row r="39" spans="1:25" x14ac:dyDescent="0.2">
      <c r="A39" s="6" t="s">
        <v>51</v>
      </c>
      <c r="B39" s="5" t="s">
        <v>367</v>
      </c>
      <c r="C39" s="90"/>
      <c r="D39" s="76">
        <f>投入係数表!F39</f>
        <v>0</v>
      </c>
      <c r="E39" s="77">
        <f>$C$8*D39</f>
        <v>0</v>
      </c>
      <c r="F39" s="76">
        <f>分析係数表!C42</f>
        <v>0.96683250414593702</v>
      </c>
      <c r="G39" s="77">
        <f>E39*F39</f>
        <v>0</v>
      </c>
      <c r="H39" s="77">
        <v>1.96519288964729E-3</v>
      </c>
      <c r="I39" s="77">
        <f>C39+H39</f>
        <v>1.96519288964729E-3</v>
      </c>
      <c r="J39" s="76">
        <f>分析係数表!G42</f>
        <v>0.48211243611584326</v>
      </c>
      <c r="K39" s="78">
        <f>I39*J39</f>
        <v>9.4744393146538851E-4</v>
      </c>
      <c r="L39" s="79"/>
      <c r="M39" s="80"/>
      <c r="N39" s="81">
        <f>分析係数表!H42</f>
        <v>1.6732252966876335E-2</v>
      </c>
      <c r="O39" s="82">
        <f t="shared" si="4"/>
        <v>0.52972750842633975</v>
      </c>
      <c r="P39" s="76">
        <f>分析係数表!C42</f>
        <v>0.96683250414593702</v>
      </c>
      <c r="Q39" s="82">
        <f>O39*P39</f>
        <v>0.51215777348682601</v>
      </c>
      <c r="R39" s="83">
        <v>0.52455403429841918</v>
      </c>
      <c r="S39" s="84">
        <f>I39+R39</f>
        <v>0.52651922718806643</v>
      </c>
      <c r="T39" s="85">
        <f>分析係数表!F42</f>
        <v>0.55877342419080067</v>
      </c>
      <c r="U39" s="86">
        <f t="shared" si="7"/>
        <v>0.29420495147817</v>
      </c>
      <c r="V39" s="87">
        <f>分析係数表!D42</f>
        <v>0.25383304940374785</v>
      </c>
      <c r="W39" s="167">
        <f t="shared" si="8"/>
        <v>0</v>
      </c>
      <c r="X39" s="76">
        <f>分析係数表!E42</f>
        <v>0.17717206132879046</v>
      </c>
      <c r="Y39" s="166">
        <f t="shared" si="9"/>
        <v>0</v>
      </c>
    </row>
    <row r="40" spans="1:25" x14ac:dyDescent="0.2">
      <c r="A40" s="6" t="s">
        <v>194</v>
      </c>
      <c r="B40" s="5" t="s">
        <v>41</v>
      </c>
      <c r="C40" s="90"/>
      <c r="D40" s="76">
        <f>投入係数表!F40</f>
        <v>0</v>
      </c>
      <c r="E40" s="77">
        <f>$C$8*D40</f>
        <v>0</v>
      </c>
      <c r="F40" s="76">
        <f>分析係数表!C43</f>
        <v>0.23747353563867324</v>
      </c>
      <c r="G40" s="77">
        <f>E40*F40</f>
        <v>0</v>
      </c>
      <c r="H40" s="77">
        <v>4.4986920430541373E-2</v>
      </c>
      <c r="I40" s="77">
        <f>C40+H40</f>
        <v>4.4986920430541373E-2</v>
      </c>
      <c r="J40" s="76">
        <f>分析係数表!G43</f>
        <v>0.3947923997185081</v>
      </c>
      <c r="K40" s="78">
        <f>I40*J40</f>
        <v>1.7760494272719009E-2</v>
      </c>
      <c r="L40" s="79"/>
      <c r="M40" s="80"/>
      <c r="N40" s="81">
        <f>分析係数表!H43</f>
        <v>4.4340470362222294E-2</v>
      </c>
      <c r="O40" s="82">
        <f t="shared" si="4"/>
        <v>1.4037778973298005</v>
      </c>
      <c r="P40" s="76">
        <f>分析係数表!C43</f>
        <v>0.23747353563867324</v>
      </c>
      <c r="Q40" s="82">
        <f>O40*P40</f>
        <v>0.33336010053033016</v>
      </c>
      <c r="R40" s="83">
        <v>0.46969364445775036</v>
      </c>
      <c r="S40" s="84">
        <f>I40+R40</f>
        <v>0.51468056488829173</v>
      </c>
      <c r="T40" s="85">
        <f>分析係数表!F43</f>
        <v>0.64109781843771996</v>
      </c>
      <c r="U40" s="86">
        <f t="shared" si="7"/>
        <v>0.3299605873421772</v>
      </c>
      <c r="V40" s="87">
        <f>分析係数表!D43</f>
        <v>1.4700914848698099</v>
      </c>
      <c r="W40" s="167">
        <f t="shared" si="8"/>
        <v>1</v>
      </c>
      <c r="X40" s="76">
        <f>分析係数表!E43</f>
        <v>1.0415200562983815</v>
      </c>
      <c r="Y40" s="166">
        <f t="shared" si="9"/>
        <v>1</v>
      </c>
    </row>
    <row r="41" spans="1:25" x14ac:dyDescent="0.2">
      <c r="A41" s="6" t="s">
        <v>340</v>
      </c>
      <c r="B41" s="5" t="s">
        <v>42</v>
      </c>
      <c r="C41" s="90"/>
      <c r="D41" s="76">
        <f>投入係数表!F41</f>
        <v>0</v>
      </c>
      <c r="E41" s="77">
        <f>$C$8*D41</f>
        <v>0</v>
      </c>
      <c r="F41" s="76">
        <f>分析係数表!C44</f>
        <v>0.41273100616016423</v>
      </c>
      <c r="G41" s="77">
        <f>E41*F41</f>
        <v>0</v>
      </c>
      <c r="H41" s="77">
        <v>1.7211484480639538E-5</v>
      </c>
      <c r="I41" s="77">
        <f>C41+H41</f>
        <v>1.7211484480639538E-5</v>
      </c>
      <c r="J41" s="76">
        <f>分析係数表!G44</f>
        <v>0.27032077234506385</v>
      </c>
      <c r="K41" s="78">
        <f>I41*J41</f>
        <v>4.6526217780115605E-6</v>
      </c>
      <c r="L41" s="79"/>
      <c r="M41" s="80"/>
      <c r="N41" s="81">
        <f>分析係数表!H44</f>
        <v>0.12437641372044743</v>
      </c>
      <c r="O41" s="82">
        <f t="shared" si="4"/>
        <v>3.9376411459691254</v>
      </c>
      <c r="P41" s="76">
        <f>分析係数表!C44</f>
        <v>0.41273100616016423</v>
      </c>
      <c r="Q41" s="82">
        <f>O41*P41</f>
        <v>1.6251865920734991</v>
      </c>
      <c r="R41" s="83">
        <v>1.6470923677450824</v>
      </c>
      <c r="S41" s="84">
        <f>I41+R41</f>
        <v>1.6471095792295631</v>
      </c>
      <c r="T41" s="85">
        <f>分析係数表!F44</f>
        <v>0.52382435378386794</v>
      </c>
      <c r="U41" s="86">
        <f t="shared" si="7"/>
        <v>0.8627961109511445</v>
      </c>
      <c r="V41" s="87">
        <f>分析係数表!D44</f>
        <v>0.30302086577390219</v>
      </c>
      <c r="W41" s="167">
        <f t="shared" si="8"/>
        <v>0</v>
      </c>
      <c r="X41" s="76">
        <f>分析係数表!E44</f>
        <v>0.1999377141077546</v>
      </c>
      <c r="Y41" s="166">
        <f t="shared" si="9"/>
        <v>0</v>
      </c>
    </row>
    <row r="42" spans="1:25" x14ac:dyDescent="0.2">
      <c r="A42" s="6" t="s">
        <v>341</v>
      </c>
      <c r="B42" s="5" t="s">
        <v>278</v>
      </c>
      <c r="C42" s="90"/>
      <c r="D42" s="76">
        <f>投入係数表!F42</f>
        <v>0</v>
      </c>
      <c r="E42" s="77">
        <f>$C$8*D42</f>
        <v>0</v>
      </c>
      <c r="F42" s="76">
        <f>分析係数表!C45</f>
        <v>1</v>
      </c>
      <c r="G42" s="77">
        <f>E42*F42</f>
        <v>0</v>
      </c>
      <c r="H42" s="77">
        <v>1.9544694883801921E-3</v>
      </c>
      <c r="I42" s="77">
        <f>C42+H42</f>
        <v>1.9544694883801921E-3</v>
      </c>
      <c r="J42" s="76">
        <f>分析係数表!G45</f>
        <v>0</v>
      </c>
      <c r="K42" s="78">
        <f>I42*J42</f>
        <v>0</v>
      </c>
      <c r="L42" s="79"/>
      <c r="M42" s="80"/>
      <c r="N42" s="81">
        <f>分析係数表!H45</f>
        <v>0</v>
      </c>
      <c r="O42" s="82">
        <f t="shared" si="4"/>
        <v>0</v>
      </c>
      <c r="P42" s="76">
        <f>分析係数表!C45</f>
        <v>1</v>
      </c>
      <c r="Q42" s="82">
        <f>O42*P42</f>
        <v>0</v>
      </c>
      <c r="R42" s="83">
        <v>6.8796613239374268E-3</v>
      </c>
      <c r="S42" s="84">
        <f>I42+R42</f>
        <v>8.8341308123176185E-3</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投入係数表!F43</f>
        <v>0</v>
      </c>
      <c r="E43" s="77">
        <f>$C$8*D43</f>
        <v>0</v>
      </c>
      <c r="F43" s="76">
        <f>分析係数表!C46</f>
        <v>7.03125E-2</v>
      </c>
      <c r="G43" s="77">
        <f>E43*F43</f>
        <v>0</v>
      </c>
      <c r="H43" s="77">
        <v>8.508475759279187E-4</v>
      </c>
      <c r="I43" s="77">
        <f>C43+H43</f>
        <v>8.508475759279187E-4</v>
      </c>
      <c r="J43" s="76">
        <f>分析係数表!G46</f>
        <v>1.0101010101010102E-2</v>
      </c>
      <c r="K43" s="78">
        <f>I43*J43</f>
        <v>8.5944199588678666E-6</v>
      </c>
      <c r="L43" s="79"/>
      <c r="M43" s="80"/>
      <c r="N43" s="81">
        <f>分析係数表!H46</f>
        <v>2.5315279025811051E-2</v>
      </c>
      <c r="O43" s="82">
        <f t="shared" si="4"/>
        <v>0.80145810071170298</v>
      </c>
      <c r="P43" s="76">
        <f>分析係数表!C46</f>
        <v>7.03125E-2</v>
      </c>
      <c r="Q43" s="82">
        <f>O43*P43</f>
        <v>5.6352522706291618E-2</v>
      </c>
      <c r="R43" s="83">
        <v>6.1056339031883497E-2</v>
      </c>
      <c r="S43" s="84">
        <f>I43+R43</f>
        <v>6.1907186607811415E-2</v>
      </c>
      <c r="T43" s="85">
        <f>分析係数表!F46</f>
        <v>0.30303030303030304</v>
      </c>
      <c r="U43" s="86">
        <f t="shared" si="7"/>
        <v>1.8759753517518612E-2</v>
      </c>
      <c r="V43" s="87">
        <f>分析係数表!D46</f>
        <v>1.0101010101010102E-2</v>
      </c>
      <c r="W43" s="167">
        <f t="shared" si="8"/>
        <v>0</v>
      </c>
      <c r="X43" s="76">
        <f>分析係数表!E46</f>
        <v>3.0303030303030304E-2</v>
      </c>
      <c r="Y43" s="166">
        <f t="shared" si="9"/>
        <v>0</v>
      </c>
    </row>
    <row r="44" spans="1:25" x14ac:dyDescent="0.2">
      <c r="A44" s="192">
        <v>40</v>
      </c>
      <c r="B44" s="14" t="s">
        <v>150</v>
      </c>
      <c r="C44" s="197">
        <f>SUM(C5:C43)</f>
        <v>100</v>
      </c>
      <c r="D44" s="92">
        <f>投入係数表!F44</f>
        <v>0.125</v>
      </c>
      <c r="E44" s="91">
        <f>SUM(E5:E43)</f>
        <v>12.5</v>
      </c>
      <c r="F44" s="92">
        <f>分析係数表!C47</f>
        <v>0.45593014645384233</v>
      </c>
      <c r="G44" s="91">
        <f>SUM(G5:G43)</f>
        <v>1.6111950941548512</v>
      </c>
      <c r="H44" s="91">
        <f>SUM(H5:H43)</f>
        <v>1.7186931964296202</v>
      </c>
      <c r="I44" s="91">
        <f>SUM(I5:I43)</f>
        <v>101.71869319642964</v>
      </c>
      <c r="J44" s="92">
        <f>分析係数表!G47</f>
        <v>0.32612291818538663</v>
      </c>
      <c r="K44" s="93">
        <f>SUM(K5:K43)</f>
        <v>50.492928936863557</v>
      </c>
      <c r="L44" s="94">
        <f>最終需要_まとめ!$L$33</f>
        <v>0.627</v>
      </c>
      <c r="M44" s="91">
        <f>K44*L44</f>
        <v>31.659066443413451</v>
      </c>
      <c r="N44" s="95">
        <f>分析係数表!H47</f>
        <v>1</v>
      </c>
      <c r="O44" s="96">
        <f>SUM(O5:O43)</f>
        <v>31.659066443413451</v>
      </c>
      <c r="P44" s="92">
        <f>分析係数表!C47</f>
        <v>0.45593014645384233</v>
      </c>
      <c r="Q44" s="96">
        <f>SUM(Q5:Q43)</f>
        <v>9.2060636481277616</v>
      </c>
      <c r="R44" s="91">
        <f>SUM(R5:R43)</f>
        <v>10.095197512340851</v>
      </c>
      <c r="S44" s="97">
        <f>SUM(S5:S43)</f>
        <v>111.81389070877043</v>
      </c>
      <c r="T44" s="98">
        <f>分析係数表!F47</f>
        <v>0.53227163124544385</v>
      </c>
      <c r="U44" s="99">
        <f>SUM(U5:U43)</f>
        <v>88.559552334361086</v>
      </c>
      <c r="V44" s="100">
        <f>分析係数表!D47</f>
        <v>0.14068019962989961</v>
      </c>
      <c r="W44" s="164">
        <f>SUM(W5:W43)</f>
        <v>32</v>
      </c>
      <c r="X44" s="92">
        <f>分析係数表!E47</f>
        <v>0.11066561991812932</v>
      </c>
      <c r="Y44" s="165">
        <f>SUM(Y5:Y43)</f>
        <v>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2015年佐用町産業連関表</v>
      </c>
      <c r="H1" s="401"/>
      <c r="I1" s="401"/>
    </row>
    <row r="2" spans="1:25" x14ac:dyDescent="0.2">
      <c r="B2" s="3" t="s">
        <v>247</v>
      </c>
      <c r="S2" s="3" t="s">
        <v>152</v>
      </c>
      <c r="U2" s="64" t="s">
        <v>209</v>
      </c>
      <c r="W2" s="3" t="s">
        <v>130</v>
      </c>
      <c r="Y2" s="3" t="s">
        <v>153</v>
      </c>
    </row>
    <row r="3" spans="1:25" ht="44" x14ac:dyDescent="0.2">
      <c r="B3" s="65"/>
      <c r="C3" s="66" t="s">
        <v>227</v>
      </c>
      <c r="D3" s="66" t="s">
        <v>308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投入係数表!G5</f>
        <v>0.20567375886524822</v>
      </c>
      <c r="E5" s="77">
        <f t="shared" ref="E5:E38" si="0">$C$9*D5</f>
        <v>20.567375886524822</v>
      </c>
      <c r="F5" s="76">
        <f>分析係数表!C8</f>
        <v>1</v>
      </c>
      <c r="G5" s="77">
        <f t="shared" ref="G5:G38" si="1">E5*F5</f>
        <v>20.567375886524822</v>
      </c>
      <c r="H5" s="77">
        <f t="array" ref="H5:H43">MMULT(逆行列係数!C5:AO43,'5'!G5:G43)</f>
        <v>24.394651331174749</v>
      </c>
      <c r="I5" s="77">
        <f t="shared" ref="I5:I38" si="2">C5+H5</f>
        <v>24.394651331174749</v>
      </c>
      <c r="J5" s="76">
        <f>分析係数表!G8</f>
        <v>0.11979935084095604</v>
      </c>
      <c r="K5" s="78">
        <f t="shared" ref="K5:K38" si="3">I5*J5</f>
        <v>2.9224633934661992</v>
      </c>
      <c r="L5" s="79" t="s">
        <v>180</v>
      </c>
      <c r="M5" s="80" t="s">
        <v>180</v>
      </c>
      <c r="N5" s="81">
        <f>分析係数表!H8</f>
        <v>1.4191429368202522E-2</v>
      </c>
      <c r="O5" s="82">
        <f t="shared" ref="O5:O43" si="4">$M$44*N5</f>
        <v>0.17249245811540648</v>
      </c>
      <c r="P5" s="76">
        <f>分析係数表!C8</f>
        <v>1</v>
      </c>
      <c r="Q5" s="82">
        <f t="shared" ref="Q5:Q38" si="5">O5*P5</f>
        <v>0.17249245811540648</v>
      </c>
      <c r="R5" s="83">
        <f t="array" ref="R5:R43">MMULT(逆行列係数!C5:AO43,'5'!Q5:Q43)</f>
        <v>0.24240122994138649</v>
      </c>
      <c r="S5" s="84">
        <f t="shared" ref="S5:S38" si="6">I5+R5</f>
        <v>24.637052561116136</v>
      </c>
      <c r="T5" s="85">
        <f>分析係数表!F8</f>
        <v>0.45234582472705814</v>
      </c>
      <c r="U5" s="86">
        <f t="shared" ref="U5:U43" si="7">S5*T5</f>
        <v>11.144467859601958</v>
      </c>
      <c r="V5" s="87">
        <f>分析係数表!D8</f>
        <v>0.25140159339038065</v>
      </c>
      <c r="W5" s="167">
        <f t="shared" ref="W5:W43" si="8">ROUND(S5*V5,0)</f>
        <v>6</v>
      </c>
      <c r="X5" s="76">
        <f>分析係数表!E8</f>
        <v>0.19799350840956034</v>
      </c>
      <c r="Y5" s="166">
        <f t="shared" ref="Y5:Y43" si="9">ROUND(S5*X5,0)</f>
        <v>5</v>
      </c>
    </row>
    <row r="6" spans="1:25" x14ac:dyDescent="0.2">
      <c r="A6" s="6" t="s">
        <v>219</v>
      </c>
      <c r="B6" s="5" t="s">
        <v>265</v>
      </c>
      <c r="C6" s="90"/>
      <c r="D6" s="76">
        <f>投入係数表!G6</f>
        <v>3.9401103230890468E-4</v>
      </c>
      <c r="E6" s="77">
        <f t="shared" si="0"/>
        <v>3.9401103230890466E-2</v>
      </c>
      <c r="F6" s="76">
        <f>分析係数表!C9</f>
        <v>1</v>
      </c>
      <c r="G6" s="77">
        <f t="shared" si="1"/>
        <v>3.9401103230890466E-2</v>
      </c>
      <c r="H6" s="77">
        <v>9.7043066811080672E-2</v>
      </c>
      <c r="I6" s="77">
        <f t="shared" si="2"/>
        <v>9.7043066811080672E-2</v>
      </c>
      <c r="J6" s="76">
        <f>分析係数表!G9</f>
        <v>0.2441860465116279</v>
      </c>
      <c r="K6" s="78">
        <f t="shared" si="3"/>
        <v>2.3696562825961557E-2</v>
      </c>
      <c r="L6" s="79"/>
      <c r="M6" s="80"/>
      <c r="N6" s="81">
        <f>分析係数表!H9</f>
        <v>7.4365568741672605E-4</v>
      </c>
      <c r="O6" s="82">
        <f t="shared" si="4"/>
        <v>9.0389061021173712E-3</v>
      </c>
      <c r="P6" s="76">
        <f>分析係数表!C9</f>
        <v>1</v>
      </c>
      <c r="Q6" s="82">
        <f t="shared" si="5"/>
        <v>9.0389061021173712E-3</v>
      </c>
      <c r="R6" s="83">
        <v>1.2068409715113032E-2</v>
      </c>
      <c r="S6" s="84">
        <f t="shared" si="6"/>
        <v>0.1091114765261937</v>
      </c>
      <c r="T6" s="85">
        <f>分析係数表!F9</f>
        <v>0.66860465116279066</v>
      </c>
      <c r="U6" s="86">
        <f t="shared" si="7"/>
        <v>7.2952440700652765E-2</v>
      </c>
      <c r="V6" s="87">
        <f>分析係数表!D9</f>
        <v>0.14534883720930233</v>
      </c>
      <c r="W6" s="167">
        <f t="shared" si="8"/>
        <v>0</v>
      </c>
      <c r="X6" s="76">
        <f>分析係数表!E9</f>
        <v>4.0697674418604654E-2</v>
      </c>
      <c r="Y6" s="166">
        <f t="shared" si="9"/>
        <v>0</v>
      </c>
    </row>
    <row r="7" spans="1:25" x14ac:dyDescent="0.2">
      <c r="A7" s="6" t="s">
        <v>220</v>
      </c>
      <c r="B7" s="5" t="s">
        <v>266</v>
      </c>
      <c r="C7" s="90"/>
      <c r="D7" s="76">
        <f>投入係数表!G7</f>
        <v>3.9007092198581561E-2</v>
      </c>
      <c r="E7" s="77">
        <f t="shared" si="0"/>
        <v>3.9007092198581561</v>
      </c>
      <c r="F7" s="76">
        <f>分析係数表!C10</f>
        <v>0</v>
      </c>
      <c r="G7" s="77">
        <f t="shared" si="1"/>
        <v>0</v>
      </c>
      <c r="H7" s="77">
        <v>0</v>
      </c>
      <c r="I7" s="77">
        <f t="shared" si="2"/>
        <v>0</v>
      </c>
      <c r="J7" s="76">
        <f>分析係数表!G10</f>
        <v>0</v>
      </c>
      <c r="K7" s="78">
        <f t="shared" si="3"/>
        <v>0</v>
      </c>
      <c r="L7" s="79"/>
      <c r="M7" s="80"/>
      <c r="N7" s="81">
        <f>分析係数表!H10</f>
        <v>1.4563257211910885E-3</v>
      </c>
      <c r="O7" s="82">
        <f t="shared" si="4"/>
        <v>1.7701191116646517E-2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投入係数表!G8</f>
        <v>3.9401103230890468E-4</v>
      </c>
      <c r="E8" s="77">
        <f t="shared" si="0"/>
        <v>3.9401103230890466E-2</v>
      </c>
      <c r="F8" s="76">
        <f>分析係数表!C11</f>
        <v>1.4950166112956853E-2</v>
      </c>
      <c r="G8" s="77">
        <f t="shared" si="1"/>
        <v>5.890530383355734E-4</v>
      </c>
      <c r="H8" s="77">
        <v>1.160309285323461E-3</v>
      </c>
      <c r="I8" s="77">
        <f t="shared" si="2"/>
        <v>1.160309285323461E-3</v>
      </c>
      <c r="J8" s="76">
        <f>分析係数表!G11</f>
        <v>0.5</v>
      </c>
      <c r="K8" s="78">
        <f t="shared" si="3"/>
        <v>5.8015464266173052E-4</v>
      </c>
      <c r="L8" s="79"/>
      <c r="M8" s="80"/>
      <c r="N8" s="81">
        <f>分析係数表!H11</f>
        <v>-3.0985653642363585E-5</v>
      </c>
      <c r="O8" s="82">
        <f t="shared" si="4"/>
        <v>-3.7662108758822378E-4</v>
      </c>
      <c r="P8" s="76">
        <f>分析係数表!C11</f>
        <v>1.4950166112956853E-2</v>
      </c>
      <c r="Q8" s="82">
        <f t="shared" si="5"/>
        <v>-5.630547821086418E-6</v>
      </c>
      <c r="R8" s="83">
        <v>1.0415173952076582E-4</v>
      </c>
      <c r="S8" s="84">
        <f t="shared" si="6"/>
        <v>1.2644610248442269E-3</v>
      </c>
      <c r="T8" s="85">
        <f>分析係数表!F11</f>
        <v>0.8125</v>
      </c>
      <c r="U8" s="86">
        <f t="shared" si="7"/>
        <v>1.0273745826859344E-3</v>
      </c>
      <c r="V8" s="87">
        <f>分析係数表!D11</f>
        <v>0.3125</v>
      </c>
      <c r="W8" s="167">
        <f t="shared" si="8"/>
        <v>0</v>
      </c>
      <c r="X8" s="76">
        <f>分析係数表!E11</f>
        <v>0</v>
      </c>
      <c r="Y8" s="166">
        <f t="shared" si="9"/>
        <v>0</v>
      </c>
    </row>
    <row r="9" spans="1:25" x14ac:dyDescent="0.2">
      <c r="A9" s="6" t="s">
        <v>222</v>
      </c>
      <c r="B9" s="5" t="s">
        <v>190</v>
      </c>
      <c r="C9" s="75">
        <f>最終需要_まとめ!C10</f>
        <v>100</v>
      </c>
      <c r="D9" s="76">
        <f>投入係数表!G9</f>
        <v>0.21079590228526399</v>
      </c>
      <c r="E9" s="77">
        <f t="shared" si="0"/>
        <v>21.079590228526399</v>
      </c>
      <c r="F9" s="76">
        <f>分析係数表!C12</f>
        <v>7.6050169221580699E-2</v>
      </c>
      <c r="G9" s="77">
        <f t="shared" si="1"/>
        <v>1.6031064040010117</v>
      </c>
      <c r="H9" s="77">
        <v>1.8781747109343685</v>
      </c>
      <c r="I9" s="77">
        <f t="shared" si="2"/>
        <v>101.87817471093437</v>
      </c>
      <c r="J9" s="76">
        <f>分析係数表!G12</f>
        <v>0.1430260047281324</v>
      </c>
      <c r="K9" s="78">
        <f t="shared" si="3"/>
        <v>14.571228297899598</v>
      </c>
      <c r="L9" s="79"/>
      <c r="M9" s="80"/>
      <c r="N9" s="81">
        <f>分析係数表!H12</f>
        <v>0.10532023673039383</v>
      </c>
      <c r="O9" s="82">
        <f t="shared" si="4"/>
        <v>1.2801350767123727</v>
      </c>
      <c r="P9" s="76">
        <f>分析係数表!C12</f>
        <v>7.6050169221580699E-2</v>
      </c>
      <c r="Q9" s="82">
        <f t="shared" si="5"/>
        <v>9.735448921045714E-2</v>
      </c>
      <c r="R9" s="83">
        <v>0.10859585230016185</v>
      </c>
      <c r="S9" s="84">
        <f t="shared" si="6"/>
        <v>101.98677056323453</v>
      </c>
      <c r="T9" s="85">
        <f>分析係数表!F12</f>
        <v>0.29432624113475175</v>
      </c>
      <c r="U9" s="86">
        <f t="shared" si="7"/>
        <v>30.017382825349166</v>
      </c>
      <c r="V9" s="87">
        <f>分析係数表!D12</f>
        <v>7.407407407407407E-2</v>
      </c>
      <c r="W9" s="167">
        <f t="shared" si="8"/>
        <v>8</v>
      </c>
      <c r="X9" s="76">
        <f>分析係数表!E12</f>
        <v>6.6587864460204885E-2</v>
      </c>
      <c r="Y9" s="166">
        <f t="shared" si="9"/>
        <v>7</v>
      </c>
    </row>
    <row r="10" spans="1:25" x14ac:dyDescent="0.2">
      <c r="A10" s="6" t="s">
        <v>223</v>
      </c>
      <c r="B10" s="5" t="s">
        <v>28</v>
      </c>
      <c r="C10" s="90"/>
      <c r="D10" s="76">
        <f>投入係数表!G10</f>
        <v>1.1820330969267139E-3</v>
      </c>
      <c r="E10" s="77">
        <f t="shared" si="0"/>
        <v>0.1182033096926714</v>
      </c>
      <c r="F10" s="76">
        <f>分析係数表!C13</f>
        <v>0</v>
      </c>
      <c r="G10" s="77">
        <f t="shared" si="1"/>
        <v>0</v>
      </c>
      <c r="H10" s="77">
        <v>0</v>
      </c>
      <c r="I10" s="77">
        <f t="shared" si="2"/>
        <v>0</v>
      </c>
      <c r="J10" s="76">
        <f>分析係数表!G13</f>
        <v>0.24390243902439024</v>
      </c>
      <c r="K10" s="78">
        <f t="shared" si="3"/>
        <v>0</v>
      </c>
      <c r="L10" s="79"/>
      <c r="M10" s="80"/>
      <c r="N10" s="81">
        <f>分析係数表!H13</f>
        <v>1.555479812846652E-2</v>
      </c>
      <c r="O10" s="82">
        <f t="shared" si="4"/>
        <v>0.18906378596928833</v>
      </c>
      <c r="P10" s="76">
        <f>分析係数表!C13</f>
        <v>0</v>
      </c>
      <c r="Q10" s="82">
        <f t="shared" si="5"/>
        <v>0</v>
      </c>
      <c r="R10" s="83">
        <v>0</v>
      </c>
      <c r="S10" s="84">
        <f t="shared" si="6"/>
        <v>0</v>
      </c>
      <c r="T10" s="85">
        <f>分析係数表!F13</f>
        <v>0.37804878048780488</v>
      </c>
      <c r="U10" s="86">
        <f t="shared" si="7"/>
        <v>0</v>
      </c>
      <c r="V10" s="87">
        <f>分析係数表!D13</f>
        <v>0.4451219512195122</v>
      </c>
      <c r="W10" s="167">
        <f t="shared" si="8"/>
        <v>0</v>
      </c>
      <c r="X10" s="76">
        <f>分析係数表!E13</f>
        <v>0.39634146341463417</v>
      </c>
      <c r="Y10" s="166">
        <f t="shared" si="9"/>
        <v>0</v>
      </c>
    </row>
    <row r="11" spans="1:25" x14ac:dyDescent="0.2">
      <c r="A11" s="6" t="s">
        <v>224</v>
      </c>
      <c r="B11" s="5" t="s">
        <v>267</v>
      </c>
      <c r="C11" s="90"/>
      <c r="D11" s="76">
        <f>投入係数表!G11</f>
        <v>1.5760441292356184E-2</v>
      </c>
      <c r="E11" s="77">
        <f t="shared" si="0"/>
        <v>1.5760441292356184</v>
      </c>
      <c r="F11" s="76">
        <f>分析係数表!C14</f>
        <v>0.12118408880666054</v>
      </c>
      <c r="G11" s="77">
        <f t="shared" si="1"/>
        <v>0.19099147172050515</v>
      </c>
      <c r="H11" s="77">
        <v>0.28645799326088278</v>
      </c>
      <c r="I11" s="77">
        <f t="shared" si="2"/>
        <v>0.28645799326088278</v>
      </c>
      <c r="J11" s="76">
        <f>分析係数表!G14</f>
        <v>0.17455621301775148</v>
      </c>
      <c r="K11" s="78">
        <f t="shared" si="3"/>
        <v>5.000302249228427E-2</v>
      </c>
      <c r="L11" s="79"/>
      <c r="M11" s="80"/>
      <c r="N11" s="81">
        <f>分析係数表!H14</f>
        <v>1.3013974529792706E-3</v>
      </c>
      <c r="O11" s="82">
        <f t="shared" si="4"/>
        <v>1.5818085678705397E-2</v>
      </c>
      <c r="P11" s="76">
        <f>分析係数表!C14</f>
        <v>0.12118408880666054</v>
      </c>
      <c r="Q11" s="82">
        <f t="shared" si="5"/>
        <v>1.9169002996396001E-3</v>
      </c>
      <c r="R11" s="83">
        <v>5.7387041774334376E-3</v>
      </c>
      <c r="S11" s="84">
        <f t="shared" si="6"/>
        <v>0.29219669743831622</v>
      </c>
      <c r="T11" s="85">
        <f>分析係数表!F14</f>
        <v>0.39349112426035504</v>
      </c>
      <c r="U11" s="86">
        <f t="shared" si="7"/>
        <v>0.11497680698016585</v>
      </c>
      <c r="V11" s="87">
        <f>分析係数表!D14</f>
        <v>0.13905325443786981</v>
      </c>
      <c r="W11" s="167">
        <f t="shared" si="8"/>
        <v>0</v>
      </c>
      <c r="X11" s="76">
        <f>分析係数表!E14</f>
        <v>0.10650887573964497</v>
      </c>
      <c r="Y11" s="166">
        <f t="shared" si="9"/>
        <v>0</v>
      </c>
    </row>
    <row r="12" spans="1:25" x14ac:dyDescent="0.2">
      <c r="A12" s="6" t="s">
        <v>225</v>
      </c>
      <c r="B12" s="5" t="s">
        <v>29</v>
      </c>
      <c r="C12" s="90"/>
      <c r="D12" s="76">
        <f>投入係数表!G12</f>
        <v>1.0638297872340425E-2</v>
      </c>
      <c r="E12" s="77">
        <f t="shared" si="0"/>
        <v>1.0638297872340425</v>
      </c>
      <c r="F12" s="76">
        <f>分析係数表!C15</f>
        <v>0</v>
      </c>
      <c r="G12" s="77">
        <f t="shared" si="1"/>
        <v>0</v>
      </c>
      <c r="H12" s="77">
        <v>0</v>
      </c>
      <c r="I12" s="77">
        <f t="shared" si="2"/>
        <v>0</v>
      </c>
      <c r="J12" s="76">
        <f>分析係数表!G15</f>
        <v>0.1</v>
      </c>
      <c r="K12" s="78">
        <f t="shared" si="3"/>
        <v>0</v>
      </c>
      <c r="L12" s="79"/>
      <c r="M12" s="80"/>
      <c r="N12" s="81">
        <f>分析係数表!H15</f>
        <v>9.7914665509868937E-3</v>
      </c>
      <c r="O12" s="82">
        <f t="shared" si="4"/>
        <v>0.11901226367787872</v>
      </c>
      <c r="P12" s="76">
        <f>分析係数表!C15</f>
        <v>0</v>
      </c>
      <c r="Q12" s="82">
        <f t="shared" si="5"/>
        <v>0</v>
      </c>
      <c r="R12" s="83">
        <v>0</v>
      </c>
      <c r="S12" s="84">
        <f t="shared" si="6"/>
        <v>0</v>
      </c>
      <c r="T12" s="85">
        <f>分析係数表!F15</f>
        <v>0.30833333333333335</v>
      </c>
      <c r="U12" s="86">
        <f t="shared" si="7"/>
        <v>0</v>
      </c>
      <c r="V12" s="87">
        <f>分析係数表!D15</f>
        <v>8.3333333333333332E-3</v>
      </c>
      <c r="W12" s="167">
        <f t="shared" si="8"/>
        <v>0</v>
      </c>
      <c r="X12" s="76">
        <f>分析係数表!E15</f>
        <v>0</v>
      </c>
      <c r="Y12" s="166">
        <f t="shared" si="9"/>
        <v>0</v>
      </c>
    </row>
    <row r="13" spans="1:25" x14ac:dyDescent="0.2">
      <c r="A13" s="6" t="s">
        <v>226</v>
      </c>
      <c r="B13" s="5" t="s">
        <v>30</v>
      </c>
      <c r="C13" s="90"/>
      <c r="D13" s="76">
        <f>投入係数表!G13</f>
        <v>4.3341213553979513E-3</v>
      </c>
      <c r="E13" s="77">
        <f t="shared" si="0"/>
        <v>0.43341213553979513</v>
      </c>
      <c r="F13" s="76">
        <f>分析係数表!C16</f>
        <v>1.8867924528301883E-2</v>
      </c>
      <c r="G13" s="77">
        <f t="shared" si="1"/>
        <v>8.1775874630150014E-3</v>
      </c>
      <c r="H13" s="77">
        <v>1.2457861438535138E-2</v>
      </c>
      <c r="I13" s="77">
        <f t="shared" si="2"/>
        <v>1.2457861438535138E-2</v>
      </c>
      <c r="J13" s="76">
        <f>分析係数表!G16</f>
        <v>4.4444444444444446E-2</v>
      </c>
      <c r="K13" s="78">
        <f t="shared" si="3"/>
        <v>5.5368273060156167E-4</v>
      </c>
      <c r="L13" s="79"/>
      <c r="M13" s="80"/>
      <c r="N13" s="81">
        <f>分析係数表!H16</f>
        <v>1.8622377839060514E-2</v>
      </c>
      <c r="O13" s="82">
        <f t="shared" si="4"/>
        <v>0.22634927364052249</v>
      </c>
      <c r="P13" s="76">
        <f>分析係数表!C16</f>
        <v>1.8867924528301883E-2</v>
      </c>
      <c r="Q13" s="82">
        <f t="shared" si="5"/>
        <v>4.270741012085329E-3</v>
      </c>
      <c r="R13" s="83">
        <v>4.6260708618560097E-3</v>
      </c>
      <c r="S13" s="84">
        <f t="shared" si="6"/>
        <v>1.7083932300391146E-2</v>
      </c>
      <c r="T13" s="85">
        <f>分析係数表!F16</f>
        <v>0.28888888888888886</v>
      </c>
      <c r="U13" s="86">
        <f t="shared" si="7"/>
        <v>4.9353582201129972E-3</v>
      </c>
      <c r="V13" s="87">
        <f>分析係数表!D16</f>
        <v>0</v>
      </c>
      <c r="W13" s="167">
        <f t="shared" si="8"/>
        <v>0</v>
      </c>
      <c r="X13" s="76">
        <f>分析係数表!E16</f>
        <v>0</v>
      </c>
      <c r="Y13" s="166">
        <f t="shared" si="9"/>
        <v>0</v>
      </c>
    </row>
    <row r="14" spans="1:25" x14ac:dyDescent="0.2">
      <c r="A14" s="6" t="s">
        <v>2</v>
      </c>
      <c r="B14" s="5" t="s">
        <v>364</v>
      </c>
      <c r="C14" s="90"/>
      <c r="D14" s="76">
        <f>投入係数表!G14</f>
        <v>1.7730496453900711E-2</v>
      </c>
      <c r="E14" s="77">
        <f t="shared" si="0"/>
        <v>1.773049645390071</v>
      </c>
      <c r="F14" s="76">
        <f>分析係数表!C17</f>
        <v>0.10356731875719216</v>
      </c>
      <c r="G14" s="77">
        <f t="shared" si="1"/>
        <v>0.18362999779644001</v>
      </c>
      <c r="H14" s="77">
        <v>0.21822477873694321</v>
      </c>
      <c r="I14" s="77">
        <f t="shared" si="2"/>
        <v>0.21822477873694321</v>
      </c>
      <c r="J14" s="76">
        <f>分析係数表!G17</f>
        <v>0.21292775665399238</v>
      </c>
      <c r="K14" s="78">
        <f t="shared" si="3"/>
        <v>4.6466112582771175E-2</v>
      </c>
      <c r="L14" s="79"/>
      <c r="M14" s="80"/>
      <c r="N14" s="81">
        <f>分析係数表!H17</f>
        <v>3.0056084033092678E-3</v>
      </c>
      <c r="O14" s="82">
        <f t="shared" si="4"/>
        <v>3.6532245496057707E-2</v>
      </c>
      <c r="P14" s="76">
        <f>分析係数表!C17</f>
        <v>0.10356731875719216</v>
      </c>
      <c r="Q14" s="82">
        <f t="shared" si="5"/>
        <v>3.7835467142062064E-3</v>
      </c>
      <c r="R14" s="83">
        <v>6.5366743794808089E-3</v>
      </c>
      <c r="S14" s="84">
        <f t="shared" si="6"/>
        <v>0.22476145311642401</v>
      </c>
      <c r="T14" s="85">
        <f>分析係数表!F17</f>
        <v>0.32509505703422054</v>
      </c>
      <c r="U14" s="86">
        <f t="shared" si="7"/>
        <v>7.3068837419978147E-2</v>
      </c>
      <c r="V14" s="87">
        <f>分析係数表!D17</f>
        <v>7.2243346007604556E-2</v>
      </c>
      <c r="W14" s="167">
        <f t="shared" si="8"/>
        <v>0</v>
      </c>
      <c r="X14" s="76">
        <f>分析係数表!E17</f>
        <v>6.8441064638783272E-2</v>
      </c>
      <c r="Y14" s="166">
        <f t="shared" si="9"/>
        <v>0</v>
      </c>
    </row>
    <row r="15" spans="1:25" x14ac:dyDescent="0.2">
      <c r="A15" s="6" t="s">
        <v>3</v>
      </c>
      <c r="B15" s="5" t="s">
        <v>31</v>
      </c>
      <c r="C15" s="90"/>
      <c r="D15" s="76">
        <f>投入係数表!G15</f>
        <v>1.5760441292356187E-3</v>
      </c>
      <c r="E15" s="77">
        <f t="shared" si="0"/>
        <v>0.15760441292356187</v>
      </c>
      <c r="F15" s="76">
        <f>分析係数表!C18</f>
        <v>0.44289970208540219</v>
      </c>
      <c r="G15" s="77">
        <f t="shared" si="1"/>
        <v>6.9802947531190263E-2</v>
      </c>
      <c r="H15" s="77">
        <v>0.11165835780655671</v>
      </c>
      <c r="I15" s="77">
        <f t="shared" si="2"/>
        <v>0.11165835780655671</v>
      </c>
      <c r="J15" s="76">
        <f>分析係数表!G18</f>
        <v>0.21558441558441557</v>
      </c>
      <c r="K15" s="78">
        <f t="shared" si="3"/>
        <v>2.4071801812842096E-2</v>
      </c>
      <c r="L15" s="79"/>
      <c r="M15" s="80"/>
      <c r="N15" s="81">
        <f>分析係数表!H18</f>
        <v>4.9577045827781737E-4</v>
      </c>
      <c r="O15" s="82">
        <f t="shared" si="4"/>
        <v>6.0259374014115805E-3</v>
      </c>
      <c r="P15" s="76">
        <f>分析係数表!C18</f>
        <v>0.44289970208540219</v>
      </c>
      <c r="Q15" s="82">
        <f t="shared" si="5"/>
        <v>2.6688858798704718E-3</v>
      </c>
      <c r="R15" s="83">
        <v>5.6259385779459459E-3</v>
      </c>
      <c r="S15" s="84">
        <f t="shared" si="6"/>
        <v>0.11728429638450266</v>
      </c>
      <c r="T15" s="85">
        <f>分析係数表!F18</f>
        <v>0.45974025974025973</v>
      </c>
      <c r="U15" s="86">
        <f t="shared" si="7"/>
        <v>5.3920312883264862E-2</v>
      </c>
      <c r="V15" s="87">
        <f>分析係数表!D18</f>
        <v>4.0445269016697587E-2</v>
      </c>
      <c r="W15" s="167">
        <f t="shared" si="8"/>
        <v>0</v>
      </c>
      <c r="X15" s="76">
        <f>分析係数表!E18</f>
        <v>3.896103896103896E-2</v>
      </c>
      <c r="Y15" s="166">
        <f t="shared" si="9"/>
        <v>0</v>
      </c>
    </row>
    <row r="16" spans="1:25" x14ac:dyDescent="0.2">
      <c r="A16" s="6" t="s">
        <v>4</v>
      </c>
      <c r="B16" s="5" t="s">
        <v>32</v>
      </c>
      <c r="C16" s="90"/>
      <c r="D16" s="76">
        <f>投入係数表!G16</f>
        <v>0</v>
      </c>
      <c r="E16" s="77">
        <f t="shared" si="0"/>
        <v>0</v>
      </c>
      <c r="F16" s="76">
        <f>分析係数表!C19</f>
        <v>0.30545876887340306</v>
      </c>
      <c r="G16" s="77">
        <f t="shared" si="1"/>
        <v>0</v>
      </c>
      <c r="H16" s="77">
        <v>1.3143728352496867E-2</v>
      </c>
      <c r="I16" s="77">
        <f t="shared" si="2"/>
        <v>1.3143728352496867E-2</v>
      </c>
      <c r="J16" s="76">
        <f>分析係数表!G19</f>
        <v>5.7468790357296601E-2</v>
      </c>
      <c r="K16" s="78">
        <f t="shared" si="3"/>
        <v>7.5535416920289786E-4</v>
      </c>
      <c r="L16" s="79"/>
      <c r="M16" s="80"/>
      <c r="N16" s="81">
        <f>分析係数表!H19</f>
        <v>-1.2394261456945434E-4</v>
      </c>
      <c r="O16" s="82">
        <f t="shared" si="4"/>
        <v>-1.5064843503528951E-3</v>
      </c>
      <c r="P16" s="76">
        <f>分析係数表!C19</f>
        <v>0.30545876887340306</v>
      </c>
      <c r="Q16" s="82">
        <f t="shared" si="5"/>
        <v>-4.6016885498584374E-4</v>
      </c>
      <c r="R16" s="83">
        <v>1.085133792137294E-3</v>
      </c>
      <c r="S16" s="84">
        <f t="shared" si="6"/>
        <v>1.4228862144634161E-2</v>
      </c>
      <c r="T16" s="85">
        <f>分析係数表!F19</f>
        <v>0.23999139044339216</v>
      </c>
      <c r="U16" s="86">
        <f t="shared" si="7"/>
        <v>3.4148044105180991E-3</v>
      </c>
      <c r="V16" s="87">
        <f>分析係数表!D19</f>
        <v>1.8941024537236333E-2</v>
      </c>
      <c r="W16" s="167">
        <f t="shared" si="8"/>
        <v>0</v>
      </c>
      <c r="X16" s="76">
        <f>分析係数表!E19</f>
        <v>1.9156263452432199E-2</v>
      </c>
      <c r="Y16" s="166">
        <f t="shared" si="9"/>
        <v>0</v>
      </c>
    </row>
    <row r="17" spans="1:25" x14ac:dyDescent="0.2">
      <c r="A17" s="6" t="s">
        <v>5</v>
      </c>
      <c r="B17" s="5" t="s">
        <v>33</v>
      </c>
      <c r="C17" s="90"/>
      <c r="D17" s="76">
        <f>投入係数表!G17</f>
        <v>1.5760441292356187E-3</v>
      </c>
      <c r="E17" s="77">
        <f t="shared" si="0"/>
        <v>0.15760441292356187</v>
      </c>
      <c r="F17" s="76">
        <f>分析係数表!C20</f>
        <v>9.5808383233532912E-2</v>
      </c>
      <c r="G17" s="77">
        <f t="shared" si="1"/>
        <v>1.5099823992676582E-2</v>
      </c>
      <c r="H17" s="77">
        <v>1.7371239418082027E-2</v>
      </c>
      <c r="I17" s="77">
        <f t="shared" si="2"/>
        <v>1.7371239418082027E-2</v>
      </c>
      <c r="J17" s="76">
        <f>分析係数表!G20</f>
        <v>0.10049019607843138</v>
      </c>
      <c r="K17" s="78">
        <f t="shared" si="3"/>
        <v>1.7456392552484391E-3</v>
      </c>
      <c r="L17" s="79"/>
      <c r="M17" s="80"/>
      <c r="N17" s="81">
        <f>分析係数表!H20</f>
        <v>6.1971307284727176E-4</v>
      </c>
      <c r="O17" s="82">
        <f t="shared" si="4"/>
        <v>7.5324217517644763E-3</v>
      </c>
      <c r="P17" s="76">
        <f>分析係数表!C20</f>
        <v>9.5808383233532912E-2</v>
      </c>
      <c r="Q17" s="82">
        <f t="shared" si="5"/>
        <v>7.2166914986965031E-4</v>
      </c>
      <c r="R17" s="83">
        <v>1.3643893904207222E-3</v>
      </c>
      <c r="S17" s="84">
        <f t="shared" si="6"/>
        <v>1.8735628808502748E-2</v>
      </c>
      <c r="T17" s="85">
        <f>分析係数表!F20</f>
        <v>0.22303921568627452</v>
      </c>
      <c r="U17" s="86">
        <f t="shared" si="7"/>
        <v>4.1787799548376227E-3</v>
      </c>
      <c r="V17" s="87">
        <f>分析係数表!D20</f>
        <v>8.5784313725490197E-2</v>
      </c>
      <c r="W17" s="167">
        <f t="shared" si="8"/>
        <v>0</v>
      </c>
      <c r="X17" s="76">
        <f>分析係数表!E20</f>
        <v>9.3137254901960786E-2</v>
      </c>
      <c r="Y17" s="166">
        <f t="shared" si="9"/>
        <v>0</v>
      </c>
    </row>
    <row r="18" spans="1:25" x14ac:dyDescent="0.2">
      <c r="A18" s="6" t="s">
        <v>6</v>
      </c>
      <c r="B18" s="5" t="s">
        <v>34</v>
      </c>
      <c r="C18" s="90"/>
      <c r="D18" s="76">
        <f>投入係数表!G18</f>
        <v>5.9101654846335696E-3</v>
      </c>
      <c r="E18" s="77">
        <f t="shared" si="0"/>
        <v>0.59101654846335694</v>
      </c>
      <c r="F18" s="76">
        <f>分析係数表!C21</f>
        <v>0.17321313586606568</v>
      </c>
      <c r="G18" s="77">
        <f t="shared" si="1"/>
        <v>0.10237182970807664</v>
      </c>
      <c r="H18" s="77">
        <v>0.11730163503500238</v>
      </c>
      <c r="I18" s="77">
        <f t="shared" si="2"/>
        <v>0.11730163503500238</v>
      </c>
      <c r="J18" s="76">
        <f>分析係数表!G21</f>
        <v>0.28424304840370751</v>
      </c>
      <c r="K18" s="78">
        <f t="shared" si="3"/>
        <v>3.3342174325088215E-2</v>
      </c>
      <c r="L18" s="79"/>
      <c r="M18" s="80"/>
      <c r="N18" s="81">
        <f>分析係数表!H21</f>
        <v>1.0225265701979984E-3</v>
      </c>
      <c r="O18" s="82">
        <f t="shared" si="4"/>
        <v>1.2428495890411385E-2</v>
      </c>
      <c r="P18" s="76">
        <f>分析係数表!C21</f>
        <v>0.17321313586606568</v>
      </c>
      <c r="Q18" s="82">
        <f t="shared" si="5"/>
        <v>2.1527787472766661E-3</v>
      </c>
      <c r="R18" s="83">
        <v>3.9752414875372909E-3</v>
      </c>
      <c r="S18" s="84">
        <f t="shared" si="6"/>
        <v>0.12127687652253967</v>
      </c>
      <c r="T18" s="85">
        <f>分析係数表!F21</f>
        <v>0.42481977342945415</v>
      </c>
      <c r="U18" s="86">
        <f t="shared" si="7"/>
        <v>5.1520815206537188E-2</v>
      </c>
      <c r="V18" s="87">
        <f>分析係数表!D21</f>
        <v>8.2389289392378995E-2</v>
      </c>
      <c r="W18" s="167">
        <f t="shared" si="8"/>
        <v>0</v>
      </c>
      <c r="X18" s="76">
        <f>分析係数表!E21</f>
        <v>7.7239958805355308E-2</v>
      </c>
      <c r="Y18" s="166">
        <f t="shared" si="9"/>
        <v>0</v>
      </c>
    </row>
    <row r="19" spans="1:25" x14ac:dyDescent="0.2">
      <c r="A19" s="6" t="s">
        <v>7</v>
      </c>
      <c r="B19" s="5" t="s">
        <v>268</v>
      </c>
      <c r="C19" s="90"/>
      <c r="D19" s="76">
        <f>投入係数表!G19</f>
        <v>0</v>
      </c>
      <c r="E19" s="77">
        <f t="shared" si="0"/>
        <v>0</v>
      </c>
      <c r="F19" s="76">
        <f>分析係数表!C22</f>
        <v>5.7692307692307709E-2</v>
      </c>
      <c r="G19" s="77">
        <f t="shared" si="1"/>
        <v>0</v>
      </c>
      <c r="H19" s="77">
        <v>7.401589752616968E-4</v>
      </c>
      <c r="I19" s="77">
        <f t="shared" si="2"/>
        <v>7.401589752616968E-4</v>
      </c>
      <c r="J19" s="76">
        <f>分析係数表!G22</f>
        <v>0.19427890345649582</v>
      </c>
      <c r="K19" s="78">
        <f t="shared" si="3"/>
        <v>1.4379727409732606E-4</v>
      </c>
      <c r="L19" s="79"/>
      <c r="M19" s="80"/>
      <c r="N19" s="81">
        <f>分析係数表!H22</f>
        <v>6.1971307284727171E-5</v>
      </c>
      <c r="O19" s="82">
        <f t="shared" si="4"/>
        <v>7.5324217517644756E-4</v>
      </c>
      <c r="P19" s="76">
        <f>分析係数表!C22</f>
        <v>5.7692307692307709E-2</v>
      </c>
      <c r="Q19" s="82">
        <f t="shared" si="5"/>
        <v>4.3456279337102757E-5</v>
      </c>
      <c r="R19" s="83">
        <v>2.893617443223702E-4</v>
      </c>
      <c r="S19" s="84">
        <f t="shared" si="6"/>
        <v>1.0295207195840669E-3</v>
      </c>
      <c r="T19" s="85">
        <f>分析係数表!F22</f>
        <v>0.41239570917759238</v>
      </c>
      <c r="U19" s="86">
        <f t="shared" si="7"/>
        <v>4.2456992726589652E-4</v>
      </c>
      <c r="V19" s="87">
        <f>分析係数表!D22</f>
        <v>9.5351609058402856E-3</v>
      </c>
      <c r="W19" s="167">
        <f t="shared" si="8"/>
        <v>0</v>
      </c>
      <c r="X19" s="76">
        <f>分析係数表!E22</f>
        <v>8.3432657926102508E-3</v>
      </c>
      <c r="Y19" s="166">
        <f t="shared" si="9"/>
        <v>0</v>
      </c>
    </row>
    <row r="20" spans="1:25" x14ac:dyDescent="0.2">
      <c r="A20" s="6" t="s">
        <v>8</v>
      </c>
      <c r="B20" s="5" t="s">
        <v>269</v>
      </c>
      <c r="C20" s="90"/>
      <c r="D20" s="76">
        <f>投入係数表!G20</f>
        <v>0</v>
      </c>
      <c r="E20" s="77">
        <f t="shared" si="0"/>
        <v>0</v>
      </c>
      <c r="F20" s="76">
        <f>分析係数表!C23</f>
        <v>0</v>
      </c>
      <c r="G20" s="77">
        <f t="shared" si="1"/>
        <v>0</v>
      </c>
      <c r="H20" s="77">
        <v>0</v>
      </c>
      <c r="I20" s="77">
        <f t="shared" si="2"/>
        <v>0</v>
      </c>
      <c r="J20" s="76">
        <f>分析係数表!G23</f>
        <v>0.21608040201005024</v>
      </c>
      <c r="K20" s="78">
        <f t="shared" si="3"/>
        <v>0</v>
      </c>
      <c r="L20" s="79"/>
      <c r="M20" s="80"/>
      <c r="N20" s="81">
        <f>分析係数表!H23</f>
        <v>3.0985653642363585E-5</v>
      </c>
      <c r="O20" s="82">
        <f t="shared" si="4"/>
        <v>3.7662108758822378E-4</v>
      </c>
      <c r="P20" s="76">
        <f>分析係数表!C23</f>
        <v>0</v>
      </c>
      <c r="Q20" s="82">
        <f t="shared" si="5"/>
        <v>0</v>
      </c>
      <c r="R20" s="83">
        <v>0</v>
      </c>
      <c r="S20" s="84">
        <f t="shared" si="6"/>
        <v>0</v>
      </c>
      <c r="T20" s="85">
        <f>分析係数表!F23</f>
        <v>0.44723618090452261</v>
      </c>
      <c r="U20" s="86">
        <f t="shared" si="7"/>
        <v>0</v>
      </c>
      <c r="V20" s="87">
        <f>分析係数表!D23</f>
        <v>5.0251256281407038E-2</v>
      </c>
      <c r="W20" s="167">
        <f t="shared" si="8"/>
        <v>0</v>
      </c>
      <c r="X20" s="76">
        <f>分析係数表!E23</f>
        <v>3.5175879396984924E-2</v>
      </c>
      <c r="Y20" s="166">
        <f t="shared" si="9"/>
        <v>0</v>
      </c>
    </row>
    <row r="21" spans="1:25" x14ac:dyDescent="0.2">
      <c r="A21" s="6" t="s">
        <v>9</v>
      </c>
      <c r="B21" s="5" t="s">
        <v>270</v>
      </c>
      <c r="C21" s="90"/>
      <c r="D21" s="76">
        <f>投入係数表!G21</f>
        <v>0</v>
      </c>
      <c r="E21" s="77">
        <f t="shared" si="0"/>
        <v>0</v>
      </c>
      <c r="F21" s="76">
        <f>分析係数表!C24</f>
        <v>1</v>
      </c>
      <c r="G21" s="77">
        <f t="shared" si="1"/>
        <v>0</v>
      </c>
      <c r="H21" s="77">
        <v>2.3467172048527093E-2</v>
      </c>
      <c r="I21" s="77">
        <f t="shared" si="2"/>
        <v>2.3467172048527093E-2</v>
      </c>
      <c r="J21" s="76">
        <f>分析係数表!G24</f>
        <v>0.20751761942051683</v>
      </c>
      <c r="K21" s="78">
        <f t="shared" si="3"/>
        <v>4.8698516780420354E-3</v>
      </c>
      <c r="L21" s="79"/>
      <c r="M21" s="80"/>
      <c r="N21" s="81">
        <f>分析係数表!H24</f>
        <v>4.3379915099309022E-4</v>
      </c>
      <c r="O21" s="82">
        <f t="shared" si="4"/>
        <v>5.272695226235133E-3</v>
      </c>
      <c r="P21" s="76">
        <f>分析係数表!C24</f>
        <v>1</v>
      </c>
      <c r="Q21" s="82">
        <f t="shared" si="5"/>
        <v>5.272695226235133E-3</v>
      </c>
      <c r="R21" s="83">
        <v>1.6474194243253009E-2</v>
      </c>
      <c r="S21" s="84">
        <f t="shared" si="6"/>
        <v>3.9941366291780106E-2</v>
      </c>
      <c r="T21" s="85">
        <f>分析係数表!F24</f>
        <v>0.3923257635082224</v>
      </c>
      <c r="U21" s="86">
        <f t="shared" si="7"/>
        <v>1.5670027025984207E-2</v>
      </c>
      <c r="V21" s="87">
        <f>分析係数表!D24</f>
        <v>7.9874706342991389E-2</v>
      </c>
      <c r="W21" s="167">
        <f t="shared" si="8"/>
        <v>0</v>
      </c>
      <c r="X21" s="76">
        <f>分析係数表!E24</f>
        <v>8.1440877055599062E-2</v>
      </c>
      <c r="Y21" s="166">
        <f t="shared" si="9"/>
        <v>0</v>
      </c>
    </row>
    <row r="22" spans="1:25" x14ac:dyDescent="0.2">
      <c r="A22" s="6" t="s">
        <v>10</v>
      </c>
      <c r="B22" s="5" t="s">
        <v>271</v>
      </c>
      <c r="C22" s="90"/>
      <c r="D22" s="76">
        <f>投入係数表!G22</f>
        <v>0</v>
      </c>
      <c r="E22" s="77">
        <f t="shared" si="0"/>
        <v>0</v>
      </c>
      <c r="F22" s="76">
        <f>分析係数表!C25</f>
        <v>0.15636042402826855</v>
      </c>
      <c r="G22" s="77">
        <f t="shared" si="1"/>
        <v>0</v>
      </c>
      <c r="H22" s="77">
        <v>5.3409174380999501E-3</v>
      </c>
      <c r="I22" s="77">
        <f t="shared" si="2"/>
        <v>5.3409174380999501E-3</v>
      </c>
      <c r="J22" s="76">
        <f>分析係数表!G25</f>
        <v>0.19674295774647887</v>
      </c>
      <c r="K22" s="78">
        <f t="shared" si="3"/>
        <v>1.0507878938515306E-3</v>
      </c>
      <c r="L22" s="79"/>
      <c r="M22" s="80"/>
      <c r="N22" s="81">
        <f>分析係数表!H25</f>
        <v>5.8872741920490813E-4</v>
      </c>
      <c r="O22" s="82">
        <f t="shared" si="4"/>
        <v>7.1558006641762517E-3</v>
      </c>
      <c r="P22" s="76">
        <f>分析係数表!C25</f>
        <v>0.15636042402826855</v>
      </c>
      <c r="Q22" s="82">
        <f t="shared" si="5"/>
        <v>1.1188840261123646E-3</v>
      </c>
      <c r="R22" s="83">
        <v>3.6436514144897155E-3</v>
      </c>
      <c r="S22" s="84">
        <f t="shared" si="6"/>
        <v>8.9845688525896656E-3</v>
      </c>
      <c r="T22" s="85">
        <f>分析係数表!F25</f>
        <v>0.35079225352112675</v>
      </c>
      <c r="U22" s="86">
        <f t="shared" si="7"/>
        <v>3.1517171547156527E-3</v>
      </c>
      <c r="V22" s="87">
        <f>分析係数表!D25</f>
        <v>7.2183098591549297E-2</v>
      </c>
      <c r="W22" s="167">
        <f t="shared" si="8"/>
        <v>0</v>
      </c>
      <c r="X22" s="76">
        <f>分析係数表!E25</f>
        <v>6.8661971830985921E-2</v>
      </c>
      <c r="Y22" s="166">
        <f t="shared" si="9"/>
        <v>0</v>
      </c>
    </row>
    <row r="23" spans="1:25" x14ac:dyDescent="0.2">
      <c r="A23" s="6" t="s">
        <v>11</v>
      </c>
      <c r="B23" s="5" t="s">
        <v>35</v>
      </c>
      <c r="C23" s="90"/>
      <c r="D23" s="76">
        <f>投入係数表!G23</f>
        <v>0</v>
      </c>
      <c r="E23" s="77">
        <f t="shared" si="0"/>
        <v>0</v>
      </c>
      <c r="F23" s="76">
        <f>分析係数表!C26</f>
        <v>0.2968369829683698</v>
      </c>
      <c r="G23" s="77">
        <f t="shared" si="1"/>
        <v>0</v>
      </c>
      <c r="H23" s="77">
        <v>2.7497587088000271E-3</v>
      </c>
      <c r="I23" s="77">
        <f t="shared" si="2"/>
        <v>2.7497587088000271E-3</v>
      </c>
      <c r="J23" s="76">
        <f>分析係数表!G26</f>
        <v>0.19691119691119691</v>
      </c>
      <c r="K23" s="78">
        <f t="shared" si="3"/>
        <v>5.4145827856680068E-4</v>
      </c>
      <c r="L23" s="79"/>
      <c r="M23" s="80"/>
      <c r="N23" s="81">
        <f>分析係数表!H26</f>
        <v>1.2859046261580888E-2</v>
      </c>
      <c r="O23" s="82">
        <f t="shared" si="4"/>
        <v>0.15629775134911286</v>
      </c>
      <c r="P23" s="76">
        <f>分析係数表!C26</f>
        <v>0.2968369829683698</v>
      </c>
      <c r="Q23" s="82">
        <f t="shared" si="5"/>
        <v>4.6394952955211115E-2</v>
      </c>
      <c r="R23" s="83">
        <v>4.890986914839688E-2</v>
      </c>
      <c r="S23" s="84">
        <f t="shared" si="6"/>
        <v>5.165962785719691E-2</v>
      </c>
      <c r="T23" s="85">
        <f>分析係数表!F26</f>
        <v>0.33687258687258687</v>
      </c>
      <c r="U23" s="86">
        <f t="shared" si="7"/>
        <v>1.7402712473129075E-2</v>
      </c>
      <c r="V23" s="87">
        <f>分析係数表!D26</f>
        <v>8.7355212355212361E-2</v>
      </c>
      <c r="W23" s="167">
        <f t="shared" si="8"/>
        <v>0</v>
      </c>
      <c r="X23" s="76">
        <f>分析係数表!E26</f>
        <v>9.2664092664092659E-2</v>
      </c>
      <c r="Y23" s="166">
        <f t="shared" si="9"/>
        <v>0</v>
      </c>
    </row>
    <row r="24" spans="1:25" x14ac:dyDescent="0.2">
      <c r="A24" s="6" t="s">
        <v>12</v>
      </c>
      <c r="B24" s="5" t="s">
        <v>365</v>
      </c>
      <c r="C24" s="90"/>
      <c r="D24" s="76">
        <f>投入係数表!G24</f>
        <v>0</v>
      </c>
      <c r="E24" s="77">
        <f t="shared" si="0"/>
        <v>0</v>
      </c>
      <c r="F24" s="76">
        <f>分析係数表!C27</f>
        <v>2.7090694935217874E-2</v>
      </c>
      <c r="G24" s="77">
        <f t="shared" si="1"/>
        <v>0</v>
      </c>
      <c r="H24" s="77">
        <v>7.2153500208039823E-5</v>
      </c>
      <c r="I24" s="77">
        <f t="shared" si="2"/>
        <v>7.2153500208039823E-5</v>
      </c>
      <c r="J24" s="76">
        <f>分析係数表!G27</f>
        <v>0.18333333333333332</v>
      </c>
      <c r="K24" s="78">
        <f t="shared" si="3"/>
        <v>1.32281417048073E-5</v>
      </c>
      <c r="L24" s="79"/>
      <c r="M24" s="80"/>
      <c r="N24" s="81">
        <f>分析係数表!H27</f>
        <v>1.2053419266879434E-2</v>
      </c>
      <c r="O24" s="82">
        <f t="shared" si="4"/>
        <v>0.14650560307181903</v>
      </c>
      <c r="P24" s="76">
        <f>分析係数表!C27</f>
        <v>2.7090694935217874E-2</v>
      </c>
      <c r="Q24" s="82">
        <f t="shared" si="5"/>
        <v>3.9689385991187685E-3</v>
      </c>
      <c r="R24" s="83">
        <v>3.9917654844447061E-3</v>
      </c>
      <c r="S24" s="84">
        <f t="shared" si="6"/>
        <v>4.0639189846527462E-3</v>
      </c>
      <c r="T24" s="85">
        <f>分析係数表!F27</f>
        <v>0.33333333333333331</v>
      </c>
      <c r="U24" s="86">
        <f t="shared" si="7"/>
        <v>1.3546396615509153E-3</v>
      </c>
      <c r="V24" s="87">
        <f>分析係数表!D27</f>
        <v>0</v>
      </c>
      <c r="W24" s="167">
        <f t="shared" si="8"/>
        <v>0</v>
      </c>
      <c r="X24" s="76">
        <f>分析係数表!E27</f>
        <v>0</v>
      </c>
      <c r="Y24" s="166">
        <f t="shared" si="9"/>
        <v>0</v>
      </c>
    </row>
    <row r="25" spans="1:25" x14ac:dyDescent="0.2">
      <c r="A25" s="6" t="s">
        <v>13</v>
      </c>
      <c r="B25" s="5" t="s">
        <v>191</v>
      </c>
      <c r="C25" s="90"/>
      <c r="D25" s="76">
        <f>投入係数表!G25</f>
        <v>0</v>
      </c>
      <c r="E25" s="77">
        <f t="shared" si="0"/>
        <v>0</v>
      </c>
      <c r="F25" s="76">
        <f>分析係数表!C28</f>
        <v>5.9347181008901906E-3</v>
      </c>
      <c r="G25" s="77">
        <f t="shared" si="1"/>
        <v>0</v>
      </c>
      <c r="H25" s="77">
        <v>1.7555329070424077E-4</v>
      </c>
      <c r="I25" s="77">
        <f t="shared" si="2"/>
        <v>1.7555329070424077E-4</v>
      </c>
      <c r="J25" s="76">
        <f>分析係数表!G28</f>
        <v>0.12222222222222222</v>
      </c>
      <c r="K25" s="78">
        <f t="shared" si="3"/>
        <v>2.1456513308296092E-5</v>
      </c>
      <c r="L25" s="79"/>
      <c r="M25" s="80"/>
      <c r="N25" s="81">
        <f>分析係数表!H28</f>
        <v>2.299135500263378E-2</v>
      </c>
      <c r="O25" s="82">
        <f t="shared" si="4"/>
        <v>0.27945284699046202</v>
      </c>
      <c r="P25" s="76">
        <f>分析係数表!C28</f>
        <v>5.9347181008901906E-3</v>
      </c>
      <c r="Q25" s="82">
        <f t="shared" si="5"/>
        <v>1.6584738693795917E-3</v>
      </c>
      <c r="R25" s="83">
        <v>1.7031348875699195E-3</v>
      </c>
      <c r="S25" s="84">
        <f t="shared" si="6"/>
        <v>1.8786881782741603E-3</v>
      </c>
      <c r="T25" s="85">
        <f>分析係数表!F28</f>
        <v>0.21111111111111111</v>
      </c>
      <c r="U25" s="86">
        <f t="shared" si="7"/>
        <v>3.9661194874676719E-4</v>
      </c>
      <c r="V25" s="87">
        <f>分析係数表!D28</f>
        <v>0.82222222222222219</v>
      </c>
      <c r="W25" s="167">
        <f t="shared" si="8"/>
        <v>0</v>
      </c>
      <c r="X25" s="76">
        <f>分析係数表!E28</f>
        <v>0.82222222222222219</v>
      </c>
      <c r="Y25" s="166">
        <f t="shared" si="9"/>
        <v>0</v>
      </c>
    </row>
    <row r="26" spans="1:25" x14ac:dyDescent="0.2">
      <c r="A26" s="6" t="s">
        <v>14</v>
      </c>
      <c r="B26" s="5" t="s">
        <v>50</v>
      </c>
      <c r="C26" s="90"/>
      <c r="D26" s="76">
        <f>投入係数表!G26</f>
        <v>1.024428684003152E-2</v>
      </c>
      <c r="E26" s="77">
        <f t="shared" si="0"/>
        <v>1.024428684003152</v>
      </c>
      <c r="F26" s="76">
        <f>分析係数表!C29</f>
        <v>2.9045643153526979E-2</v>
      </c>
      <c r="G26" s="77">
        <f t="shared" si="1"/>
        <v>2.9755189991792805E-2</v>
      </c>
      <c r="H26" s="77">
        <v>3.2253656676218607E-2</v>
      </c>
      <c r="I26" s="77">
        <f t="shared" si="2"/>
        <v>3.2253656676218607E-2</v>
      </c>
      <c r="J26" s="76">
        <f>分析係数表!G29</f>
        <v>0.27966101694915252</v>
      </c>
      <c r="K26" s="78">
        <f t="shared" si="3"/>
        <v>9.020090426400118E-3</v>
      </c>
      <c r="L26" s="79"/>
      <c r="M26" s="80"/>
      <c r="N26" s="81">
        <f>分析係数表!H29</f>
        <v>1.0659064852973073E-2</v>
      </c>
      <c r="O26" s="82">
        <f t="shared" si="4"/>
        <v>0.12955765413034898</v>
      </c>
      <c r="P26" s="76">
        <f>分析係数表!C29</f>
        <v>2.9045643153526979E-2</v>
      </c>
      <c r="Q26" s="82">
        <f t="shared" si="5"/>
        <v>3.7630853896781871E-3</v>
      </c>
      <c r="R26" s="83">
        <v>4.7255264845511525E-3</v>
      </c>
      <c r="S26" s="84">
        <f t="shared" si="6"/>
        <v>3.6979183160769757E-2</v>
      </c>
      <c r="T26" s="85">
        <f>分析係数表!F29</f>
        <v>0.4576271186440678</v>
      </c>
      <c r="U26" s="86">
        <f t="shared" si="7"/>
        <v>1.6922677039674296E-2</v>
      </c>
      <c r="V26" s="87">
        <f>分析係数表!D29</f>
        <v>0.38983050847457629</v>
      </c>
      <c r="W26" s="167">
        <f t="shared" si="8"/>
        <v>0</v>
      </c>
      <c r="X26" s="76">
        <f>分析係数表!E29</f>
        <v>0.16101694915254236</v>
      </c>
      <c r="Y26" s="166">
        <f t="shared" si="9"/>
        <v>0</v>
      </c>
    </row>
    <row r="27" spans="1:25" x14ac:dyDescent="0.2">
      <c r="A27" s="6" t="s">
        <v>15</v>
      </c>
      <c r="B27" s="5" t="s">
        <v>36</v>
      </c>
      <c r="C27" s="90"/>
      <c r="D27" s="76">
        <f>投入係数表!G27</f>
        <v>3.9401103230890468E-4</v>
      </c>
      <c r="E27" s="77">
        <f t="shared" si="0"/>
        <v>3.9401103230890466E-2</v>
      </c>
      <c r="F27" s="76">
        <f>分析係数表!C30</f>
        <v>1</v>
      </c>
      <c r="G27" s="77">
        <f t="shared" si="1"/>
        <v>3.9401103230890466E-2</v>
      </c>
      <c r="H27" s="77">
        <v>0.12468569129053446</v>
      </c>
      <c r="I27" s="77">
        <f t="shared" si="2"/>
        <v>0.12468569129053446</v>
      </c>
      <c r="J27" s="76">
        <f>分析係数表!G30</f>
        <v>0.3445689235265465</v>
      </c>
      <c r="K27" s="78">
        <f t="shared" si="3"/>
        <v>4.2962814427142754E-2</v>
      </c>
      <c r="L27" s="79"/>
      <c r="M27" s="80"/>
      <c r="N27" s="81">
        <f>分析係数表!H30</f>
        <v>0</v>
      </c>
      <c r="O27" s="82">
        <f t="shared" si="4"/>
        <v>0</v>
      </c>
      <c r="P27" s="76">
        <f>分析係数表!C30</f>
        <v>1</v>
      </c>
      <c r="Q27" s="82">
        <f t="shared" si="5"/>
        <v>0</v>
      </c>
      <c r="R27" s="83">
        <v>1.6575169228182092E-2</v>
      </c>
      <c r="S27" s="84">
        <f t="shared" si="6"/>
        <v>0.14126086051871656</v>
      </c>
      <c r="T27" s="85">
        <f>分析係数表!F30</f>
        <v>0.44101315148563081</v>
      </c>
      <c r="U27" s="86">
        <f t="shared" si="7"/>
        <v>6.2297897278931307E-2</v>
      </c>
      <c r="V27" s="87">
        <f>分析係数表!D30</f>
        <v>8.7579152459814902E-2</v>
      </c>
      <c r="W27" s="167">
        <f t="shared" si="8"/>
        <v>0</v>
      </c>
      <c r="X27" s="76">
        <f>分析係数表!E30</f>
        <v>6.0009741841207991E-2</v>
      </c>
      <c r="Y27" s="166">
        <f t="shared" si="9"/>
        <v>0</v>
      </c>
    </row>
    <row r="28" spans="1:25" x14ac:dyDescent="0.2">
      <c r="A28" s="6" t="s">
        <v>16</v>
      </c>
      <c r="B28" s="5" t="s">
        <v>192</v>
      </c>
      <c r="C28" s="90"/>
      <c r="D28" s="76">
        <f>投入係数表!G28</f>
        <v>1.4578408195429472E-2</v>
      </c>
      <c r="E28" s="77">
        <f t="shared" si="0"/>
        <v>1.4578408195429473</v>
      </c>
      <c r="F28" s="76">
        <f>分析係数表!C31</f>
        <v>3.5033259423503327E-2</v>
      </c>
      <c r="G28" s="77">
        <f t="shared" si="1"/>
        <v>5.1072915629220769E-2</v>
      </c>
      <c r="H28" s="77">
        <v>6.4316620467196023E-2</v>
      </c>
      <c r="I28" s="77">
        <f t="shared" si="2"/>
        <v>6.4316620467196023E-2</v>
      </c>
      <c r="J28" s="76">
        <f>分析係数表!G31</f>
        <v>6.3291139240506333E-2</v>
      </c>
      <c r="K28" s="78">
        <f t="shared" si="3"/>
        <v>4.0706721814681027E-3</v>
      </c>
      <c r="L28" s="79"/>
      <c r="M28" s="80"/>
      <c r="N28" s="81">
        <f>分析係数表!H31</f>
        <v>2.636879124965141E-2</v>
      </c>
      <c r="O28" s="82">
        <f t="shared" si="4"/>
        <v>0.3205045455375784</v>
      </c>
      <c r="P28" s="76">
        <f>分析係数表!C31</f>
        <v>3.5033259423503327E-2</v>
      </c>
      <c r="Q28" s="82">
        <f t="shared" si="5"/>
        <v>1.1228318890230019E-2</v>
      </c>
      <c r="R28" s="83">
        <v>1.3644784461776988E-2</v>
      </c>
      <c r="S28" s="84">
        <f t="shared" si="6"/>
        <v>7.7961404928973008E-2</v>
      </c>
      <c r="T28" s="85">
        <f>分析係数表!F31</f>
        <v>0.34177215189873417</v>
      </c>
      <c r="U28" s="86">
        <f t="shared" si="7"/>
        <v>2.6645037127623686E-2</v>
      </c>
      <c r="V28" s="87">
        <f>分析係数表!D31</f>
        <v>0</v>
      </c>
      <c r="W28" s="167">
        <f t="shared" si="8"/>
        <v>0</v>
      </c>
      <c r="X28" s="76">
        <f>分析係数表!E31</f>
        <v>0</v>
      </c>
      <c r="Y28" s="166">
        <f t="shared" si="9"/>
        <v>0</v>
      </c>
    </row>
    <row r="29" spans="1:25" x14ac:dyDescent="0.2">
      <c r="A29" s="6" t="s">
        <v>17</v>
      </c>
      <c r="B29" s="5" t="s">
        <v>272</v>
      </c>
      <c r="C29" s="90"/>
      <c r="D29" s="76">
        <f>投入係数表!G29</f>
        <v>1.9700551615445231E-3</v>
      </c>
      <c r="E29" s="77">
        <f t="shared" si="0"/>
        <v>0.1970055161544523</v>
      </c>
      <c r="F29" s="76">
        <f>分析係数表!C32</f>
        <v>1</v>
      </c>
      <c r="G29" s="77">
        <f t="shared" si="1"/>
        <v>0.1970055161544523</v>
      </c>
      <c r="H29" s="77">
        <v>0.24640397717287582</v>
      </c>
      <c r="I29" s="77">
        <f t="shared" si="2"/>
        <v>0.24640397717287582</v>
      </c>
      <c r="J29" s="76">
        <f>分析係数表!G32</f>
        <v>0.13994910941475827</v>
      </c>
      <c r="K29" s="78">
        <f t="shared" si="3"/>
        <v>3.44840171615984E-2</v>
      </c>
      <c r="L29" s="79"/>
      <c r="M29" s="80"/>
      <c r="N29" s="81">
        <f>分析係数表!H32</f>
        <v>7.5295138350943511E-3</v>
      </c>
      <c r="O29" s="82">
        <f t="shared" si="4"/>
        <v>9.1518924283938374E-2</v>
      </c>
      <c r="P29" s="76">
        <f>分析係数表!C32</f>
        <v>1</v>
      </c>
      <c r="Q29" s="82">
        <f t="shared" si="5"/>
        <v>9.1518924283938374E-2</v>
      </c>
      <c r="R29" s="83">
        <v>0.1171818107600926</v>
      </c>
      <c r="S29" s="84">
        <f t="shared" si="6"/>
        <v>0.36358578793296842</v>
      </c>
      <c r="T29" s="85">
        <f>分析係数表!F32</f>
        <v>0.48346055979643765</v>
      </c>
      <c r="U29" s="86">
        <f t="shared" si="7"/>
        <v>0.17577938856810177</v>
      </c>
      <c r="V29" s="87">
        <f>分析係数表!D32</f>
        <v>1.0178117048346057E-2</v>
      </c>
      <c r="W29" s="167">
        <f t="shared" si="8"/>
        <v>0</v>
      </c>
      <c r="X29" s="76">
        <f>分析係数表!E32</f>
        <v>1.5267175572519083E-2</v>
      </c>
      <c r="Y29" s="166">
        <f t="shared" si="9"/>
        <v>0</v>
      </c>
    </row>
    <row r="30" spans="1:25" x14ac:dyDescent="0.2">
      <c r="A30" s="6" t="s">
        <v>18</v>
      </c>
      <c r="B30" s="5" t="s">
        <v>273</v>
      </c>
      <c r="C30" s="90"/>
      <c r="D30" s="76">
        <f>投入係数表!G30</f>
        <v>1.1820330969267139E-3</v>
      </c>
      <c r="E30" s="77">
        <f t="shared" si="0"/>
        <v>0.1182033096926714</v>
      </c>
      <c r="F30" s="76">
        <f>分析係数表!C33</f>
        <v>1</v>
      </c>
      <c r="G30" s="77">
        <f t="shared" si="1"/>
        <v>0.1182033096926714</v>
      </c>
      <c r="H30" s="77">
        <v>0.14225608883635626</v>
      </c>
      <c r="I30" s="77">
        <f t="shared" si="2"/>
        <v>0.14225608883635626</v>
      </c>
      <c r="J30" s="76">
        <f>分析係数表!G33</f>
        <v>0.50525087514585765</v>
      </c>
      <c r="K30" s="78">
        <f t="shared" si="3"/>
        <v>7.1875013379395877E-2</v>
      </c>
      <c r="L30" s="79"/>
      <c r="M30" s="80"/>
      <c r="N30" s="81">
        <f>分析係数表!H33</f>
        <v>1.0844978774827254E-3</v>
      </c>
      <c r="O30" s="82">
        <f t="shared" si="4"/>
        <v>1.318173806558783E-2</v>
      </c>
      <c r="P30" s="76">
        <f>分析係数表!C33</f>
        <v>1</v>
      </c>
      <c r="Q30" s="82">
        <f t="shared" si="5"/>
        <v>1.318173806558783E-2</v>
      </c>
      <c r="R30" s="83">
        <v>3.2643230822222251E-2</v>
      </c>
      <c r="S30" s="84">
        <f t="shared" si="6"/>
        <v>0.17489931965857852</v>
      </c>
      <c r="T30" s="85">
        <f>分析係数表!F33</f>
        <v>0.64410735122520424</v>
      </c>
      <c r="U30" s="86">
        <f t="shared" si="7"/>
        <v>0.11265393751637731</v>
      </c>
      <c r="V30" s="87">
        <f>分析係数表!D33</f>
        <v>4.7841306884480746E-2</v>
      </c>
      <c r="W30" s="167">
        <f t="shared" si="8"/>
        <v>0</v>
      </c>
      <c r="X30" s="76">
        <f>分析係数表!E33</f>
        <v>4.3173862310385065E-2</v>
      </c>
      <c r="Y30" s="166">
        <f t="shared" si="9"/>
        <v>0</v>
      </c>
    </row>
    <row r="31" spans="1:25" x14ac:dyDescent="0.2">
      <c r="A31" s="6" t="s">
        <v>19</v>
      </c>
      <c r="B31" s="5" t="s">
        <v>274</v>
      </c>
      <c r="C31" s="90"/>
      <c r="D31" s="76">
        <f>投入係数表!G31</f>
        <v>8.2348305752561066E-2</v>
      </c>
      <c r="E31" s="77">
        <f t="shared" si="0"/>
        <v>8.2348305752561064</v>
      </c>
      <c r="F31" s="76">
        <f>分析係数表!C34</f>
        <v>0.19949759263135858</v>
      </c>
      <c r="G31" s="77">
        <f t="shared" si="1"/>
        <v>1.642828875490699</v>
      </c>
      <c r="H31" s="77">
        <v>2.0538197048333107</v>
      </c>
      <c r="I31" s="77">
        <f t="shared" si="2"/>
        <v>2.0538197048333107</v>
      </c>
      <c r="J31" s="76">
        <f>分析係数表!G34</f>
        <v>0.4244650271478761</v>
      </c>
      <c r="K31" s="78">
        <f t="shared" si="3"/>
        <v>0.87177463676891409</v>
      </c>
      <c r="L31" s="79"/>
      <c r="M31" s="80"/>
      <c r="N31" s="81">
        <f>分析係数表!H34</f>
        <v>0.18489139528398352</v>
      </c>
      <c r="O31" s="82">
        <f t="shared" si="4"/>
        <v>2.2472980296389311</v>
      </c>
      <c r="P31" s="76">
        <f>分析係数表!C34</f>
        <v>0.19949759263135858</v>
      </c>
      <c r="Q31" s="82">
        <f t="shared" si="5"/>
        <v>0.44833054683816226</v>
      </c>
      <c r="R31" s="83">
        <v>0.47786263247542293</v>
      </c>
      <c r="S31" s="84">
        <f t="shared" si="6"/>
        <v>2.5316823373087338</v>
      </c>
      <c r="T31" s="85">
        <f>分析係数表!F34</f>
        <v>0.70105397636537847</v>
      </c>
      <c r="U31" s="86">
        <f t="shared" si="7"/>
        <v>1.7748459694642833</v>
      </c>
      <c r="V31" s="87">
        <f>分析係数表!D34</f>
        <v>0.39061002874480999</v>
      </c>
      <c r="W31" s="167">
        <f t="shared" si="8"/>
        <v>1</v>
      </c>
      <c r="X31" s="76">
        <f>分析係数表!E34</f>
        <v>0.23634621526668795</v>
      </c>
      <c r="Y31" s="166">
        <f t="shared" si="9"/>
        <v>1</v>
      </c>
    </row>
    <row r="32" spans="1:25" x14ac:dyDescent="0.2">
      <c r="A32" s="6" t="s">
        <v>20</v>
      </c>
      <c r="B32" s="5" t="s">
        <v>37</v>
      </c>
      <c r="C32" s="90"/>
      <c r="D32" s="76">
        <f>投入係数表!G32</f>
        <v>4.7281323877068557E-3</v>
      </c>
      <c r="E32" s="77">
        <f t="shared" si="0"/>
        <v>0.4728132387706856</v>
      </c>
      <c r="F32" s="76">
        <f>分析係数表!C35</f>
        <v>0.22275795564127288</v>
      </c>
      <c r="G32" s="77">
        <f t="shared" si="1"/>
        <v>0.10532291046868694</v>
      </c>
      <c r="H32" s="77">
        <v>0.15455751467756396</v>
      </c>
      <c r="I32" s="77">
        <f t="shared" si="2"/>
        <v>0.15455751467756396</v>
      </c>
      <c r="J32" s="76">
        <f>分析係数表!G35</f>
        <v>0.31756756756756754</v>
      </c>
      <c r="K32" s="78">
        <f t="shared" si="3"/>
        <v>4.9082453985442601E-2</v>
      </c>
      <c r="L32" s="79"/>
      <c r="M32" s="80"/>
      <c r="N32" s="81">
        <f>分析係数表!H35</f>
        <v>6.990363461717225E-2</v>
      </c>
      <c r="O32" s="82">
        <f t="shared" si="4"/>
        <v>0.84965717359903281</v>
      </c>
      <c r="P32" s="76">
        <f>分析係数表!C35</f>
        <v>0.22275795564127288</v>
      </c>
      <c r="Q32" s="82">
        <f t="shared" si="5"/>
        <v>0.18926789498686264</v>
      </c>
      <c r="R32" s="83">
        <v>0.20666190837673407</v>
      </c>
      <c r="S32" s="84">
        <f t="shared" si="6"/>
        <v>0.36121942305429799</v>
      </c>
      <c r="T32" s="85">
        <f>分析係数表!F35</f>
        <v>0.6527027027027027</v>
      </c>
      <c r="U32" s="86">
        <f t="shared" si="7"/>
        <v>0.23576889369625126</v>
      </c>
      <c r="V32" s="87">
        <f>分析係数表!D35</f>
        <v>0.11351351351351352</v>
      </c>
      <c r="W32" s="167">
        <f t="shared" si="8"/>
        <v>0</v>
      </c>
      <c r="X32" s="76">
        <f>分析係数表!E35</f>
        <v>8.9189189189189194E-2</v>
      </c>
      <c r="Y32" s="166">
        <f t="shared" si="9"/>
        <v>0</v>
      </c>
    </row>
    <row r="33" spans="1:25" x14ac:dyDescent="0.2">
      <c r="A33" s="6" t="s">
        <v>21</v>
      </c>
      <c r="B33" s="5" t="s">
        <v>38</v>
      </c>
      <c r="C33" s="90"/>
      <c r="D33" s="76">
        <f>投入係数表!G33</f>
        <v>1.5760441292356187E-3</v>
      </c>
      <c r="E33" s="77">
        <f t="shared" si="0"/>
        <v>0.15760441292356187</v>
      </c>
      <c r="F33" s="76">
        <f>分析係数表!C36</f>
        <v>0.43622860833064259</v>
      </c>
      <c r="G33" s="77">
        <f t="shared" si="1"/>
        <v>6.8751553716413338E-2</v>
      </c>
      <c r="H33" s="77">
        <v>0.12467111408954117</v>
      </c>
      <c r="I33" s="77">
        <f t="shared" si="2"/>
        <v>0.12467111408954117</v>
      </c>
      <c r="J33" s="76">
        <f>分析係数表!G36</f>
        <v>3.6982248520710057E-3</v>
      </c>
      <c r="K33" s="78">
        <f t="shared" si="3"/>
        <v>4.6106181246132085E-4</v>
      </c>
      <c r="L33" s="79"/>
      <c r="M33" s="80"/>
      <c r="N33" s="81">
        <f>分析係数表!H36</f>
        <v>7.7743004988690231E-2</v>
      </c>
      <c r="O33" s="82">
        <f t="shared" si="4"/>
        <v>0.94494230875885343</v>
      </c>
      <c r="P33" s="76">
        <f>分析係数表!C36</f>
        <v>0.43622860833064259</v>
      </c>
      <c r="Q33" s="82">
        <f t="shared" si="5"/>
        <v>0.41221086830261899</v>
      </c>
      <c r="R33" s="83">
        <v>0.43186764035978448</v>
      </c>
      <c r="S33" s="84">
        <f t="shared" si="6"/>
        <v>0.55653875444932566</v>
      </c>
      <c r="T33" s="85">
        <f>分析係数表!F36</f>
        <v>0.90162721893491127</v>
      </c>
      <c r="U33" s="86">
        <f t="shared" si="7"/>
        <v>0.50179048940364501</v>
      </c>
      <c r="V33" s="87">
        <f>分析係数表!D36</f>
        <v>2.1449704142011833E-2</v>
      </c>
      <c r="W33" s="167">
        <f t="shared" si="8"/>
        <v>0</v>
      </c>
      <c r="X33" s="76">
        <f>分析係数表!E36</f>
        <v>1.4792899408284023E-3</v>
      </c>
      <c r="Y33" s="166">
        <f t="shared" si="9"/>
        <v>0</v>
      </c>
    </row>
    <row r="34" spans="1:25" x14ac:dyDescent="0.2">
      <c r="A34" s="6" t="s">
        <v>22</v>
      </c>
      <c r="B34" s="5" t="s">
        <v>377</v>
      </c>
      <c r="C34" s="90"/>
      <c r="D34" s="76">
        <f>投入係数表!G34</f>
        <v>2.7974783293932229E-2</v>
      </c>
      <c r="E34" s="77">
        <f t="shared" si="0"/>
        <v>2.7974783293932228</v>
      </c>
      <c r="F34" s="76">
        <f>分析係数表!C37</f>
        <v>0.12537048014226437</v>
      </c>
      <c r="G34" s="77">
        <f t="shared" si="1"/>
        <v>0.35072120134360796</v>
      </c>
      <c r="H34" s="77">
        <v>0.46540423792932983</v>
      </c>
      <c r="I34" s="77">
        <f t="shared" si="2"/>
        <v>0.46540423792932983</v>
      </c>
      <c r="J34" s="76">
        <f>分析係数表!G37</f>
        <v>0.54441260744985676</v>
      </c>
      <c r="K34" s="78">
        <f t="shared" si="3"/>
        <v>0.25337193468931996</v>
      </c>
      <c r="L34" s="79"/>
      <c r="M34" s="80"/>
      <c r="N34" s="81">
        <f>分析係数表!H37</f>
        <v>5.4441793449632819E-2</v>
      </c>
      <c r="O34" s="82">
        <f t="shared" si="4"/>
        <v>0.66172325089250916</v>
      </c>
      <c r="P34" s="76">
        <f>分析係数表!C37</f>
        <v>0.12537048014226437</v>
      </c>
      <c r="Q34" s="82">
        <f t="shared" si="5"/>
        <v>8.2960561685693948E-2</v>
      </c>
      <c r="R34" s="83">
        <v>9.2442009145172477E-2</v>
      </c>
      <c r="S34" s="84">
        <f t="shared" si="6"/>
        <v>0.55784624707450226</v>
      </c>
      <c r="T34" s="85">
        <f>分析係数表!F37</f>
        <v>0.7435530085959885</v>
      </c>
      <c r="U34" s="86">
        <f t="shared" si="7"/>
        <v>0.41478825534622732</v>
      </c>
      <c r="V34" s="87">
        <f>分析係数表!D37</f>
        <v>0.23782234957020057</v>
      </c>
      <c r="W34" s="167">
        <f t="shared" si="8"/>
        <v>0</v>
      </c>
      <c r="X34" s="76">
        <f>分析係数表!E37</f>
        <v>0.19484240687679083</v>
      </c>
      <c r="Y34" s="166">
        <f t="shared" si="9"/>
        <v>0</v>
      </c>
    </row>
    <row r="35" spans="1:25" x14ac:dyDescent="0.2">
      <c r="A35" s="6" t="s">
        <v>23</v>
      </c>
      <c r="B35" s="5" t="s">
        <v>193</v>
      </c>
      <c r="C35" s="90"/>
      <c r="D35" s="76">
        <f>投入係数表!G35</f>
        <v>3.9401103230890461E-3</v>
      </c>
      <c r="E35" s="77">
        <f t="shared" si="0"/>
        <v>0.39401103230890461</v>
      </c>
      <c r="F35" s="76">
        <f>分析係数表!C38</f>
        <v>2.2876841115637703E-2</v>
      </c>
      <c r="G35" s="77">
        <f t="shared" si="1"/>
        <v>9.0137277839392044E-3</v>
      </c>
      <c r="H35" s="77">
        <v>1.4165696176212817E-2</v>
      </c>
      <c r="I35" s="77">
        <f t="shared" si="2"/>
        <v>1.4165696176212817E-2</v>
      </c>
      <c r="J35" s="76">
        <f>分析係数表!G38</f>
        <v>0.33663366336633666</v>
      </c>
      <c r="K35" s="78">
        <f t="shared" si="3"/>
        <v>4.7686501979330278E-3</v>
      </c>
      <c r="L35" s="79"/>
      <c r="M35" s="80"/>
      <c r="N35" s="81">
        <f>分析係数表!H38</f>
        <v>4.7129179190035016E-2</v>
      </c>
      <c r="O35" s="82">
        <f t="shared" si="4"/>
        <v>0.57284067422168838</v>
      </c>
      <c r="P35" s="76">
        <f>分析係数表!C38</f>
        <v>2.2876841115637703E-2</v>
      </c>
      <c r="Q35" s="82">
        <f t="shared" si="5"/>
        <v>1.3104785088744344E-2</v>
      </c>
      <c r="R35" s="83">
        <v>1.5115282846397566E-2</v>
      </c>
      <c r="S35" s="84">
        <f t="shared" si="6"/>
        <v>2.9280979022610384E-2</v>
      </c>
      <c r="T35" s="85">
        <f>分析係数表!F38</f>
        <v>0.54455445544554459</v>
      </c>
      <c r="U35" s="86">
        <f t="shared" si="7"/>
        <v>1.5945087586570011E-2</v>
      </c>
      <c r="V35" s="87">
        <f>分析係数表!D38</f>
        <v>0.17821782178217821</v>
      </c>
      <c r="W35" s="167">
        <f t="shared" si="8"/>
        <v>0</v>
      </c>
      <c r="X35" s="76">
        <f>分析係数表!E38</f>
        <v>0.21782178217821782</v>
      </c>
      <c r="Y35" s="166">
        <f t="shared" si="9"/>
        <v>0</v>
      </c>
    </row>
    <row r="36" spans="1:25" x14ac:dyDescent="0.2">
      <c r="A36" s="6" t="s">
        <v>24</v>
      </c>
      <c r="B36" s="5" t="s">
        <v>39</v>
      </c>
      <c r="C36" s="90"/>
      <c r="D36" s="76">
        <f>投入係数表!G36</f>
        <v>0</v>
      </c>
      <c r="E36" s="77">
        <f t="shared" si="0"/>
        <v>0</v>
      </c>
      <c r="F36" s="76">
        <f>分析係数表!C39</f>
        <v>1</v>
      </c>
      <c r="G36" s="77">
        <f t="shared" si="1"/>
        <v>0</v>
      </c>
      <c r="H36" s="77">
        <v>1.0524165889297651E-2</v>
      </c>
      <c r="I36" s="77">
        <f t="shared" si="2"/>
        <v>1.0524165889297651E-2</v>
      </c>
      <c r="J36" s="76">
        <f>分析係数表!G39</f>
        <v>0.3546086320409656</v>
      </c>
      <c r="K36" s="78">
        <f t="shared" si="3"/>
        <v>3.7319600693760326E-3</v>
      </c>
      <c r="L36" s="79"/>
      <c r="M36" s="80"/>
      <c r="N36" s="81">
        <f>分析係数表!H39</f>
        <v>4.3379915099309016E-3</v>
      </c>
      <c r="O36" s="82">
        <f t="shared" si="4"/>
        <v>5.2726952262351322E-2</v>
      </c>
      <c r="P36" s="76">
        <f>分析係数表!C39</f>
        <v>1</v>
      </c>
      <c r="Q36" s="82">
        <f t="shared" si="5"/>
        <v>5.2726952262351322E-2</v>
      </c>
      <c r="R36" s="83">
        <v>5.7225735138590063E-2</v>
      </c>
      <c r="S36" s="84">
        <f t="shared" si="6"/>
        <v>6.7749901027887721E-2</v>
      </c>
      <c r="T36" s="85">
        <f>分析係数表!F39</f>
        <v>0.70537673738112661</v>
      </c>
      <c r="U36" s="86">
        <f t="shared" si="7"/>
        <v>4.7789204144945675E-2</v>
      </c>
      <c r="V36" s="87">
        <f>分析係数表!D39</f>
        <v>5.5779078273591805E-2</v>
      </c>
      <c r="W36" s="167">
        <f t="shared" si="8"/>
        <v>0</v>
      </c>
      <c r="X36" s="76">
        <f>分析係数表!E39</f>
        <v>7.0592538405267011E-2</v>
      </c>
      <c r="Y36" s="166">
        <f t="shared" si="9"/>
        <v>0</v>
      </c>
    </row>
    <row r="37" spans="1:25" x14ac:dyDescent="0.2">
      <c r="A37" s="6" t="s">
        <v>25</v>
      </c>
      <c r="B37" s="5" t="s">
        <v>40</v>
      </c>
      <c r="C37" s="90"/>
      <c r="D37" s="76">
        <f>投入係数表!G37</f>
        <v>0</v>
      </c>
      <c r="E37" s="77">
        <f t="shared" si="0"/>
        <v>0</v>
      </c>
      <c r="F37" s="76">
        <f>分析係数表!C40</f>
        <v>1</v>
      </c>
      <c r="G37" s="77">
        <f t="shared" si="1"/>
        <v>0</v>
      </c>
      <c r="H37" s="77">
        <v>1.3686086079340245E-4</v>
      </c>
      <c r="I37" s="77">
        <f t="shared" si="2"/>
        <v>1.3686086079340245E-4</v>
      </c>
      <c r="J37" s="76">
        <f>分析係数表!G40</f>
        <v>0.56581344070558914</v>
      </c>
      <c r="K37" s="78">
        <f t="shared" si="3"/>
        <v>7.7437714543443698E-5</v>
      </c>
      <c r="L37" s="79"/>
      <c r="M37" s="80"/>
      <c r="N37" s="81">
        <f>分析係数表!H40</f>
        <v>2.8909614848325226E-2</v>
      </c>
      <c r="O37" s="82">
        <f t="shared" si="4"/>
        <v>0.3513874747198128</v>
      </c>
      <c r="P37" s="76">
        <f>分析係数表!C40</f>
        <v>1</v>
      </c>
      <c r="Q37" s="82">
        <f t="shared" si="5"/>
        <v>0.3513874747198128</v>
      </c>
      <c r="R37" s="83">
        <v>0.35152350814106398</v>
      </c>
      <c r="S37" s="84">
        <f t="shared" si="6"/>
        <v>0.35166036900185738</v>
      </c>
      <c r="T37" s="85">
        <f>分析係数表!F40</f>
        <v>0.76416450963474258</v>
      </c>
      <c r="U37" s="86">
        <f t="shared" si="7"/>
        <v>0.26872637343627698</v>
      </c>
      <c r="V37" s="87">
        <f>分析係数表!D40</f>
        <v>3.8155498034704249E-2</v>
      </c>
      <c r="W37" s="167">
        <f t="shared" si="8"/>
        <v>0</v>
      </c>
      <c r="X37" s="76">
        <f>分析係数表!E40</f>
        <v>2.4733966062697729E-2</v>
      </c>
      <c r="Y37" s="166">
        <f t="shared" si="9"/>
        <v>0</v>
      </c>
    </row>
    <row r="38" spans="1:25" x14ac:dyDescent="0.2">
      <c r="A38" s="6" t="s">
        <v>26</v>
      </c>
      <c r="B38" s="5" t="s">
        <v>276</v>
      </c>
      <c r="C38" s="90"/>
      <c r="D38" s="76">
        <f>投入係数表!G38</f>
        <v>0</v>
      </c>
      <c r="E38" s="77">
        <f t="shared" si="0"/>
        <v>0</v>
      </c>
      <c r="F38" s="76">
        <f>分析係数表!C41</f>
        <v>0.80737001514386675</v>
      </c>
      <c r="G38" s="77">
        <f t="shared" si="1"/>
        <v>0</v>
      </c>
      <c r="H38" s="77">
        <v>1.1810887237068718E-2</v>
      </c>
      <c r="I38" s="77">
        <f t="shared" si="2"/>
        <v>1.1810887237068718E-2</v>
      </c>
      <c r="J38" s="76">
        <f>分析係数表!G41</f>
        <v>0.46438676343953744</v>
      </c>
      <c r="K38" s="78">
        <f t="shared" si="3"/>
        <v>5.4848196973716823E-3</v>
      </c>
      <c r="L38" s="79"/>
      <c r="M38" s="80"/>
      <c r="N38" s="81">
        <f>分析係数表!H41</f>
        <v>5.5247420444334276E-2</v>
      </c>
      <c r="O38" s="82">
        <f t="shared" si="4"/>
        <v>0.67151539916980307</v>
      </c>
      <c r="P38" s="76">
        <f>分析係数表!C41</f>
        <v>0.80737001514386675</v>
      </c>
      <c r="Q38" s="82">
        <f t="shared" si="5"/>
        <v>0.54216139799706364</v>
      </c>
      <c r="R38" s="83">
        <v>0.55103345193676379</v>
      </c>
      <c r="S38" s="84">
        <f t="shared" si="6"/>
        <v>0.56284433917383248</v>
      </c>
      <c r="T38" s="85">
        <f>分析係数表!F41</f>
        <v>0.56759749046623198</v>
      </c>
      <c r="U38" s="86">
        <f t="shared" si="7"/>
        <v>0.31946903443819202</v>
      </c>
      <c r="V38" s="87">
        <f>分析係数表!D41</f>
        <v>0.17788165826054866</v>
      </c>
      <c r="W38" s="167">
        <f t="shared" si="8"/>
        <v>0</v>
      </c>
      <c r="X38" s="76">
        <f>分析係数表!E41</f>
        <v>0.18021896912289334</v>
      </c>
      <c r="Y38" s="166">
        <f t="shared" si="9"/>
        <v>0</v>
      </c>
    </row>
    <row r="39" spans="1:25" x14ac:dyDescent="0.2">
      <c r="A39" s="6" t="s">
        <v>51</v>
      </c>
      <c r="B39" s="5" t="s">
        <v>367</v>
      </c>
      <c r="C39" s="90"/>
      <c r="D39" s="76">
        <f>投入係数表!G39</f>
        <v>3.9401103230890468E-4</v>
      </c>
      <c r="E39" s="77">
        <f>$C$9*D39</f>
        <v>3.9401103230890466E-2</v>
      </c>
      <c r="F39" s="76">
        <f>分析係数表!C42</f>
        <v>0.96683250414593702</v>
      </c>
      <c r="G39" s="77">
        <f>E39*F39</f>
        <v>3.8094267302834398E-2</v>
      </c>
      <c r="H39" s="77">
        <v>4.4952125029472149E-2</v>
      </c>
      <c r="I39" s="77">
        <f>C39+H39</f>
        <v>4.4952125029472149E-2</v>
      </c>
      <c r="J39" s="76">
        <f>分析係数表!G42</f>
        <v>0.48211243611584326</v>
      </c>
      <c r="K39" s="78">
        <f>I39*J39</f>
        <v>2.1671978506542792E-2</v>
      </c>
      <c r="L39" s="79"/>
      <c r="M39" s="80"/>
      <c r="N39" s="81">
        <f>分析係数表!H42</f>
        <v>1.6732252966876335E-2</v>
      </c>
      <c r="O39" s="82">
        <f t="shared" si="4"/>
        <v>0.20337538729764082</v>
      </c>
      <c r="P39" s="76">
        <f>分析係数表!C42</f>
        <v>0.96683250414593702</v>
      </c>
      <c r="Q39" s="82">
        <f>O39*P39</f>
        <v>0.19662993498262787</v>
      </c>
      <c r="R39" s="83">
        <v>0.20138916364924889</v>
      </c>
      <c r="S39" s="84">
        <f>I39+R39</f>
        <v>0.24634128867872104</v>
      </c>
      <c r="T39" s="85">
        <f>分析係数表!F42</f>
        <v>0.55877342419080067</v>
      </c>
      <c r="U39" s="86">
        <f t="shared" si="7"/>
        <v>0.13764896539458349</v>
      </c>
      <c r="V39" s="87">
        <f>分析係数表!D42</f>
        <v>0.25383304940374785</v>
      </c>
      <c r="W39" s="167">
        <f t="shared" si="8"/>
        <v>0</v>
      </c>
      <c r="X39" s="76">
        <f>分析係数表!E42</f>
        <v>0.17717206132879046</v>
      </c>
      <c r="Y39" s="166">
        <f t="shared" si="9"/>
        <v>0</v>
      </c>
    </row>
    <row r="40" spans="1:25" x14ac:dyDescent="0.2">
      <c r="A40" s="6" t="s">
        <v>194</v>
      </c>
      <c r="B40" s="5" t="s">
        <v>41</v>
      </c>
      <c r="C40" s="90"/>
      <c r="D40" s="76">
        <f>投入係数表!G40</f>
        <v>2.5610717100078801E-2</v>
      </c>
      <c r="E40" s="77">
        <f>$C$9*D40</f>
        <v>2.5610717100078801</v>
      </c>
      <c r="F40" s="76">
        <f>分析係数表!C43</f>
        <v>0.23747353563867324</v>
      </c>
      <c r="G40" s="77">
        <f>E40*F40</f>
        <v>0.60818675399975419</v>
      </c>
      <c r="H40" s="77">
        <v>0.83660379799760864</v>
      </c>
      <c r="I40" s="77">
        <f>C40+H40</f>
        <v>0.83660379799760864</v>
      </c>
      <c r="J40" s="76">
        <f>分析係数表!G43</f>
        <v>0.3947923997185081</v>
      </c>
      <c r="K40" s="78">
        <f>I40*J40</f>
        <v>0.33028482102509393</v>
      </c>
      <c r="L40" s="79"/>
      <c r="M40" s="80"/>
      <c r="N40" s="81">
        <f>分析係数表!H43</f>
        <v>4.4340470362222294E-2</v>
      </c>
      <c r="O40" s="82">
        <f t="shared" si="4"/>
        <v>0.53894477633874827</v>
      </c>
      <c r="P40" s="76">
        <f>分析係数表!C43</f>
        <v>0.23747353563867324</v>
      </c>
      <c r="Q40" s="82">
        <f>O40*P40</f>
        <v>0.12798512155115652</v>
      </c>
      <c r="R40" s="83">
        <v>0.18032691399510042</v>
      </c>
      <c r="S40" s="84">
        <f>I40+R40</f>
        <v>1.0169307119927091</v>
      </c>
      <c r="T40" s="85">
        <f>分析係数表!F43</f>
        <v>0.64109781843771996</v>
      </c>
      <c r="U40" s="86">
        <f t="shared" si="7"/>
        <v>0.65195206096084313</v>
      </c>
      <c r="V40" s="87">
        <f>分析係数表!D43</f>
        <v>1.4700914848698099</v>
      </c>
      <c r="W40" s="167">
        <f t="shared" si="8"/>
        <v>1</v>
      </c>
      <c r="X40" s="76">
        <f>分析係数表!E43</f>
        <v>1.0415200562983815</v>
      </c>
      <c r="Y40" s="166">
        <f t="shared" si="9"/>
        <v>1</v>
      </c>
    </row>
    <row r="41" spans="1:25" x14ac:dyDescent="0.2">
      <c r="A41" s="6" t="s">
        <v>340</v>
      </c>
      <c r="B41" s="5" t="s">
        <v>42</v>
      </c>
      <c r="C41" s="90"/>
      <c r="D41" s="76">
        <f>投入係数表!G41</f>
        <v>0</v>
      </c>
      <c r="E41" s="77">
        <f>$C$9*D41</f>
        <v>0</v>
      </c>
      <c r="F41" s="76">
        <f>分析係数表!C44</f>
        <v>0.41273100616016423</v>
      </c>
      <c r="G41" s="77">
        <f>E41*F41</f>
        <v>0</v>
      </c>
      <c r="H41" s="77">
        <v>9.2932723995640943E-4</v>
      </c>
      <c r="I41" s="77">
        <f>C41+H41</f>
        <v>9.2932723995640943E-4</v>
      </c>
      <c r="J41" s="76">
        <f>分析係数表!G44</f>
        <v>0.27032077234506385</v>
      </c>
      <c r="K41" s="78">
        <f>I41*J41</f>
        <v>2.5121645726632307E-4</v>
      </c>
      <c r="L41" s="79"/>
      <c r="M41" s="80"/>
      <c r="N41" s="81">
        <f>分析係数表!H44</f>
        <v>0.12437641372044743</v>
      </c>
      <c r="O41" s="82">
        <f t="shared" si="4"/>
        <v>1.5117570455791303</v>
      </c>
      <c r="P41" s="76">
        <f>分析係数表!C44</f>
        <v>0.41273100616016423</v>
      </c>
      <c r="Q41" s="82">
        <f>O41*P41</f>
        <v>0.62394900649159168</v>
      </c>
      <c r="R41" s="83">
        <v>0.63235917122798269</v>
      </c>
      <c r="S41" s="84">
        <f>I41+R41</f>
        <v>0.63328849846793911</v>
      </c>
      <c r="T41" s="85">
        <f>分析係数表!F44</f>
        <v>0.52382435378386794</v>
      </c>
      <c r="U41" s="86">
        <f t="shared" si="7"/>
        <v>0.33173193846872423</v>
      </c>
      <c r="V41" s="87">
        <f>分析係数表!D44</f>
        <v>0.30302086577390219</v>
      </c>
      <c r="W41" s="167">
        <f t="shared" si="8"/>
        <v>0</v>
      </c>
      <c r="X41" s="76">
        <f>分析係数表!E44</f>
        <v>0.1999377141077546</v>
      </c>
      <c r="Y41" s="166">
        <f t="shared" si="9"/>
        <v>0</v>
      </c>
    </row>
    <row r="42" spans="1:25" x14ac:dyDescent="0.2">
      <c r="A42" s="6" t="s">
        <v>341</v>
      </c>
      <c r="B42" s="5" t="s">
        <v>278</v>
      </c>
      <c r="C42" s="90"/>
      <c r="D42" s="76">
        <f>投入係数表!G42</f>
        <v>3.9401103230890468E-4</v>
      </c>
      <c r="E42" s="77">
        <f>$C$9*D42</f>
        <v>3.9401103230890466E-2</v>
      </c>
      <c r="F42" s="76">
        <f>分析係数表!C45</f>
        <v>1</v>
      </c>
      <c r="G42" s="77">
        <f>E42*F42</f>
        <v>3.9401103230890466E-2</v>
      </c>
      <c r="H42" s="77">
        <v>5.0529564606524212E-2</v>
      </c>
      <c r="I42" s="77">
        <f>C42+H42</f>
        <v>5.0529564606524212E-2</v>
      </c>
      <c r="J42" s="76">
        <f>分析係数表!G45</f>
        <v>0</v>
      </c>
      <c r="K42" s="78">
        <f>I42*J42</f>
        <v>0</v>
      </c>
      <c r="L42" s="79"/>
      <c r="M42" s="80"/>
      <c r="N42" s="81">
        <f>分析係数表!H45</f>
        <v>0</v>
      </c>
      <c r="O42" s="82">
        <f t="shared" si="4"/>
        <v>0</v>
      </c>
      <c r="P42" s="76">
        <f>分析係数表!C45</f>
        <v>1</v>
      </c>
      <c r="Q42" s="82">
        <f>O42*P42</f>
        <v>0</v>
      </c>
      <c r="R42" s="83">
        <v>2.6412707740793703E-3</v>
      </c>
      <c r="S42" s="84">
        <f>I42+R42</f>
        <v>5.3170835380603583E-2</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投入係数表!G43</f>
        <v>6.3041765169424748E-3</v>
      </c>
      <c r="E43" s="77">
        <f>$C$9*D43</f>
        <v>0.63041765169424746</v>
      </c>
      <c r="F43" s="76">
        <f>分析係数表!C46</f>
        <v>7.03125E-2</v>
      </c>
      <c r="G43" s="77">
        <f>E43*F43</f>
        <v>4.4326241134751775E-2</v>
      </c>
      <c r="H43" s="77">
        <v>5.4836443317919356E-2</v>
      </c>
      <c r="I43" s="77">
        <f>C43+H43</f>
        <v>5.4836443317919356E-2</v>
      </c>
      <c r="J43" s="76">
        <f>分析係数表!G46</f>
        <v>1.0101010101010102E-2</v>
      </c>
      <c r="K43" s="78">
        <f>I43*J43</f>
        <v>5.5390346785777131E-4</v>
      </c>
      <c r="L43" s="79"/>
      <c r="M43" s="80"/>
      <c r="N43" s="81">
        <f>分析係数表!H46</f>
        <v>2.5315279025811051E-2</v>
      </c>
      <c r="O43" s="82">
        <f t="shared" si="4"/>
        <v>0.30769942855957882</v>
      </c>
      <c r="P43" s="76">
        <f>分析係数表!C46</f>
        <v>7.03125E-2</v>
      </c>
      <c r="Q43" s="82">
        <f>O43*P43</f>
        <v>2.1635116070595387E-2</v>
      </c>
      <c r="R43" s="83">
        <v>2.3441026565665019E-2</v>
      </c>
      <c r="S43" s="84">
        <f>I43+R43</f>
        <v>7.8277469883584375E-2</v>
      </c>
      <c r="T43" s="85">
        <f>分析係数表!F46</f>
        <v>0.30303030303030304</v>
      </c>
      <c r="U43" s="86">
        <f t="shared" si="7"/>
        <v>2.3720445419267992E-2</v>
      </c>
      <c r="V43" s="87">
        <f>分析係数表!D46</f>
        <v>1.0101010101010102E-2</v>
      </c>
      <c r="W43" s="167">
        <f t="shared" si="8"/>
        <v>0</v>
      </c>
      <c r="X43" s="76">
        <f>分析係数表!E46</f>
        <v>3.0303030303030304E-2</v>
      </c>
      <c r="Y43" s="166">
        <f t="shared" si="9"/>
        <v>0</v>
      </c>
    </row>
    <row r="44" spans="1:25" x14ac:dyDescent="0.2">
      <c r="A44" s="192">
        <v>40</v>
      </c>
      <c r="B44" s="14" t="s">
        <v>150</v>
      </c>
      <c r="C44" s="197">
        <f>SUM(C5:C43)</f>
        <v>100</v>
      </c>
      <c r="D44" s="92">
        <f>投入係数表!G44</f>
        <v>0.69661150512214343</v>
      </c>
      <c r="E44" s="91">
        <f>SUM(E5:E43)</f>
        <v>69.661150512214348</v>
      </c>
      <c r="F44" s="92">
        <f>分析係数表!C47</f>
        <v>0.45593014645384233</v>
      </c>
      <c r="G44" s="91">
        <f>SUM(G5:G43)</f>
        <v>26.122630774177562</v>
      </c>
      <c r="H44" s="91">
        <f>SUM(H5:H43)</f>
        <v>31.613048200543396</v>
      </c>
      <c r="I44" s="91">
        <f>SUM(I5:I43)</f>
        <v>131.61304820054349</v>
      </c>
      <c r="J44" s="92">
        <f>分析係数表!G47</f>
        <v>0.32612291818538663</v>
      </c>
      <c r="K44" s="93">
        <f>SUM(K5:K43)</f>
        <v>19.385474257950154</v>
      </c>
      <c r="L44" s="94">
        <f>最終需要_まとめ!$L$33</f>
        <v>0.627</v>
      </c>
      <c r="M44" s="91">
        <f>K44*L44</f>
        <v>12.154692359734746</v>
      </c>
      <c r="N44" s="95">
        <f>分析係数表!H47</f>
        <v>1</v>
      </c>
      <c r="O44" s="96">
        <f>SUM(O5:O43)</f>
        <v>12.154692359734744</v>
      </c>
      <c r="P44" s="92">
        <f>分析係数表!C47</f>
        <v>0.45593014645384233</v>
      </c>
      <c r="Q44" s="96">
        <f>SUM(Q5:Q43)</f>
        <v>3.5344337043902319</v>
      </c>
      <c r="R44" s="91">
        <f>SUM(R5:R43)</f>
        <v>3.8757940096743013</v>
      </c>
      <c r="S44" s="97">
        <f>SUM(S5:S43)</f>
        <v>135.48884221021768</v>
      </c>
      <c r="T44" s="98">
        <f>分析係数表!F47</f>
        <v>0.53227163124544385</v>
      </c>
      <c r="U44" s="99">
        <f>SUM(U5:U43)</f>
        <v>46.698722148791788</v>
      </c>
      <c r="V44" s="100">
        <f>分析係数表!D47</f>
        <v>0.14068019962989961</v>
      </c>
      <c r="W44" s="164">
        <f>SUM(W5:W43)</f>
        <v>16</v>
      </c>
      <c r="X44" s="92">
        <f>分析係数表!E47</f>
        <v>0.11066561991812932</v>
      </c>
      <c r="Y44" s="165">
        <f>SUM(Y5:Y43)</f>
        <v>14</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48</vt:i4>
      </vt:variant>
      <vt:variant>
        <vt:lpstr>名前付き一覧</vt:lpstr>
      </vt:variant>
      <vt:variant>
        <vt:i4>3</vt:i4>
      </vt:variant>
    </vt:vector>
  </HeadingPairs>
  <TitlesOfParts>
    <vt:vector size="51" baseType="lpstr">
      <vt:lpstr>WS目次</vt:lpstr>
      <vt:lpstr>利用上の注意</vt:lpstr>
      <vt:lpstr>最終需要_まとめ</vt:lpstr>
      <vt:lpstr>部門別まとめ</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分析係数表</vt:lpstr>
      <vt:lpstr>取引基本表</vt:lpstr>
      <vt:lpstr>投入係数表</vt:lpstr>
      <vt:lpstr>逆行列係数</vt:lpstr>
      <vt:lpstr>雇用表</vt:lpstr>
      <vt:lpstr>逆行列係数!Print_Titles</vt:lpstr>
      <vt:lpstr>取引基本表!Print_Titles</vt:lpstr>
      <vt:lpstr>投入係数表!Print_Titles</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Owner</cp:lastModifiedBy>
  <cp:lastPrinted>2019-09-02T00:57:06Z</cp:lastPrinted>
  <dcterms:created xsi:type="dcterms:W3CDTF">2005-01-11T06:44:07Z</dcterms:created>
  <dcterms:modified xsi:type="dcterms:W3CDTF">2023-08-19T07:28:55Z</dcterms:modified>
</cp:coreProperties>
</file>